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filterPrivacy="1" showInkAnnotation="0" codeName="ThisWorkbook" defaultThemeVersion="124226"/>
  <xr:revisionPtr revIDLastSave="0" documentId="13_ncr:1_{0FBB9E89-4237-4F5F-BC42-B22F972C0208}" xr6:coauthVersionLast="47" xr6:coauthVersionMax="47" xr10:uidLastSave="{00000000-0000-0000-0000-000000000000}"/>
  <bookViews>
    <workbookView xWindow="-108" yWindow="-108" windowWidth="23256" windowHeight="12456" tabRatio="710" firstSheet="12" activeTab="22" xr2:uid="{00000000-000D-0000-FFFF-FFFF00000000}"/>
  </bookViews>
  <sheets>
    <sheet name="Cover" sheetId="17" r:id="rId1"/>
    <sheet name="Style Guide" sheetId="2" r:id="rId2"/>
    <sheet name="ToC" sheetId="13" r:id="rId3"/>
    <sheet name="Validation" sheetId="30" r:id="rId4"/>
    <sheet name="F_Inputs" sheetId="39" r:id="rId5"/>
    <sheet name="InpOverride" sheetId="35" r:id="rId6"/>
    <sheet name="Inp_active PR24" sheetId="33" r:id="rId7"/>
    <sheet name="InitialBalance" sheetId="26" r:id="rId8"/>
    <sheet name="RunOffRate" sheetId="27" r:id="rId9"/>
    <sheet name="RealRPIBasedWACC" sheetId="29" r:id="rId10"/>
    <sheet name="RealCPIHBasedWACC" sheetId="28" r:id="rId11"/>
    <sheet name="BYR" sheetId="38" r:id="rId12"/>
    <sheet name="InpR" sheetId="7" r:id="rId13"/>
    <sheet name="Time" sheetId="8" r:id="rId14"/>
    <sheet name="Index" sheetId="16" r:id="rId15"/>
    <sheet name="Calcs-WR" sheetId="21" r:id="rId16"/>
    <sheet name="Calcs-WN" sheetId="12" r:id="rId17"/>
    <sheet name="Calcs-WWN" sheetId="22" r:id="rId18"/>
    <sheet name="Calcs-BR" sheetId="23" r:id="rId19"/>
    <sheet name="Calcs-DMMY" sheetId="24" r:id="rId20"/>
    <sheet name="Adjustments" sheetId="20" r:id="rId21"/>
    <sheet name="Checks" sheetId="9" r:id="rId22"/>
    <sheet name="F_Outputs" sheetId="25" r:id="rId23"/>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Order1" hidden="1">255</definedName>
    <definedName name="_Order2" hidden="1">255</definedName>
    <definedName name="ChK_Tol">InpR!$F$128</definedName>
    <definedName name="F" hidden="1">{"bal",#N/A,FALSE,"working papers";"income",#N/A,FALSE,"working papers"}</definedName>
    <definedName name="fdraf"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new" hidden="1">{"bal",#N/A,FALSE,"working papers";"income",#N/A,FALSE,"working papers"}</definedName>
    <definedName name="_xlnm.Print_Titles" localSheetId="20">Adjustments!$A:$F,Adjustments!$1:$2</definedName>
    <definedName name="_xlnm.Print_Titles" localSheetId="18">'Calcs-BR'!$A:$F,'Calcs-BR'!$1:$2</definedName>
    <definedName name="_xlnm.Print_Titles" localSheetId="19">'Calcs-DMMY'!$A:$F,'Calcs-DMMY'!$1:$2</definedName>
    <definedName name="_xlnm.Print_Titles" localSheetId="16">'Calcs-WN'!$A:$F,'Calcs-WN'!$1:$2</definedName>
    <definedName name="_xlnm.Print_Titles" localSheetId="15">'Calcs-WR'!$A:$F,'Calcs-WR'!$1:$2</definedName>
    <definedName name="_xlnm.Print_Titles" localSheetId="17">'Calcs-WWN'!$A:$F,'Calcs-WWN'!$1:$2</definedName>
    <definedName name="_xlnm.Print_Titles" localSheetId="21">Checks!$A:$F,Checks!$1:$3</definedName>
    <definedName name="_xlnm.Print_Titles" localSheetId="14">Index!$A:$F,Index!$1:$2</definedName>
    <definedName name="_xlnm.Print_Titles" localSheetId="12">InpR!$A:$F,InpR!$1:$3</definedName>
    <definedName name="_xlnm.Print_Titles" localSheetId="13">Time!$A:$F,Time!$1:$2</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wrn.papersdraft" hidden="1">{"bal",#N/A,FALSE,"working papers";"income",#N/A,FALSE,"working papers"}</definedName>
    <definedName name="wrn.wpapers." hidden="1">{"bal",#N/A,FALSE,"working papers";"income",#N/A,FALSE,"working papers"}</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9" i="25" l="1"/>
  <c r="I9" i="25" s="1"/>
  <c r="I15" i="25"/>
  <c r="M53" i="39" l="1"/>
  <c r="L53" i="39"/>
  <c r="M52" i="39"/>
  <c r="L52" i="39"/>
  <c r="M51" i="39"/>
  <c r="L51" i="39"/>
  <c r="M50" i="39"/>
  <c r="L50" i="39"/>
  <c r="M49" i="39"/>
  <c r="L49" i="39"/>
  <c r="M48" i="39"/>
  <c r="L48" i="39"/>
  <c r="M47" i="39"/>
  <c r="L47" i="39"/>
  <c r="M46" i="39"/>
  <c r="L46" i="39"/>
  <c r="M45" i="39"/>
  <c r="L45" i="39"/>
  <c r="M44" i="39"/>
  <c r="L44" i="39"/>
  <c r="M43" i="39"/>
  <c r="L43" i="39"/>
  <c r="M42" i="39"/>
  <c r="L42" i="39"/>
  <c r="M41" i="39"/>
  <c r="L41" i="39"/>
  <c r="M40" i="39"/>
  <c r="L40" i="39"/>
  <c r="M39" i="39"/>
  <c r="L39" i="39"/>
  <c r="M38" i="39"/>
  <c r="L38" i="39"/>
  <c r="M37" i="39"/>
  <c r="L37" i="39"/>
  <c r="M36" i="39"/>
  <c r="L36" i="39"/>
  <c r="M35" i="39"/>
  <c r="L35" i="39"/>
  <c r="M34" i="39"/>
  <c r="L34" i="39"/>
  <c r="M33" i="39"/>
  <c r="L33" i="39"/>
  <c r="M32" i="39"/>
  <c r="L32" i="39"/>
  <c r="M31" i="39"/>
  <c r="L31" i="39"/>
  <c r="M30" i="39"/>
  <c r="L30" i="39"/>
  <c r="H15" i="25"/>
  <c r="F7" i="25"/>
  <c r="F6" i="25"/>
  <c r="F5" i="25"/>
  <c r="F4" i="25"/>
  <c r="G18" i="9"/>
  <c r="E18" i="9"/>
  <c r="G17" i="9"/>
  <c r="E17" i="9"/>
  <c r="G16" i="9"/>
  <c r="E16" i="9"/>
  <c r="G15" i="9"/>
  <c r="E15" i="9"/>
  <c r="G14" i="9"/>
  <c r="E14" i="9"/>
  <c r="G13" i="9"/>
  <c r="E13" i="9"/>
  <c r="E5" i="9"/>
  <c r="E3" i="9"/>
  <c r="E2" i="9"/>
  <c r="A1" i="9"/>
  <c r="H5" i="13" s="1"/>
  <c r="G35" i="20"/>
  <c r="E35" i="20"/>
  <c r="G34" i="20"/>
  <c r="E34" i="20"/>
  <c r="G33" i="20"/>
  <c r="E33" i="20"/>
  <c r="H32" i="20"/>
  <c r="G32" i="20"/>
  <c r="E32" i="20"/>
  <c r="G29" i="20"/>
  <c r="E29" i="20"/>
  <c r="G28" i="20"/>
  <c r="E28" i="20"/>
  <c r="G27" i="20"/>
  <c r="E27" i="20"/>
  <c r="H26" i="20"/>
  <c r="G26" i="20"/>
  <c r="E26" i="20"/>
  <c r="G23" i="20"/>
  <c r="E23" i="20"/>
  <c r="G22" i="20"/>
  <c r="E22" i="20"/>
  <c r="G21" i="20"/>
  <c r="E21" i="20"/>
  <c r="H20" i="20"/>
  <c r="G20" i="20"/>
  <c r="E20" i="20"/>
  <c r="G17" i="20"/>
  <c r="E17" i="20"/>
  <c r="G16" i="20"/>
  <c r="E16" i="20"/>
  <c r="G15" i="20"/>
  <c r="E15" i="20"/>
  <c r="H14" i="20"/>
  <c r="G14" i="20"/>
  <c r="E14" i="20"/>
  <c r="G11" i="20"/>
  <c r="E11" i="20"/>
  <c r="G10" i="20"/>
  <c r="E10" i="20"/>
  <c r="G9" i="20"/>
  <c r="E9" i="20"/>
  <c r="H8" i="20"/>
  <c r="G8" i="20"/>
  <c r="E8" i="20"/>
  <c r="E6" i="20"/>
  <c r="E3" i="20"/>
  <c r="E2" i="20"/>
  <c r="A1" i="20"/>
  <c r="F5" i="13" s="1"/>
  <c r="I317" i="24"/>
  <c r="G317" i="24"/>
  <c r="F317" i="24"/>
  <c r="E317" i="24"/>
  <c r="I316" i="24"/>
  <c r="G316" i="24"/>
  <c r="F316" i="24"/>
  <c r="E316" i="24"/>
  <c r="I312" i="24"/>
  <c r="G312" i="24"/>
  <c r="F312" i="24"/>
  <c r="E312" i="24"/>
  <c r="I311" i="24"/>
  <c r="G311" i="24"/>
  <c r="F311" i="24"/>
  <c r="E311" i="24"/>
  <c r="I310" i="24"/>
  <c r="G310" i="24"/>
  <c r="F310" i="24"/>
  <c r="E310" i="24"/>
  <c r="I303" i="24"/>
  <c r="G303" i="24"/>
  <c r="F303" i="24"/>
  <c r="E303" i="24"/>
  <c r="I302" i="24"/>
  <c r="G302" i="24"/>
  <c r="F302" i="24"/>
  <c r="E302" i="24"/>
  <c r="I297" i="24"/>
  <c r="H297" i="24"/>
  <c r="G297" i="24"/>
  <c r="F297" i="24"/>
  <c r="E297" i="24"/>
  <c r="I296" i="24"/>
  <c r="F296" i="24"/>
  <c r="E296" i="24"/>
  <c r="I291" i="24"/>
  <c r="H291" i="24"/>
  <c r="G291" i="24"/>
  <c r="F291" i="24"/>
  <c r="E291" i="24"/>
  <c r="I290" i="24"/>
  <c r="F290" i="24"/>
  <c r="E290" i="24"/>
  <c r="R286" i="24"/>
  <c r="L286" i="24"/>
  <c r="K286" i="24"/>
  <c r="J286" i="24"/>
  <c r="I286" i="24"/>
  <c r="H286" i="24"/>
  <c r="G286" i="24"/>
  <c r="F286" i="24"/>
  <c r="E286" i="24"/>
  <c r="R285" i="24"/>
  <c r="Q285" i="24"/>
  <c r="P285" i="24"/>
  <c r="O285" i="24"/>
  <c r="N285" i="24"/>
  <c r="M285" i="24"/>
  <c r="L285" i="24"/>
  <c r="K285" i="24"/>
  <c r="J285" i="24"/>
  <c r="I285" i="24"/>
  <c r="H285" i="24"/>
  <c r="G285" i="24"/>
  <c r="F285" i="24"/>
  <c r="E285" i="24"/>
  <c r="I279" i="24"/>
  <c r="H279" i="24"/>
  <c r="G279" i="24"/>
  <c r="F279" i="24"/>
  <c r="E279" i="24"/>
  <c r="I278" i="24"/>
  <c r="F278" i="24"/>
  <c r="E278" i="24"/>
  <c r="I277" i="24"/>
  <c r="H277" i="24"/>
  <c r="G277" i="24"/>
  <c r="F277" i="24"/>
  <c r="E277" i="24"/>
  <c r="I276" i="24"/>
  <c r="H276" i="24"/>
  <c r="G276" i="24"/>
  <c r="F276" i="24"/>
  <c r="E276" i="24"/>
  <c r="I271" i="24"/>
  <c r="H271" i="24"/>
  <c r="G271" i="24"/>
  <c r="F271" i="24"/>
  <c r="E271" i="24"/>
  <c r="I270" i="24"/>
  <c r="H270" i="24"/>
  <c r="G270" i="24"/>
  <c r="G282" i="24" s="1"/>
  <c r="F270" i="24"/>
  <c r="E270" i="24"/>
  <c r="I267" i="24"/>
  <c r="H267" i="24"/>
  <c r="G267" i="24"/>
  <c r="F267" i="24"/>
  <c r="E267" i="24"/>
  <c r="I266" i="24"/>
  <c r="G266" i="24"/>
  <c r="F266" i="24"/>
  <c r="E266" i="24"/>
  <c r="R265" i="24"/>
  <c r="L265" i="24"/>
  <c r="K265" i="24"/>
  <c r="J265" i="24"/>
  <c r="I265" i="24"/>
  <c r="H265" i="24"/>
  <c r="G265" i="24"/>
  <c r="F265" i="24"/>
  <c r="E265" i="24"/>
  <c r="I262" i="24"/>
  <c r="H262" i="24"/>
  <c r="G262" i="24"/>
  <c r="F262" i="24"/>
  <c r="E262" i="24"/>
  <c r="I261" i="24"/>
  <c r="H261" i="24"/>
  <c r="G261" i="24"/>
  <c r="F261" i="24"/>
  <c r="E261" i="24"/>
  <c r="I260" i="24"/>
  <c r="H260" i="24"/>
  <c r="G260" i="24"/>
  <c r="F260" i="24"/>
  <c r="E260" i="24"/>
  <c r="I256" i="24"/>
  <c r="H256" i="24"/>
  <c r="G256" i="24"/>
  <c r="F256" i="24"/>
  <c r="E256" i="24"/>
  <c r="J255" i="24"/>
  <c r="I253" i="24"/>
  <c r="G253" i="24"/>
  <c r="F253" i="24"/>
  <c r="E253" i="24"/>
  <c r="I250" i="24"/>
  <c r="H250" i="24"/>
  <c r="F250" i="24"/>
  <c r="I249" i="24"/>
  <c r="H249" i="24"/>
  <c r="G249" i="24"/>
  <c r="F249" i="24"/>
  <c r="E249" i="24"/>
  <c r="G248" i="24"/>
  <c r="E248" i="24"/>
  <c r="I245" i="24"/>
  <c r="H245" i="24"/>
  <c r="G245" i="24"/>
  <c r="F245" i="24"/>
  <c r="E245" i="24"/>
  <c r="I244" i="24"/>
  <c r="H244" i="24"/>
  <c r="G244" i="24"/>
  <c r="F244" i="24"/>
  <c r="E244" i="24"/>
  <c r="R243" i="24"/>
  <c r="L243" i="24"/>
  <c r="K243" i="24"/>
  <c r="J243" i="24"/>
  <c r="I243" i="24"/>
  <c r="H243" i="24"/>
  <c r="G243" i="24"/>
  <c r="F243" i="24"/>
  <c r="E243" i="24"/>
  <c r="I240" i="24"/>
  <c r="H240" i="24"/>
  <c r="G240" i="24"/>
  <c r="F240" i="24"/>
  <c r="E240" i="24"/>
  <c r="I239" i="24"/>
  <c r="H239" i="24"/>
  <c r="G239" i="24"/>
  <c r="F239" i="24"/>
  <c r="E239" i="24"/>
  <c r="J236" i="24"/>
  <c r="I236" i="24"/>
  <c r="H236" i="24"/>
  <c r="G236" i="24"/>
  <c r="F236" i="24"/>
  <c r="E236" i="24"/>
  <c r="I235" i="24"/>
  <c r="H235" i="24"/>
  <c r="G235" i="24"/>
  <c r="F235" i="24"/>
  <c r="E235" i="24"/>
  <c r="I225" i="24"/>
  <c r="G225" i="24"/>
  <c r="F225" i="24"/>
  <c r="E225" i="24"/>
  <c r="I224" i="24"/>
  <c r="G224" i="24"/>
  <c r="F224" i="24"/>
  <c r="E224" i="24"/>
  <c r="I220" i="24"/>
  <c r="H220" i="24"/>
  <c r="G220" i="24"/>
  <c r="F220" i="24"/>
  <c r="E220" i="24"/>
  <c r="I219" i="24"/>
  <c r="G219" i="24"/>
  <c r="F219" i="24"/>
  <c r="E219" i="24"/>
  <c r="I215" i="24"/>
  <c r="H215" i="24"/>
  <c r="G215" i="24"/>
  <c r="F215" i="24"/>
  <c r="E215" i="24"/>
  <c r="I214" i="24"/>
  <c r="G214" i="24"/>
  <c r="F214" i="24"/>
  <c r="E214" i="24"/>
  <c r="R210" i="24"/>
  <c r="L210" i="24"/>
  <c r="K210" i="24"/>
  <c r="J210" i="24"/>
  <c r="I210" i="24"/>
  <c r="H210" i="24"/>
  <c r="G210" i="24"/>
  <c r="F210" i="24"/>
  <c r="E210" i="24"/>
  <c r="R209" i="24"/>
  <c r="Q209" i="24"/>
  <c r="P209" i="24"/>
  <c r="O209" i="24"/>
  <c r="N209" i="24"/>
  <c r="M209" i="24"/>
  <c r="L209" i="24"/>
  <c r="K209" i="24"/>
  <c r="J209" i="24"/>
  <c r="I209" i="24"/>
  <c r="H209" i="24"/>
  <c r="G209" i="24"/>
  <c r="F209" i="24"/>
  <c r="E209" i="24"/>
  <c r="I205" i="24"/>
  <c r="F205" i="24"/>
  <c r="I204" i="24"/>
  <c r="F204" i="24"/>
  <c r="I201" i="24"/>
  <c r="F201" i="24"/>
  <c r="I200" i="24"/>
  <c r="F200" i="24"/>
  <c r="I197" i="24"/>
  <c r="F197" i="24"/>
  <c r="I196" i="24"/>
  <c r="F196" i="24"/>
  <c r="I188" i="24"/>
  <c r="H188" i="24"/>
  <c r="G188" i="24"/>
  <c r="F188" i="24"/>
  <c r="E188" i="24"/>
  <c r="I187" i="24"/>
  <c r="F187" i="24"/>
  <c r="E187" i="24"/>
  <c r="E194" i="24" s="1"/>
  <c r="E205" i="24" s="1"/>
  <c r="I184" i="24"/>
  <c r="F184" i="24"/>
  <c r="E184" i="24"/>
  <c r="E191" i="24" s="1"/>
  <c r="E204" i="24" s="1"/>
  <c r="I183" i="24"/>
  <c r="H183" i="24"/>
  <c r="G183" i="24"/>
  <c r="F183" i="24"/>
  <c r="E183" i="24"/>
  <c r="E190" i="24" s="1"/>
  <c r="E200" i="24" s="1"/>
  <c r="I182" i="24"/>
  <c r="H182" i="24"/>
  <c r="G182" i="24"/>
  <c r="F182" i="24"/>
  <c r="E182" i="24"/>
  <c r="E189" i="24" s="1"/>
  <c r="E196" i="24" s="1"/>
  <c r="I176" i="24"/>
  <c r="H176" i="24"/>
  <c r="G176" i="24"/>
  <c r="F176" i="24"/>
  <c r="E176" i="24"/>
  <c r="I171" i="24"/>
  <c r="H171" i="24"/>
  <c r="G171" i="24"/>
  <c r="F171" i="24"/>
  <c r="E171" i="24"/>
  <c r="I170" i="24"/>
  <c r="H170" i="24"/>
  <c r="G170" i="24"/>
  <c r="F170" i="24"/>
  <c r="E170" i="24"/>
  <c r="I169" i="24"/>
  <c r="H169" i="24"/>
  <c r="G169" i="24"/>
  <c r="F169" i="24"/>
  <c r="E169" i="24"/>
  <c r="R164" i="24"/>
  <c r="L164" i="24"/>
  <c r="K164" i="24"/>
  <c r="J164" i="24"/>
  <c r="I164" i="24"/>
  <c r="F164" i="24"/>
  <c r="E164" i="24"/>
  <c r="I163" i="24"/>
  <c r="F163" i="24"/>
  <c r="E163" i="24"/>
  <c r="G161" i="24"/>
  <c r="G163" i="24" s="1"/>
  <c r="I160" i="24"/>
  <c r="F160" i="24"/>
  <c r="E160" i="24"/>
  <c r="I159" i="24"/>
  <c r="F159" i="24"/>
  <c r="E159" i="24"/>
  <c r="I156" i="24"/>
  <c r="H156" i="24"/>
  <c r="G156" i="24"/>
  <c r="F156" i="24"/>
  <c r="E156" i="24"/>
  <c r="I155" i="24"/>
  <c r="H155" i="24"/>
  <c r="G155" i="24"/>
  <c r="F155" i="24"/>
  <c r="E155" i="24"/>
  <c r="I152" i="24"/>
  <c r="H152" i="24"/>
  <c r="G152" i="24"/>
  <c r="F152" i="24"/>
  <c r="E152" i="24"/>
  <c r="I151" i="24"/>
  <c r="G151" i="24"/>
  <c r="F151" i="24"/>
  <c r="E151" i="24"/>
  <c r="R150" i="24"/>
  <c r="L150" i="24"/>
  <c r="K150" i="24"/>
  <c r="J150" i="24"/>
  <c r="I150" i="24"/>
  <c r="H150" i="24"/>
  <c r="G150" i="24"/>
  <c r="F150" i="24"/>
  <c r="E150" i="24"/>
  <c r="I147" i="24"/>
  <c r="H147" i="24"/>
  <c r="G147" i="24"/>
  <c r="F147" i="24"/>
  <c r="E147" i="24"/>
  <c r="I146" i="24"/>
  <c r="H146" i="24"/>
  <c r="G146" i="24"/>
  <c r="F146" i="24"/>
  <c r="E146" i="24"/>
  <c r="I145" i="24"/>
  <c r="H145" i="24"/>
  <c r="G145" i="24"/>
  <c r="F145" i="24"/>
  <c r="E145" i="24"/>
  <c r="I142" i="24"/>
  <c r="H142" i="24"/>
  <c r="G142" i="24"/>
  <c r="F142" i="24"/>
  <c r="E142" i="24"/>
  <c r="I141" i="24"/>
  <c r="H141" i="24"/>
  <c r="G141" i="24"/>
  <c r="F141" i="24"/>
  <c r="E141" i="24"/>
  <c r="J140" i="24"/>
  <c r="J133" i="24" s="1"/>
  <c r="I138" i="24"/>
  <c r="G138" i="24"/>
  <c r="F138" i="24"/>
  <c r="E138" i="24"/>
  <c r="G137" i="24"/>
  <c r="E137" i="24"/>
  <c r="I134" i="24"/>
  <c r="H134" i="24"/>
  <c r="G134" i="24"/>
  <c r="F134" i="24"/>
  <c r="E134" i="24"/>
  <c r="I133" i="24"/>
  <c r="H133" i="24"/>
  <c r="G133" i="24"/>
  <c r="F133" i="24"/>
  <c r="E133" i="24"/>
  <c r="R132" i="24"/>
  <c r="L132" i="24"/>
  <c r="K132" i="24"/>
  <c r="J132" i="24"/>
  <c r="I132" i="24"/>
  <c r="H132" i="24"/>
  <c r="G132" i="24"/>
  <c r="F132" i="24"/>
  <c r="E132" i="24"/>
  <c r="I129" i="24"/>
  <c r="H129" i="24"/>
  <c r="G129" i="24"/>
  <c r="F129" i="24"/>
  <c r="E129" i="24"/>
  <c r="I128" i="24"/>
  <c r="H128" i="24"/>
  <c r="G128" i="24"/>
  <c r="F128" i="24"/>
  <c r="E128" i="24"/>
  <c r="J125" i="24"/>
  <c r="I125" i="24"/>
  <c r="H125" i="24"/>
  <c r="G125" i="24"/>
  <c r="F125" i="24"/>
  <c r="E125" i="24"/>
  <c r="I124" i="24"/>
  <c r="H124" i="24"/>
  <c r="G124" i="24"/>
  <c r="F124" i="24"/>
  <c r="E124" i="24"/>
  <c r="G116" i="24"/>
  <c r="G164" i="24" s="1"/>
  <c r="I115" i="24"/>
  <c r="G115" i="24"/>
  <c r="F115" i="24"/>
  <c r="E115" i="24"/>
  <c r="I114" i="24"/>
  <c r="H114" i="24"/>
  <c r="G114" i="24"/>
  <c r="F114" i="24"/>
  <c r="E114" i="24"/>
  <c r="G108" i="24"/>
  <c r="I107" i="24"/>
  <c r="I186" i="24" s="1"/>
  <c r="H107" i="24"/>
  <c r="H186" i="24" s="1"/>
  <c r="G107" i="24"/>
  <c r="G186" i="24" s="1"/>
  <c r="F107" i="24"/>
  <c r="F186" i="24" s="1"/>
  <c r="E107" i="24"/>
  <c r="E186" i="24" s="1"/>
  <c r="E193" i="24" s="1"/>
  <c r="E201" i="24" s="1"/>
  <c r="I106" i="24"/>
  <c r="I185" i="24" s="1"/>
  <c r="H106" i="24"/>
  <c r="H185" i="24" s="1"/>
  <c r="G106" i="24"/>
  <c r="G185" i="24" s="1"/>
  <c r="F106" i="24"/>
  <c r="F185" i="24" s="1"/>
  <c r="E106" i="24"/>
  <c r="E185" i="24" s="1"/>
  <c r="E192" i="24" s="1"/>
  <c r="E197" i="24" s="1"/>
  <c r="I102" i="24"/>
  <c r="H102" i="24"/>
  <c r="G102" i="24"/>
  <c r="F102" i="24"/>
  <c r="E102" i="24"/>
  <c r="I101" i="24"/>
  <c r="G101" i="24"/>
  <c r="F101" i="24"/>
  <c r="E101" i="24"/>
  <c r="I98" i="24"/>
  <c r="H98" i="24"/>
  <c r="G98" i="24"/>
  <c r="F98" i="24"/>
  <c r="E98" i="24"/>
  <c r="I97" i="24"/>
  <c r="G97" i="24"/>
  <c r="F97" i="24"/>
  <c r="E97" i="24"/>
  <c r="R96" i="24"/>
  <c r="L96" i="24"/>
  <c r="K96" i="24"/>
  <c r="J96" i="24"/>
  <c r="I96" i="24"/>
  <c r="H96" i="24"/>
  <c r="G96" i="24"/>
  <c r="F96" i="24"/>
  <c r="E96" i="24"/>
  <c r="I92" i="24"/>
  <c r="H92" i="24"/>
  <c r="G92" i="24"/>
  <c r="F92" i="24"/>
  <c r="E92" i="24"/>
  <c r="I90" i="24"/>
  <c r="H90" i="24"/>
  <c r="G90" i="24"/>
  <c r="F90" i="24"/>
  <c r="E90" i="24"/>
  <c r="I87" i="24"/>
  <c r="H87" i="24"/>
  <c r="G87" i="24"/>
  <c r="F87" i="24"/>
  <c r="E87" i="24"/>
  <c r="I86" i="24"/>
  <c r="I91" i="24" s="1"/>
  <c r="H86" i="24"/>
  <c r="H91" i="24" s="1"/>
  <c r="G86" i="24"/>
  <c r="G91" i="24" s="1"/>
  <c r="F86" i="24"/>
  <c r="F91" i="24" s="1"/>
  <c r="E86" i="24"/>
  <c r="E91" i="24" s="1"/>
  <c r="J85" i="24"/>
  <c r="I83" i="24"/>
  <c r="G83" i="24"/>
  <c r="F83" i="24"/>
  <c r="E83" i="24"/>
  <c r="G82" i="24"/>
  <c r="E82" i="24"/>
  <c r="I79" i="24"/>
  <c r="H79" i="24"/>
  <c r="G79" i="24"/>
  <c r="F79" i="24"/>
  <c r="E79" i="24"/>
  <c r="I78" i="24"/>
  <c r="H78" i="24"/>
  <c r="G78" i="24"/>
  <c r="F78" i="24"/>
  <c r="E78" i="24"/>
  <c r="R77" i="24"/>
  <c r="L77" i="24"/>
  <c r="K77" i="24"/>
  <c r="J77" i="24"/>
  <c r="I77" i="24"/>
  <c r="H77" i="24"/>
  <c r="G77" i="24"/>
  <c r="F77" i="24"/>
  <c r="E77" i="24"/>
  <c r="I74" i="24"/>
  <c r="H74" i="24"/>
  <c r="G74" i="24"/>
  <c r="F74" i="24"/>
  <c r="E74" i="24"/>
  <c r="I73" i="24"/>
  <c r="H73" i="24"/>
  <c r="G73" i="24"/>
  <c r="F73" i="24"/>
  <c r="E73" i="24"/>
  <c r="J69" i="24"/>
  <c r="I69" i="24"/>
  <c r="H69" i="24"/>
  <c r="G69" i="24"/>
  <c r="F69" i="24"/>
  <c r="E69" i="24"/>
  <c r="I68" i="24"/>
  <c r="H68" i="24"/>
  <c r="G68" i="24"/>
  <c r="F68" i="24"/>
  <c r="E68" i="24"/>
  <c r="G53" i="24"/>
  <c r="I52" i="24"/>
  <c r="H52" i="24"/>
  <c r="G52" i="24"/>
  <c r="F52" i="24"/>
  <c r="E52" i="24"/>
  <c r="I51" i="24"/>
  <c r="H51" i="24"/>
  <c r="G51" i="24"/>
  <c r="F51" i="24"/>
  <c r="E51" i="24"/>
  <c r="I47" i="24"/>
  <c r="H47" i="24"/>
  <c r="G47" i="24"/>
  <c r="F47" i="24"/>
  <c r="E47" i="24"/>
  <c r="I46" i="24"/>
  <c r="G46" i="24"/>
  <c r="F46" i="24"/>
  <c r="E46" i="24"/>
  <c r="R45" i="24"/>
  <c r="L45" i="24"/>
  <c r="K45" i="24"/>
  <c r="J45" i="24"/>
  <c r="I45" i="24"/>
  <c r="H45" i="24"/>
  <c r="G45" i="24"/>
  <c r="F45" i="24"/>
  <c r="E45" i="24"/>
  <c r="I41" i="24"/>
  <c r="H41" i="24"/>
  <c r="G41" i="24"/>
  <c r="F41" i="24"/>
  <c r="E41" i="24"/>
  <c r="I40" i="24"/>
  <c r="H40" i="24"/>
  <c r="G40" i="24"/>
  <c r="F40" i="24"/>
  <c r="E40" i="24"/>
  <c r="I36" i="24"/>
  <c r="H36" i="24"/>
  <c r="G36" i="24"/>
  <c r="F36" i="24"/>
  <c r="E36" i="24"/>
  <c r="I35" i="24"/>
  <c r="H35" i="24"/>
  <c r="G35" i="24"/>
  <c r="F35" i="24"/>
  <c r="E35" i="24"/>
  <c r="J34" i="24"/>
  <c r="J22" i="24" s="1"/>
  <c r="I32" i="24"/>
  <c r="G32" i="24"/>
  <c r="F32" i="24"/>
  <c r="E32" i="24"/>
  <c r="G31" i="24"/>
  <c r="E31" i="24"/>
  <c r="I28" i="24"/>
  <c r="H28" i="24"/>
  <c r="G28" i="24"/>
  <c r="F28" i="24"/>
  <c r="E28" i="24"/>
  <c r="I27" i="24"/>
  <c r="I39" i="24" s="1"/>
  <c r="H27" i="24"/>
  <c r="H39" i="24" s="1"/>
  <c r="G27" i="24"/>
  <c r="G39" i="24" s="1"/>
  <c r="F27" i="24"/>
  <c r="F39" i="24" s="1"/>
  <c r="E27" i="24"/>
  <c r="E39" i="24" s="1"/>
  <c r="R26" i="24"/>
  <c r="L26" i="24"/>
  <c r="K26" i="24"/>
  <c r="J26" i="24"/>
  <c r="I26" i="24"/>
  <c r="H26" i="24"/>
  <c r="G26" i="24"/>
  <c r="F26" i="24"/>
  <c r="E26" i="24"/>
  <c r="I23" i="24"/>
  <c r="H23" i="24"/>
  <c r="G23" i="24"/>
  <c r="F23" i="24"/>
  <c r="E23" i="24"/>
  <c r="I22" i="24"/>
  <c r="H22" i="24"/>
  <c r="G22" i="24"/>
  <c r="F22" i="24"/>
  <c r="E22" i="24"/>
  <c r="I18" i="24"/>
  <c r="H18" i="24"/>
  <c r="G18" i="24"/>
  <c r="F18" i="24"/>
  <c r="E18" i="24"/>
  <c r="I17" i="24"/>
  <c r="G17" i="24"/>
  <c r="F17" i="24"/>
  <c r="E17" i="24"/>
  <c r="J14" i="24"/>
  <c r="I14" i="24"/>
  <c r="H14" i="24"/>
  <c r="G14" i="24"/>
  <c r="F14" i="24"/>
  <c r="E14" i="24"/>
  <c r="I13" i="24"/>
  <c r="H13" i="24"/>
  <c r="G13" i="24"/>
  <c r="F13" i="24"/>
  <c r="E13" i="24"/>
  <c r="E6" i="24"/>
  <c r="E3" i="24"/>
  <c r="E2" i="24"/>
  <c r="A1" i="24"/>
  <c r="D23" i="13" s="1"/>
  <c r="I317" i="23"/>
  <c r="G317" i="23"/>
  <c r="F317" i="23"/>
  <c r="E317" i="23"/>
  <c r="I316" i="23"/>
  <c r="G316" i="23"/>
  <c r="F316" i="23"/>
  <c r="E316" i="23"/>
  <c r="I312" i="23"/>
  <c r="G312" i="23"/>
  <c r="F312" i="23"/>
  <c r="E312" i="23"/>
  <c r="I311" i="23"/>
  <c r="G311" i="23"/>
  <c r="F311" i="23"/>
  <c r="E311" i="23"/>
  <c r="I310" i="23"/>
  <c r="G310" i="23"/>
  <c r="F310" i="23"/>
  <c r="E310" i="23"/>
  <c r="I303" i="23"/>
  <c r="G303" i="23"/>
  <c r="F303" i="23"/>
  <c r="E303" i="23"/>
  <c r="I302" i="23"/>
  <c r="G302" i="23"/>
  <c r="F302" i="23"/>
  <c r="E302" i="23"/>
  <c r="I297" i="23"/>
  <c r="H297" i="23"/>
  <c r="G297" i="23"/>
  <c r="F297" i="23"/>
  <c r="E297" i="23"/>
  <c r="I296" i="23"/>
  <c r="F296" i="23"/>
  <c r="E296" i="23"/>
  <c r="I291" i="23"/>
  <c r="H291" i="23"/>
  <c r="G291" i="23"/>
  <c r="F291" i="23"/>
  <c r="E291" i="23"/>
  <c r="I290" i="23"/>
  <c r="F290" i="23"/>
  <c r="E290" i="23"/>
  <c r="R286" i="23"/>
  <c r="L286" i="23"/>
  <c r="K286" i="23"/>
  <c r="J286" i="23"/>
  <c r="I286" i="23"/>
  <c r="H286" i="23"/>
  <c r="G286" i="23"/>
  <c r="F286" i="23"/>
  <c r="E286" i="23"/>
  <c r="R285" i="23"/>
  <c r="Q285" i="23"/>
  <c r="P285" i="23"/>
  <c r="O285" i="23"/>
  <c r="N285" i="23"/>
  <c r="M285" i="23"/>
  <c r="L285" i="23"/>
  <c r="K285" i="23"/>
  <c r="J285" i="23"/>
  <c r="I285" i="23"/>
  <c r="H285" i="23"/>
  <c r="G285" i="23"/>
  <c r="F285" i="23"/>
  <c r="E285" i="23"/>
  <c r="I279" i="23"/>
  <c r="H279" i="23"/>
  <c r="G279" i="23"/>
  <c r="F279" i="23"/>
  <c r="E279" i="23"/>
  <c r="I278" i="23"/>
  <c r="F278" i="23"/>
  <c r="E278" i="23"/>
  <c r="I277" i="23"/>
  <c r="H277" i="23"/>
  <c r="G277" i="23"/>
  <c r="F277" i="23"/>
  <c r="E277" i="23"/>
  <c r="I276" i="23"/>
  <c r="H276" i="23"/>
  <c r="G276" i="23"/>
  <c r="F276" i="23"/>
  <c r="E276" i="23"/>
  <c r="I271" i="23"/>
  <c r="H271" i="23"/>
  <c r="G271" i="23"/>
  <c r="F271" i="23"/>
  <c r="E271" i="23"/>
  <c r="I270" i="23"/>
  <c r="H270" i="23"/>
  <c r="G270" i="23"/>
  <c r="F270" i="23"/>
  <c r="E270" i="23"/>
  <c r="I267" i="23"/>
  <c r="H267" i="23"/>
  <c r="G267" i="23"/>
  <c r="F267" i="23"/>
  <c r="E267" i="23"/>
  <c r="I266" i="23"/>
  <c r="G266" i="23"/>
  <c r="F266" i="23"/>
  <c r="E266" i="23"/>
  <c r="R265" i="23"/>
  <c r="L265" i="23"/>
  <c r="K265" i="23"/>
  <c r="J265" i="23"/>
  <c r="I265" i="23"/>
  <c r="H265" i="23"/>
  <c r="G265" i="23"/>
  <c r="F265" i="23"/>
  <c r="E265" i="23"/>
  <c r="I262" i="23"/>
  <c r="H262" i="23"/>
  <c r="G262" i="23"/>
  <c r="F262" i="23"/>
  <c r="E262" i="23"/>
  <c r="I261" i="23"/>
  <c r="H261" i="23"/>
  <c r="G261" i="23"/>
  <c r="F261" i="23"/>
  <c r="E261" i="23"/>
  <c r="I260" i="23"/>
  <c r="H260" i="23"/>
  <c r="G260" i="23"/>
  <c r="F260" i="23"/>
  <c r="E260" i="23"/>
  <c r="I256" i="23"/>
  <c r="H256" i="23"/>
  <c r="G256" i="23"/>
  <c r="F256" i="23"/>
  <c r="E256" i="23"/>
  <c r="J255" i="23"/>
  <c r="I253" i="23"/>
  <c r="G253" i="23"/>
  <c r="F253" i="23"/>
  <c r="E253" i="23"/>
  <c r="I250" i="23"/>
  <c r="H250" i="23"/>
  <c r="F250" i="23"/>
  <c r="I249" i="23"/>
  <c r="H249" i="23"/>
  <c r="G249" i="23"/>
  <c r="F249" i="23"/>
  <c r="E249" i="23"/>
  <c r="G248" i="23"/>
  <c r="E248" i="23"/>
  <c r="I245" i="23"/>
  <c r="H245" i="23"/>
  <c r="G245" i="23"/>
  <c r="F245" i="23"/>
  <c r="E245" i="23"/>
  <c r="I244" i="23"/>
  <c r="H244" i="23"/>
  <c r="G244" i="23"/>
  <c r="F244" i="23"/>
  <c r="E244" i="23"/>
  <c r="R243" i="23"/>
  <c r="L243" i="23"/>
  <c r="K243" i="23"/>
  <c r="J243" i="23"/>
  <c r="I243" i="23"/>
  <c r="H243" i="23"/>
  <c r="G243" i="23"/>
  <c r="F243" i="23"/>
  <c r="E243" i="23"/>
  <c r="I240" i="23"/>
  <c r="H240" i="23"/>
  <c r="G240" i="23"/>
  <c r="F240" i="23"/>
  <c r="E240" i="23"/>
  <c r="I239" i="23"/>
  <c r="H239" i="23"/>
  <c r="G239" i="23"/>
  <c r="F239" i="23"/>
  <c r="E239" i="23"/>
  <c r="J236" i="23"/>
  <c r="I236" i="23"/>
  <c r="H236" i="23"/>
  <c r="G236" i="23"/>
  <c r="F236" i="23"/>
  <c r="E236" i="23"/>
  <c r="I235" i="23"/>
  <c r="H235" i="23"/>
  <c r="G235" i="23"/>
  <c r="F235" i="23"/>
  <c r="E235" i="23"/>
  <c r="I225" i="23"/>
  <c r="G225" i="23"/>
  <c r="F225" i="23"/>
  <c r="E225" i="23"/>
  <c r="I224" i="23"/>
  <c r="G224" i="23"/>
  <c r="F224" i="23"/>
  <c r="E224" i="23"/>
  <c r="I220" i="23"/>
  <c r="H220" i="23"/>
  <c r="G220" i="23"/>
  <c r="F220" i="23"/>
  <c r="E220" i="23"/>
  <c r="I219" i="23"/>
  <c r="G219" i="23"/>
  <c r="F219" i="23"/>
  <c r="E219" i="23"/>
  <c r="I215" i="23"/>
  <c r="H215" i="23"/>
  <c r="G215" i="23"/>
  <c r="F215" i="23"/>
  <c r="E215" i="23"/>
  <c r="I214" i="23"/>
  <c r="G214" i="23"/>
  <c r="F214" i="23"/>
  <c r="E214" i="23"/>
  <c r="R210" i="23"/>
  <c r="L210" i="23"/>
  <c r="K210" i="23"/>
  <c r="J210" i="23"/>
  <c r="I210" i="23"/>
  <c r="H210" i="23"/>
  <c r="G210" i="23"/>
  <c r="F210" i="23"/>
  <c r="E210" i="23"/>
  <c r="R209" i="23"/>
  <c r="Q209" i="23"/>
  <c r="P209" i="23"/>
  <c r="O209" i="23"/>
  <c r="N209" i="23"/>
  <c r="M209" i="23"/>
  <c r="L209" i="23"/>
  <c r="K209" i="23"/>
  <c r="J209" i="23"/>
  <c r="I209" i="23"/>
  <c r="H209" i="23"/>
  <c r="G209" i="23"/>
  <c r="F209" i="23"/>
  <c r="E209" i="23"/>
  <c r="I205" i="23"/>
  <c r="F205" i="23"/>
  <c r="I204" i="23"/>
  <c r="F204" i="23"/>
  <c r="I201" i="23"/>
  <c r="F201" i="23"/>
  <c r="I200" i="23"/>
  <c r="F200" i="23"/>
  <c r="I197" i="23"/>
  <c r="F197" i="23"/>
  <c r="I196" i="23"/>
  <c r="F196" i="23"/>
  <c r="G194" i="23"/>
  <c r="G205" i="23" s="1"/>
  <c r="I188" i="23"/>
  <c r="H188" i="23"/>
  <c r="G188" i="23"/>
  <c r="F188" i="23"/>
  <c r="E188" i="23"/>
  <c r="I187" i="23"/>
  <c r="F187" i="23"/>
  <c r="E187" i="23"/>
  <c r="E194" i="23" s="1"/>
  <c r="E205" i="23" s="1"/>
  <c r="I184" i="23"/>
  <c r="F184" i="23"/>
  <c r="E184" i="23"/>
  <c r="E191" i="23" s="1"/>
  <c r="E204" i="23" s="1"/>
  <c r="I183" i="23"/>
  <c r="H183" i="23"/>
  <c r="G183" i="23"/>
  <c r="F183" i="23"/>
  <c r="E183" i="23"/>
  <c r="E190" i="23" s="1"/>
  <c r="E200" i="23" s="1"/>
  <c r="I182" i="23"/>
  <c r="H182" i="23"/>
  <c r="G182" i="23"/>
  <c r="F182" i="23"/>
  <c r="E182" i="23"/>
  <c r="E189" i="23" s="1"/>
  <c r="E196" i="23" s="1"/>
  <c r="I176" i="23"/>
  <c r="H176" i="23"/>
  <c r="G176" i="23"/>
  <c r="F176" i="23"/>
  <c r="E176" i="23"/>
  <c r="I171" i="23"/>
  <c r="H171" i="23"/>
  <c r="G171" i="23"/>
  <c r="F171" i="23"/>
  <c r="E171" i="23"/>
  <c r="I170" i="23"/>
  <c r="H170" i="23"/>
  <c r="G170" i="23"/>
  <c r="F170" i="23"/>
  <c r="E170" i="23"/>
  <c r="I169" i="23"/>
  <c r="H169" i="23"/>
  <c r="G169" i="23"/>
  <c r="F169" i="23"/>
  <c r="E169" i="23"/>
  <c r="R164" i="23"/>
  <c r="L164" i="23"/>
  <c r="K164" i="23"/>
  <c r="J164" i="23"/>
  <c r="I164" i="23"/>
  <c r="F164" i="23"/>
  <c r="E164" i="23"/>
  <c r="I163" i="23"/>
  <c r="F163" i="23"/>
  <c r="E163" i="23"/>
  <c r="G161" i="23"/>
  <c r="G163" i="23" s="1"/>
  <c r="I160" i="23"/>
  <c r="F160" i="23"/>
  <c r="E160" i="23"/>
  <c r="I159" i="23"/>
  <c r="F159" i="23"/>
  <c r="E159" i="23"/>
  <c r="I156" i="23"/>
  <c r="H156" i="23"/>
  <c r="G156" i="23"/>
  <c r="F156" i="23"/>
  <c r="E156" i="23"/>
  <c r="I155" i="23"/>
  <c r="H155" i="23"/>
  <c r="G155" i="23"/>
  <c r="F155" i="23"/>
  <c r="E155" i="23"/>
  <c r="I152" i="23"/>
  <c r="H152" i="23"/>
  <c r="G152" i="23"/>
  <c r="F152" i="23"/>
  <c r="E152" i="23"/>
  <c r="I151" i="23"/>
  <c r="G151" i="23"/>
  <c r="F151" i="23"/>
  <c r="E151" i="23"/>
  <c r="R150" i="23"/>
  <c r="L150" i="23"/>
  <c r="K150" i="23"/>
  <c r="J150" i="23"/>
  <c r="I150" i="23"/>
  <c r="H150" i="23"/>
  <c r="G150" i="23"/>
  <c r="F150" i="23"/>
  <c r="E150" i="23"/>
  <c r="I147" i="23"/>
  <c r="H147" i="23"/>
  <c r="G147" i="23"/>
  <c r="F147" i="23"/>
  <c r="E147" i="23"/>
  <c r="I146" i="23"/>
  <c r="H146" i="23"/>
  <c r="G146" i="23"/>
  <c r="F146" i="23"/>
  <c r="E146" i="23"/>
  <c r="I145" i="23"/>
  <c r="H145" i="23"/>
  <c r="G145" i="23"/>
  <c r="F145" i="23"/>
  <c r="E145" i="23"/>
  <c r="I142" i="23"/>
  <c r="H142" i="23"/>
  <c r="G142" i="23"/>
  <c r="F142" i="23"/>
  <c r="E142" i="23"/>
  <c r="I141" i="23"/>
  <c r="H141" i="23"/>
  <c r="G141" i="23"/>
  <c r="F141" i="23"/>
  <c r="E141" i="23"/>
  <c r="J140" i="23"/>
  <c r="J133" i="23" s="1"/>
  <c r="I138" i="23"/>
  <c r="G138" i="23"/>
  <c r="F138" i="23"/>
  <c r="E138" i="23"/>
  <c r="G137" i="23"/>
  <c r="E137" i="23"/>
  <c r="I134" i="23"/>
  <c r="H134" i="23"/>
  <c r="G134" i="23"/>
  <c r="F134" i="23"/>
  <c r="E134" i="23"/>
  <c r="I133" i="23"/>
  <c r="H133" i="23"/>
  <c r="G133" i="23"/>
  <c r="F133" i="23"/>
  <c r="E133" i="23"/>
  <c r="R132" i="23"/>
  <c r="L132" i="23"/>
  <c r="K132" i="23"/>
  <c r="J132" i="23"/>
  <c r="I132" i="23"/>
  <c r="H132" i="23"/>
  <c r="G132" i="23"/>
  <c r="F132" i="23"/>
  <c r="E132" i="23"/>
  <c r="I129" i="23"/>
  <c r="H129" i="23"/>
  <c r="G129" i="23"/>
  <c r="F129" i="23"/>
  <c r="E129" i="23"/>
  <c r="I128" i="23"/>
  <c r="H128" i="23"/>
  <c r="G128" i="23"/>
  <c r="F128" i="23"/>
  <c r="E128" i="23"/>
  <c r="J125" i="23"/>
  <c r="I125" i="23"/>
  <c r="H125" i="23"/>
  <c r="G125" i="23"/>
  <c r="F125" i="23"/>
  <c r="E125" i="23"/>
  <c r="I124" i="23"/>
  <c r="H124" i="23"/>
  <c r="G124" i="23"/>
  <c r="F124" i="23"/>
  <c r="E124" i="23"/>
  <c r="G116" i="23"/>
  <c r="G164" i="23" s="1"/>
  <c r="I115" i="23"/>
  <c r="F115" i="23"/>
  <c r="E115" i="23"/>
  <c r="I114" i="23"/>
  <c r="H114" i="23"/>
  <c r="G114" i="23"/>
  <c r="F114" i="23"/>
  <c r="E114" i="23"/>
  <c r="G108" i="23"/>
  <c r="I107" i="23"/>
  <c r="I186" i="23" s="1"/>
  <c r="H107" i="23"/>
  <c r="H186" i="23" s="1"/>
  <c r="G107" i="23"/>
  <c r="G186" i="23" s="1"/>
  <c r="F107" i="23"/>
  <c r="F186" i="23" s="1"/>
  <c r="E107" i="23"/>
  <c r="E186" i="23" s="1"/>
  <c r="E193" i="23" s="1"/>
  <c r="E201" i="23" s="1"/>
  <c r="I106" i="23"/>
  <c r="I185" i="23" s="1"/>
  <c r="H106" i="23"/>
  <c r="H185" i="23" s="1"/>
  <c r="G106" i="23"/>
  <c r="G185" i="23" s="1"/>
  <c r="F106" i="23"/>
  <c r="F185" i="23" s="1"/>
  <c r="E106" i="23"/>
  <c r="E185" i="23" s="1"/>
  <c r="E192" i="23" s="1"/>
  <c r="E197" i="23" s="1"/>
  <c r="I102" i="23"/>
  <c r="H102" i="23"/>
  <c r="G102" i="23"/>
  <c r="F102" i="23"/>
  <c r="E102" i="23"/>
  <c r="I101" i="23"/>
  <c r="G101" i="23"/>
  <c r="F101" i="23"/>
  <c r="E101" i="23"/>
  <c r="I98" i="23"/>
  <c r="H98" i="23"/>
  <c r="G98" i="23"/>
  <c r="F98" i="23"/>
  <c r="E98" i="23"/>
  <c r="I97" i="23"/>
  <c r="G97" i="23"/>
  <c r="F97" i="23"/>
  <c r="E97" i="23"/>
  <c r="R96" i="23"/>
  <c r="L96" i="23"/>
  <c r="K96" i="23"/>
  <c r="J96" i="23"/>
  <c r="I96" i="23"/>
  <c r="H96" i="23"/>
  <c r="G96" i="23"/>
  <c r="F96" i="23"/>
  <c r="E96" i="23"/>
  <c r="I92" i="23"/>
  <c r="H92" i="23"/>
  <c r="G92" i="23"/>
  <c r="F92" i="23"/>
  <c r="E92" i="23"/>
  <c r="I90" i="23"/>
  <c r="H90" i="23"/>
  <c r="G90" i="23"/>
  <c r="F90" i="23"/>
  <c r="E90" i="23"/>
  <c r="I87" i="23"/>
  <c r="H87" i="23"/>
  <c r="G87" i="23"/>
  <c r="F87" i="23"/>
  <c r="E87" i="23"/>
  <c r="I86" i="23"/>
  <c r="I91" i="23" s="1"/>
  <c r="H86" i="23"/>
  <c r="H91" i="23" s="1"/>
  <c r="G86" i="23"/>
  <c r="G91" i="23" s="1"/>
  <c r="F86" i="23"/>
  <c r="F91" i="23" s="1"/>
  <c r="E86" i="23"/>
  <c r="E91" i="23" s="1"/>
  <c r="J85" i="23"/>
  <c r="J90" i="23" s="1"/>
  <c r="I83" i="23"/>
  <c r="G83" i="23"/>
  <c r="F83" i="23"/>
  <c r="E83" i="23"/>
  <c r="G82" i="23"/>
  <c r="E82" i="23"/>
  <c r="I79" i="23"/>
  <c r="H79" i="23"/>
  <c r="G79" i="23"/>
  <c r="F79" i="23"/>
  <c r="E79" i="23"/>
  <c r="I78" i="23"/>
  <c r="H78" i="23"/>
  <c r="G78" i="23"/>
  <c r="F78" i="23"/>
  <c r="E78" i="23"/>
  <c r="R77" i="23"/>
  <c r="L77" i="23"/>
  <c r="K77" i="23"/>
  <c r="J77" i="23"/>
  <c r="I77" i="23"/>
  <c r="H77" i="23"/>
  <c r="G77" i="23"/>
  <c r="F77" i="23"/>
  <c r="E77" i="23"/>
  <c r="I74" i="23"/>
  <c r="H74" i="23"/>
  <c r="G74" i="23"/>
  <c r="F74" i="23"/>
  <c r="E74" i="23"/>
  <c r="I73" i="23"/>
  <c r="H73" i="23"/>
  <c r="G73" i="23"/>
  <c r="F73" i="23"/>
  <c r="E73" i="23"/>
  <c r="J69" i="23"/>
  <c r="I69" i="23"/>
  <c r="H69" i="23"/>
  <c r="G69" i="23"/>
  <c r="F69" i="23"/>
  <c r="E69" i="23"/>
  <c r="I68" i="23"/>
  <c r="H68" i="23"/>
  <c r="G68" i="23"/>
  <c r="F68" i="23"/>
  <c r="E68" i="23"/>
  <c r="G53" i="23"/>
  <c r="I52" i="23"/>
  <c r="H52" i="23"/>
  <c r="G52" i="23"/>
  <c r="F52" i="23"/>
  <c r="E52" i="23"/>
  <c r="I51" i="23"/>
  <c r="H51" i="23"/>
  <c r="G51" i="23"/>
  <c r="F51" i="23"/>
  <c r="E51" i="23"/>
  <c r="I47" i="23"/>
  <c r="H47" i="23"/>
  <c r="G47" i="23"/>
  <c r="F47" i="23"/>
  <c r="E47" i="23"/>
  <c r="I46" i="23"/>
  <c r="G46" i="23"/>
  <c r="F46" i="23"/>
  <c r="E46" i="23"/>
  <c r="R45" i="23"/>
  <c r="L45" i="23"/>
  <c r="K45" i="23"/>
  <c r="J45" i="23"/>
  <c r="I45" i="23"/>
  <c r="H45" i="23"/>
  <c r="G45" i="23"/>
  <c r="F45" i="23"/>
  <c r="E45" i="23"/>
  <c r="I41" i="23"/>
  <c r="H41" i="23"/>
  <c r="G41" i="23"/>
  <c r="F41" i="23"/>
  <c r="E41" i="23"/>
  <c r="I40" i="23"/>
  <c r="H40" i="23"/>
  <c r="G40" i="23"/>
  <c r="F40" i="23"/>
  <c r="E40" i="23"/>
  <c r="I36" i="23"/>
  <c r="H36" i="23"/>
  <c r="G36" i="23"/>
  <c r="F36" i="23"/>
  <c r="E36" i="23"/>
  <c r="I35" i="23"/>
  <c r="H35" i="23"/>
  <c r="G35" i="23"/>
  <c r="F35" i="23"/>
  <c r="E35" i="23"/>
  <c r="J34" i="23"/>
  <c r="J22" i="23" s="1"/>
  <c r="I32" i="23"/>
  <c r="G32" i="23"/>
  <c r="F32" i="23"/>
  <c r="E32" i="23"/>
  <c r="G31" i="23"/>
  <c r="E31" i="23"/>
  <c r="I28" i="23"/>
  <c r="H28" i="23"/>
  <c r="G28" i="23"/>
  <c r="F28" i="23"/>
  <c r="E28" i="23"/>
  <c r="I27" i="23"/>
  <c r="I39" i="23" s="1"/>
  <c r="H27" i="23"/>
  <c r="H39" i="23" s="1"/>
  <c r="G27" i="23"/>
  <c r="G39" i="23" s="1"/>
  <c r="F27" i="23"/>
  <c r="F39" i="23" s="1"/>
  <c r="E27" i="23"/>
  <c r="E39" i="23" s="1"/>
  <c r="R26" i="23"/>
  <c r="L26" i="23"/>
  <c r="K26" i="23"/>
  <c r="J26" i="23"/>
  <c r="I26" i="23"/>
  <c r="H26" i="23"/>
  <c r="G26" i="23"/>
  <c r="F26" i="23"/>
  <c r="E26" i="23"/>
  <c r="I23" i="23"/>
  <c r="H23" i="23"/>
  <c r="G23" i="23"/>
  <c r="F23" i="23"/>
  <c r="E23" i="23"/>
  <c r="I22" i="23"/>
  <c r="H22" i="23"/>
  <c r="G22" i="23"/>
  <c r="F22" i="23"/>
  <c r="E22" i="23"/>
  <c r="I18" i="23"/>
  <c r="H18" i="23"/>
  <c r="G18" i="23"/>
  <c r="F18" i="23"/>
  <c r="E18" i="23"/>
  <c r="I17" i="23"/>
  <c r="G17" i="23"/>
  <c r="F17" i="23"/>
  <c r="E17" i="23"/>
  <c r="J14" i="23"/>
  <c r="I14" i="23"/>
  <c r="H14" i="23"/>
  <c r="G14" i="23"/>
  <c r="F14" i="23"/>
  <c r="E14" i="23"/>
  <c r="I13" i="23"/>
  <c r="H13" i="23"/>
  <c r="G13" i="23"/>
  <c r="F13" i="23"/>
  <c r="E13" i="23"/>
  <c r="E6" i="23"/>
  <c r="E3" i="23"/>
  <c r="E2" i="23"/>
  <c r="A1" i="23"/>
  <c r="D20" i="13" s="1"/>
  <c r="I317" i="22"/>
  <c r="G317" i="22"/>
  <c r="F317" i="22"/>
  <c r="E317" i="22"/>
  <c r="I316" i="22"/>
  <c r="G316" i="22"/>
  <c r="F316" i="22"/>
  <c r="E316" i="22"/>
  <c r="I312" i="22"/>
  <c r="G312" i="22"/>
  <c r="F312" i="22"/>
  <c r="E312" i="22"/>
  <c r="I311" i="22"/>
  <c r="G311" i="22"/>
  <c r="F311" i="22"/>
  <c r="E311" i="22"/>
  <c r="I310" i="22"/>
  <c r="G310" i="22"/>
  <c r="F310" i="22"/>
  <c r="E310" i="22"/>
  <c r="I303" i="22"/>
  <c r="G303" i="22"/>
  <c r="F303" i="22"/>
  <c r="E303" i="22"/>
  <c r="I302" i="22"/>
  <c r="G302" i="22"/>
  <c r="F302" i="22"/>
  <c r="E302" i="22"/>
  <c r="I297" i="22"/>
  <c r="H297" i="22"/>
  <c r="G297" i="22"/>
  <c r="F297" i="22"/>
  <c r="E297" i="22"/>
  <c r="I296" i="22"/>
  <c r="F296" i="22"/>
  <c r="E296" i="22"/>
  <c r="I291" i="22"/>
  <c r="H291" i="22"/>
  <c r="G291" i="22"/>
  <c r="F291" i="22"/>
  <c r="E291" i="22"/>
  <c r="I290" i="22"/>
  <c r="F290" i="22"/>
  <c r="E290" i="22"/>
  <c r="R286" i="22"/>
  <c r="L286" i="22"/>
  <c r="K286" i="22"/>
  <c r="J286" i="22"/>
  <c r="I286" i="22"/>
  <c r="H286" i="22"/>
  <c r="G286" i="22"/>
  <c r="F286" i="22"/>
  <c r="E286" i="22"/>
  <c r="R285" i="22"/>
  <c r="Q285" i="22"/>
  <c r="P285" i="22"/>
  <c r="O285" i="22"/>
  <c r="N285" i="22"/>
  <c r="M285" i="22"/>
  <c r="L285" i="22"/>
  <c r="K285" i="22"/>
  <c r="K211" i="22" s="1"/>
  <c r="J285" i="22"/>
  <c r="I285" i="22"/>
  <c r="H285" i="22"/>
  <c r="G285" i="22"/>
  <c r="F285" i="22"/>
  <c r="E285" i="22"/>
  <c r="I279" i="22"/>
  <c r="H279" i="22"/>
  <c r="G279" i="22"/>
  <c r="F279" i="22"/>
  <c r="E279" i="22"/>
  <c r="I278" i="22"/>
  <c r="F278" i="22"/>
  <c r="E278" i="22"/>
  <c r="I277" i="22"/>
  <c r="H277" i="22"/>
  <c r="G277" i="22"/>
  <c r="F277" i="22"/>
  <c r="E277" i="22"/>
  <c r="I276" i="22"/>
  <c r="H276" i="22"/>
  <c r="G276" i="22"/>
  <c r="F276" i="22"/>
  <c r="E276" i="22"/>
  <c r="I271" i="22"/>
  <c r="H271" i="22"/>
  <c r="G271" i="22"/>
  <c r="F271" i="22"/>
  <c r="E271" i="22"/>
  <c r="I270" i="22"/>
  <c r="H270" i="22"/>
  <c r="G270" i="22"/>
  <c r="G157" i="22" s="1"/>
  <c r="G159" i="22" s="1"/>
  <c r="F270" i="22"/>
  <c r="E270" i="22"/>
  <c r="I267" i="22"/>
  <c r="H267" i="22"/>
  <c r="G267" i="22"/>
  <c r="F267" i="22"/>
  <c r="E267" i="22"/>
  <c r="I266" i="22"/>
  <c r="G266" i="22"/>
  <c r="F266" i="22"/>
  <c r="E266" i="22"/>
  <c r="R265" i="22"/>
  <c r="L265" i="22"/>
  <c r="K265" i="22"/>
  <c r="J265" i="22"/>
  <c r="I265" i="22"/>
  <c r="H265" i="22"/>
  <c r="G265" i="22"/>
  <c r="F265" i="22"/>
  <c r="E265" i="22"/>
  <c r="I262" i="22"/>
  <c r="H262" i="22"/>
  <c r="G262" i="22"/>
  <c r="F262" i="22"/>
  <c r="E262" i="22"/>
  <c r="I261" i="22"/>
  <c r="H261" i="22"/>
  <c r="G261" i="22"/>
  <c r="F261" i="22"/>
  <c r="E261" i="22"/>
  <c r="I260" i="22"/>
  <c r="H260" i="22"/>
  <c r="G260" i="22"/>
  <c r="F260" i="22"/>
  <c r="E260" i="22"/>
  <c r="I256" i="22"/>
  <c r="H256" i="22"/>
  <c r="G256" i="22"/>
  <c r="F256" i="22"/>
  <c r="E256" i="22"/>
  <c r="J255" i="22"/>
  <c r="I253" i="22"/>
  <c r="G253" i="22"/>
  <c r="F253" i="22"/>
  <c r="E253" i="22"/>
  <c r="I250" i="22"/>
  <c r="H250" i="22"/>
  <c r="F250" i="22"/>
  <c r="I249" i="22"/>
  <c r="H249" i="22"/>
  <c r="G249" i="22"/>
  <c r="F249" i="22"/>
  <c r="E249" i="22"/>
  <c r="G248" i="22"/>
  <c r="E248" i="22"/>
  <c r="I245" i="22"/>
  <c r="H245" i="22"/>
  <c r="G245" i="22"/>
  <c r="F245" i="22"/>
  <c r="E245" i="22"/>
  <c r="I244" i="22"/>
  <c r="H244" i="22"/>
  <c r="G244" i="22"/>
  <c r="F244" i="22"/>
  <c r="E244" i="22"/>
  <c r="R243" i="22"/>
  <c r="L243" i="22"/>
  <c r="K243" i="22"/>
  <c r="J243" i="22"/>
  <c r="I243" i="22"/>
  <c r="H243" i="22"/>
  <c r="G243" i="22"/>
  <c r="F243" i="22"/>
  <c r="E243" i="22"/>
  <c r="I240" i="22"/>
  <c r="H240" i="22"/>
  <c r="G240" i="22"/>
  <c r="F240" i="22"/>
  <c r="E240" i="22"/>
  <c r="I239" i="22"/>
  <c r="H239" i="22"/>
  <c r="G239" i="22"/>
  <c r="F239" i="22"/>
  <c r="E239" i="22"/>
  <c r="J236" i="22"/>
  <c r="I236" i="22"/>
  <c r="H236" i="22"/>
  <c r="G236" i="22"/>
  <c r="F236" i="22"/>
  <c r="E236" i="22"/>
  <c r="I235" i="22"/>
  <c r="H235" i="22"/>
  <c r="G235" i="22"/>
  <c r="F235" i="22"/>
  <c r="E235" i="22"/>
  <c r="I225" i="22"/>
  <c r="G225" i="22"/>
  <c r="F225" i="22"/>
  <c r="E225" i="22"/>
  <c r="I224" i="22"/>
  <c r="G224" i="22"/>
  <c r="F224" i="22"/>
  <c r="E224" i="22"/>
  <c r="I220" i="22"/>
  <c r="H220" i="22"/>
  <c r="G220" i="22"/>
  <c r="F220" i="22"/>
  <c r="E220" i="22"/>
  <c r="I219" i="22"/>
  <c r="G219" i="22"/>
  <c r="F219" i="22"/>
  <c r="E219" i="22"/>
  <c r="I215" i="22"/>
  <c r="H215" i="22"/>
  <c r="G215" i="22"/>
  <c r="F215" i="22"/>
  <c r="E215" i="22"/>
  <c r="I214" i="22"/>
  <c r="G214" i="22"/>
  <c r="F214" i="22"/>
  <c r="E214" i="22"/>
  <c r="R210" i="22"/>
  <c r="L210" i="22"/>
  <c r="K210" i="22"/>
  <c r="J210" i="22"/>
  <c r="I210" i="22"/>
  <c r="H210" i="22"/>
  <c r="G210" i="22"/>
  <c r="F210" i="22"/>
  <c r="E210" i="22"/>
  <c r="R209" i="22"/>
  <c r="Q209" i="22"/>
  <c r="P209" i="22"/>
  <c r="O209" i="22"/>
  <c r="N209" i="22"/>
  <c r="M209" i="22"/>
  <c r="L209" i="22"/>
  <c r="K209" i="22"/>
  <c r="J209" i="22"/>
  <c r="I209" i="22"/>
  <c r="H209" i="22"/>
  <c r="G209" i="22"/>
  <c r="F209" i="22"/>
  <c r="E209" i="22"/>
  <c r="I205" i="22"/>
  <c r="F205" i="22"/>
  <c r="I204" i="22"/>
  <c r="F204" i="22"/>
  <c r="I201" i="22"/>
  <c r="F201" i="22"/>
  <c r="I200" i="22"/>
  <c r="F200" i="22"/>
  <c r="I197" i="22"/>
  <c r="F197" i="22"/>
  <c r="I196" i="22"/>
  <c r="F196" i="22"/>
  <c r="I188" i="22"/>
  <c r="H188" i="22"/>
  <c r="G188" i="22"/>
  <c r="F188" i="22"/>
  <c r="E188" i="22"/>
  <c r="I187" i="22"/>
  <c r="F187" i="22"/>
  <c r="E187" i="22"/>
  <c r="E194" i="22" s="1"/>
  <c r="E205" i="22" s="1"/>
  <c r="I184" i="22"/>
  <c r="F184" i="22"/>
  <c r="E184" i="22"/>
  <c r="E191" i="22" s="1"/>
  <c r="E204" i="22" s="1"/>
  <c r="I183" i="22"/>
  <c r="H183" i="22"/>
  <c r="G183" i="22"/>
  <c r="F183" i="22"/>
  <c r="E183" i="22"/>
  <c r="E190" i="22" s="1"/>
  <c r="E200" i="22" s="1"/>
  <c r="I182" i="22"/>
  <c r="H182" i="22"/>
  <c r="G182" i="22"/>
  <c r="F182" i="22"/>
  <c r="E182" i="22"/>
  <c r="E189" i="22" s="1"/>
  <c r="E196" i="22" s="1"/>
  <c r="I176" i="22"/>
  <c r="H176" i="22"/>
  <c r="G176" i="22"/>
  <c r="F176" i="22"/>
  <c r="E176" i="22"/>
  <c r="I171" i="22"/>
  <c r="H171" i="22"/>
  <c r="G171" i="22"/>
  <c r="F171" i="22"/>
  <c r="E171" i="22"/>
  <c r="I170" i="22"/>
  <c r="H170" i="22"/>
  <c r="G170" i="22"/>
  <c r="F170" i="22"/>
  <c r="E170" i="22"/>
  <c r="I169" i="22"/>
  <c r="H169" i="22"/>
  <c r="G169" i="22"/>
  <c r="F169" i="22"/>
  <c r="E169" i="22"/>
  <c r="R164" i="22"/>
  <c r="L164" i="22"/>
  <c r="K164" i="22"/>
  <c r="J164" i="22"/>
  <c r="I164" i="22"/>
  <c r="F164" i="22"/>
  <c r="E164" i="22"/>
  <c r="I163" i="22"/>
  <c r="F163" i="22"/>
  <c r="E163" i="22"/>
  <c r="G161" i="22"/>
  <c r="G163" i="22" s="1"/>
  <c r="I160" i="22"/>
  <c r="F160" i="22"/>
  <c r="E160" i="22"/>
  <c r="I159" i="22"/>
  <c r="F159" i="22"/>
  <c r="E159" i="22"/>
  <c r="I156" i="22"/>
  <c r="H156" i="22"/>
  <c r="G156" i="22"/>
  <c r="F156" i="22"/>
  <c r="E156" i="22"/>
  <c r="I155" i="22"/>
  <c r="H155" i="22"/>
  <c r="G155" i="22"/>
  <c r="F155" i="22"/>
  <c r="E155" i="22"/>
  <c r="I152" i="22"/>
  <c r="H152" i="22"/>
  <c r="G152" i="22"/>
  <c r="F152" i="22"/>
  <c r="E152" i="22"/>
  <c r="I151" i="22"/>
  <c r="G151" i="22"/>
  <c r="F151" i="22"/>
  <c r="E151" i="22"/>
  <c r="R150" i="22"/>
  <c r="L150" i="22"/>
  <c r="K150" i="22"/>
  <c r="J150" i="22"/>
  <c r="I150" i="22"/>
  <c r="H150" i="22"/>
  <c r="G150" i="22"/>
  <c r="F150" i="22"/>
  <c r="E150" i="22"/>
  <c r="I147" i="22"/>
  <c r="H147" i="22"/>
  <c r="G147" i="22"/>
  <c r="F147" i="22"/>
  <c r="E147" i="22"/>
  <c r="I146" i="22"/>
  <c r="H146" i="22"/>
  <c r="G146" i="22"/>
  <c r="F146" i="22"/>
  <c r="E146" i="22"/>
  <c r="I145" i="22"/>
  <c r="H145" i="22"/>
  <c r="G145" i="22"/>
  <c r="F145" i="22"/>
  <c r="E145" i="22"/>
  <c r="I142" i="22"/>
  <c r="H142" i="22"/>
  <c r="G142" i="22"/>
  <c r="F142" i="22"/>
  <c r="E142" i="22"/>
  <c r="I141" i="22"/>
  <c r="H141" i="22"/>
  <c r="G141" i="22"/>
  <c r="F141" i="22"/>
  <c r="E141" i="22"/>
  <c r="J140" i="22"/>
  <c r="J145" i="22" s="1"/>
  <c r="I138" i="22"/>
  <c r="G138" i="22"/>
  <c r="F138" i="22"/>
  <c r="E138" i="22"/>
  <c r="G137" i="22"/>
  <c r="E137" i="22"/>
  <c r="I134" i="22"/>
  <c r="H134" i="22"/>
  <c r="G134" i="22"/>
  <c r="F134" i="22"/>
  <c r="E134" i="22"/>
  <c r="I133" i="22"/>
  <c r="H133" i="22"/>
  <c r="G133" i="22"/>
  <c r="F133" i="22"/>
  <c r="E133" i="22"/>
  <c r="R132" i="22"/>
  <c r="L132" i="22"/>
  <c r="K132" i="22"/>
  <c r="J132" i="22"/>
  <c r="I132" i="22"/>
  <c r="H132" i="22"/>
  <c r="G132" i="22"/>
  <c r="F132" i="22"/>
  <c r="E132" i="22"/>
  <c r="I129" i="22"/>
  <c r="H129" i="22"/>
  <c r="G129" i="22"/>
  <c r="F129" i="22"/>
  <c r="E129" i="22"/>
  <c r="I128" i="22"/>
  <c r="H128" i="22"/>
  <c r="G128" i="22"/>
  <c r="F128" i="22"/>
  <c r="E128" i="22"/>
  <c r="J125" i="22"/>
  <c r="I125" i="22"/>
  <c r="H125" i="22"/>
  <c r="G125" i="22"/>
  <c r="F125" i="22"/>
  <c r="E125" i="22"/>
  <c r="I124" i="22"/>
  <c r="H124" i="22"/>
  <c r="G124" i="22"/>
  <c r="F124" i="22"/>
  <c r="E124" i="22"/>
  <c r="G116" i="22"/>
  <c r="G164" i="22" s="1"/>
  <c r="I115" i="22"/>
  <c r="F115" i="22"/>
  <c r="E115" i="22"/>
  <c r="I114" i="22"/>
  <c r="H114" i="22"/>
  <c r="G114" i="22"/>
  <c r="F114" i="22"/>
  <c r="E114" i="22"/>
  <c r="G108" i="22"/>
  <c r="G187" i="22" s="1"/>
  <c r="I107" i="22"/>
  <c r="I186" i="22" s="1"/>
  <c r="H107" i="22"/>
  <c r="H186" i="22" s="1"/>
  <c r="G107" i="22"/>
  <c r="G186" i="22" s="1"/>
  <c r="F107" i="22"/>
  <c r="F186" i="22" s="1"/>
  <c r="E107" i="22"/>
  <c r="E186" i="22" s="1"/>
  <c r="E193" i="22" s="1"/>
  <c r="E201" i="22" s="1"/>
  <c r="I106" i="22"/>
  <c r="I185" i="22" s="1"/>
  <c r="H106" i="22"/>
  <c r="H185" i="22" s="1"/>
  <c r="G106" i="22"/>
  <c r="G185" i="22" s="1"/>
  <c r="F106" i="22"/>
  <c r="F185" i="22" s="1"/>
  <c r="E106" i="22"/>
  <c r="E185" i="22" s="1"/>
  <c r="E192" i="22" s="1"/>
  <c r="E197" i="22" s="1"/>
  <c r="I102" i="22"/>
  <c r="H102" i="22"/>
  <c r="G102" i="22"/>
  <c r="F102" i="22"/>
  <c r="E102" i="22"/>
  <c r="I101" i="22"/>
  <c r="G101" i="22"/>
  <c r="F101" i="22"/>
  <c r="E101" i="22"/>
  <c r="I98" i="22"/>
  <c r="H98" i="22"/>
  <c r="G98" i="22"/>
  <c r="F98" i="22"/>
  <c r="E98" i="22"/>
  <c r="I97" i="22"/>
  <c r="G97" i="22"/>
  <c r="F97" i="22"/>
  <c r="E97" i="22"/>
  <c r="R96" i="22"/>
  <c r="L96" i="22"/>
  <c r="K96" i="22"/>
  <c r="J96" i="22"/>
  <c r="I96" i="22"/>
  <c r="H96" i="22"/>
  <c r="G96" i="22"/>
  <c r="F96" i="22"/>
  <c r="E96" i="22"/>
  <c r="I92" i="22"/>
  <c r="H92" i="22"/>
  <c r="G92" i="22"/>
  <c r="F92" i="22"/>
  <c r="E92" i="22"/>
  <c r="I90" i="22"/>
  <c r="H90" i="22"/>
  <c r="G90" i="22"/>
  <c r="F90" i="22"/>
  <c r="E90" i="22"/>
  <c r="I87" i="22"/>
  <c r="H87" i="22"/>
  <c r="G87" i="22"/>
  <c r="F87" i="22"/>
  <c r="E87" i="22"/>
  <c r="I86" i="22"/>
  <c r="I91" i="22" s="1"/>
  <c r="H86" i="22"/>
  <c r="H91" i="22" s="1"/>
  <c r="G86" i="22"/>
  <c r="G91" i="22" s="1"/>
  <c r="F86" i="22"/>
  <c r="F91" i="22" s="1"/>
  <c r="E86" i="22"/>
  <c r="E91" i="22" s="1"/>
  <c r="J85" i="22"/>
  <c r="I83" i="22"/>
  <c r="G83" i="22"/>
  <c r="F83" i="22"/>
  <c r="E83" i="22"/>
  <c r="G82" i="22"/>
  <c r="E82" i="22"/>
  <c r="I79" i="22"/>
  <c r="H79" i="22"/>
  <c r="G79" i="22"/>
  <c r="F79" i="22"/>
  <c r="E79" i="22"/>
  <c r="I78" i="22"/>
  <c r="H78" i="22"/>
  <c r="G78" i="22"/>
  <c r="F78" i="22"/>
  <c r="E78" i="22"/>
  <c r="R77" i="22"/>
  <c r="L77" i="22"/>
  <c r="K77" i="22"/>
  <c r="J77" i="22"/>
  <c r="I77" i="22"/>
  <c r="H77" i="22"/>
  <c r="G77" i="22"/>
  <c r="F77" i="22"/>
  <c r="E77" i="22"/>
  <c r="I74" i="22"/>
  <c r="H74" i="22"/>
  <c r="G74" i="22"/>
  <c r="F74" i="22"/>
  <c r="E74" i="22"/>
  <c r="I73" i="22"/>
  <c r="H73" i="22"/>
  <c r="G73" i="22"/>
  <c r="F73" i="22"/>
  <c r="E73" i="22"/>
  <c r="J69" i="22"/>
  <c r="I69" i="22"/>
  <c r="H69" i="22"/>
  <c r="G69" i="22"/>
  <c r="F69" i="22"/>
  <c r="E69" i="22"/>
  <c r="I68" i="22"/>
  <c r="H68" i="22"/>
  <c r="G68" i="22"/>
  <c r="F68" i="22"/>
  <c r="E68" i="22"/>
  <c r="G53" i="22"/>
  <c r="I52" i="22"/>
  <c r="H52" i="22"/>
  <c r="G52" i="22"/>
  <c r="F52" i="22"/>
  <c r="E52" i="22"/>
  <c r="I51" i="22"/>
  <c r="H51" i="22"/>
  <c r="G51" i="22"/>
  <c r="F51" i="22"/>
  <c r="E51" i="22"/>
  <c r="I47" i="22"/>
  <c r="H47" i="22"/>
  <c r="G47" i="22"/>
  <c r="F47" i="22"/>
  <c r="E47" i="22"/>
  <c r="I46" i="22"/>
  <c r="G46" i="22"/>
  <c r="F46" i="22"/>
  <c r="E46" i="22"/>
  <c r="R45" i="22"/>
  <c r="L45" i="22"/>
  <c r="K45" i="22"/>
  <c r="J45" i="22"/>
  <c r="I45" i="22"/>
  <c r="H45" i="22"/>
  <c r="G45" i="22"/>
  <c r="F45" i="22"/>
  <c r="E45" i="22"/>
  <c r="I41" i="22"/>
  <c r="H41" i="22"/>
  <c r="G41" i="22"/>
  <c r="F41" i="22"/>
  <c r="E41" i="22"/>
  <c r="I40" i="22"/>
  <c r="H40" i="22"/>
  <c r="G40" i="22"/>
  <c r="F40" i="22"/>
  <c r="E40" i="22"/>
  <c r="I36" i="22"/>
  <c r="H36" i="22"/>
  <c r="G36" i="22"/>
  <c r="F36" i="22"/>
  <c r="E36" i="22"/>
  <c r="I35" i="22"/>
  <c r="H35" i="22"/>
  <c r="G35" i="22"/>
  <c r="F35" i="22"/>
  <c r="E35" i="22"/>
  <c r="J34" i="22"/>
  <c r="J22" i="22" s="1"/>
  <c r="I32" i="22"/>
  <c r="G32" i="22"/>
  <c r="F32" i="22"/>
  <c r="E32" i="22"/>
  <c r="G31" i="22"/>
  <c r="E31" i="22"/>
  <c r="I28" i="22"/>
  <c r="H28" i="22"/>
  <c r="G28" i="22"/>
  <c r="F28" i="22"/>
  <c r="E28" i="22"/>
  <c r="I27" i="22"/>
  <c r="I39" i="22" s="1"/>
  <c r="H27" i="22"/>
  <c r="H39" i="22" s="1"/>
  <c r="G27" i="22"/>
  <c r="G39" i="22" s="1"/>
  <c r="F27" i="22"/>
  <c r="F39" i="22" s="1"/>
  <c r="E27" i="22"/>
  <c r="E39" i="22" s="1"/>
  <c r="R26" i="22"/>
  <c r="L26" i="22"/>
  <c r="K26" i="22"/>
  <c r="J26" i="22"/>
  <c r="I26" i="22"/>
  <c r="H26" i="22"/>
  <c r="G26" i="22"/>
  <c r="F26" i="22"/>
  <c r="E26" i="22"/>
  <c r="I23" i="22"/>
  <c r="H23" i="22"/>
  <c r="G23" i="22"/>
  <c r="F23" i="22"/>
  <c r="E23" i="22"/>
  <c r="I22" i="22"/>
  <c r="H22" i="22"/>
  <c r="G22" i="22"/>
  <c r="F22" i="22"/>
  <c r="E22" i="22"/>
  <c r="I18" i="22"/>
  <c r="H18" i="22"/>
  <c r="G18" i="22"/>
  <c r="F18" i="22"/>
  <c r="E18" i="22"/>
  <c r="I17" i="22"/>
  <c r="G17" i="22"/>
  <c r="F17" i="22"/>
  <c r="E17" i="22"/>
  <c r="J14" i="22"/>
  <c r="I14" i="22"/>
  <c r="H14" i="22"/>
  <c r="G14" i="22"/>
  <c r="F14" i="22"/>
  <c r="E14" i="22"/>
  <c r="I13" i="22"/>
  <c r="H13" i="22"/>
  <c r="G13" i="22"/>
  <c r="F13" i="22"/>
  <c r="E13" i="22"/>
  <c r="E6" i="22"/>
  <c r="E3" i="22"/>
  <c r="E2" i="22"/>
  <c r="A1" i="22"/>
  <c r="D17" i="13" s="1"/>
  <c r="I317" i="12"/>
  <c r="G317" i="12"/>
  <c r="F317" i="12"/>
  <c r="E317" i="12"/>
  <c r="I316" i="12"/>
  <c r="G316" i="12"/>
  <c r="F316" i="12"/>
  <c r="E316" i="12"/>
  <c r="I312" i="12"/>
  <c r="G312" i="12"/>
  <c r="F312" i="12"/>
  <c r="E312" i="12"/>
  <c r="I311" i="12"/>
  <c r="G311" i="12"/>
  <c r="F311" i="12"/>
  <c r="E311" i="12"/>
  <c r="I310" i="12"/>
  <c r="G310" i="12"/>
  <c r="F310" i="12"/>
  <c r="E310" i="12"/>
  <c r="I303" i="12"/>
  <c r="G303" i="12"/>
  <c r="F303" i="12"/>
  <c r="E303" i="12"/>
  <c r="I302" i="12"/>
  <c r="G302" i="12"/>
  <c r="F302" i="12"/>
  <c r="E302" i="12"/>
  <c r="I297" i="12"/>
  <c r="H297" i="12"/>
  <c r="G297" i="12"/>
  <c r="F297" i="12"/>
  <c r="E297" i="12"/>
  <c r="I296" i="12"/>
  <c r="F296" i="12"/>
  <c r="E296" i="12"/>
  <c r="I291" i="12"/>
  <c r="H291" i="12"/>
  <c r="G291" i="12"/>
  <c r="F291" i="12"/>
  <c r="E291" i="12"/>
  <c r="I290" i="12"/>
  <c r="F290" i="12"/>
  <c r="E290" i="12"/>
  <c r="R286" i="12"/>
  <c r="L286" i="12"/>
  <c r="K286" i="12"/>
  <c r="J286" i="12"/>
  <c r="I286" i="12"/>
  <c r="H286" i="12"/>
  <c r="G286" i="12"/>
  <c r="F286" i="12"/>
  <c r="E286" i="12"/>
  <c r="R285" i="12"/>
  <c r="Q285" i="12"/>
  <c r="P285" i="12"/>
  <c r="O285" i="12"/>
  <c r="N285" i="12"/>
  <c r="M285" i="12"/>
  <c r="L285" i="12"/>
  <c r="K285" i="12"/>
  <c r="J285" i="12"/>
  <c r="I285" i="12"/>
  <c r="H285" i="12"/>
  <c r="G285" i="12"/>
  <c r="F285" i="12"/>
  <c r="E285" i="12"/>
  <c r="I279" i="12"/>
  <c r="H279" i="12"/>
  <c r="G279" i="12"/>
  <c r="F279" i="12"/>
  <c r="E279" i="12"/>
  <c r="I278" i="12"/>
  <c r="F278" i="12"/>
  <c r="E278" i="12"/>
  <c r="I277" i="12"/>
  <c r="H277" i="12"/>
  <c r="G277" i="12"/>
  <c r="F277" i="12"/>
  <c r="E277" i="12"/>
  <c r="I276" i="12"/>
  <c r="H276" i="12"/>
  <c r="G276" i="12"/>
  <c r="F276" i="12"/>
  <c r="E276" i="12"/>
  <c r="I271" i="12"/>
  <c r="H271" i="12"/>
  <c r="G271" i="12"/>
  <c r="F271" i="12"/>
  <c r="E271" i="12"/>
  <c r="I270" i="12"/>
  <c r="H270" i="12"/>
  <c r="G270" i="12"/>
  <c r="G272" i="12" s="1"/>
  <c r="G278" i="12" s="1"/>
  <c r="F270" i="12"/>
  <c r="E270" i="12"/>
  <c r="I267" i="12"/>
  <c r="H267" i="12"/>
  <c r="G267" i="12"/>
  <c r="F267" i="12"/>
  <c r="E267" i="12"/>
  <c r="I266" i="12"/>
  <c r="G266" i="12"/>
  <c r="F266" i="12"/>
  <c r="E266" i="12"/>
  <c r="R265" i="12"/>
  <c r="L265" i="12"/>
  <c r="K265" i="12"/>
  <c r="J265" i="12"/>
  <c r="I265" i="12"/>
  <c r="H265" i="12"/>
  <c r="G265" i="12"/>
  <c r="F265" i="12"/>
  <c r="E265" i="12"/>
  <c r="I262" i="12"/>
  <c r="H262" i="12"/>
  <c r="G262" i="12"/>
  <c r="F262" i="12"/>
  <c r="E262" i="12"/>
  <c r="I261" i="12"/>
  <c r="H261" i="12"/>
  <c r="G261" i="12"/>
  <c r="F261" i="12"/>
  <c r="E261" i="12"/>
  <c r="I260" i="12"/>
  <c r="H260" i="12"/>
  <c r="G260" i="12"/>
  <c r="F260" i="12"/>
  <c r="E260" i="12"/>
  <c r="I256" i="12"/>
  <c r="H256" i="12"/>
  <c r="G256" i="12"/>
  <c r="F256" i="12"/>
  <c r="E256" i="12"/>
  <c r="J255" i="12"/>
  <c r="J260" i="12" s="1"/>
  <c r="I253" i="12"/>
  <c r="G253" i="12"/>
  <c r="F253" i="12"/>
  <c r="E253" i="12"/>
  <c r="I250" i="12"/>
  <c r="H250" i="12"/>
  <c r="F250" i="12"/>
  <c r="I249" i="12"/>
  <c r="H249" i="12"/>
  <c r="G249" i="12"/>
  <c r="F249" i="12"/>
  <c r="E249" i="12"/>
  <c r="G248" i="12"/>
  <c r="E248" i="12"/>
  <c r="I245" i="12"/>
  <c r="H245" i="12"/>
  <c r="G245" i="12"/>
  <c r="F245" i="12"/>
  <c r="E245" i="12"/>
  <c r="I244" i="12"/>
  <c r="H244" i="12"/>
  <c r="G244" i="12"/>
  <c r="F244" i="12"/>
  <c r="E244" i="12"/>
  <c r="R243" i="12"/>
  <c r="L243" i="12"/>
  <c r="K243" i="12"/>
  <c r="J243" i="12"/>
  <c r="I243" i="12"/>
  <c r="H243" i="12"/>
  <c r="G243" i="12"/>
  <c r="F243" i="12"/>
  <c r="E243" i="12"/>
  <c r="I240" i="12"/>
  <c r="H240" i="12"/>
  <c r="G240" i="12"/>
  <c r="F240" i="12"/>
  <c r="E240" i="12"/>
  <c r="I239" i="12"/>
  <c r="H239" i="12"/>
  <c r="G239" i="12"/>
  <c r="F239" i="12"/>
  <c r="E239" i="12"/>
  <c r="J236" i="12"/>
  <c r="I236" i="12"/>
  <c r="H236" i="12"/>
  <c r="G236" i="12"/>
  <c r="F236" i="12"/>
  <c r="E236" i="12"/>
  <c r="I235" i="12"/>
  <c r="H235" i="12"/>
  <c r="G235" i="12"/>
  <c r="F235" i="12"/>
  <c r="E235" i="12"/>
  <c r="I225" i="12"/>
  <c r="G225" i="12"/>
  <c r="F225" i="12"/>
  <c r="E225" i="12"/>
  <c r="I224" i="12"/>
  <c r="G224" i="12"/>
  <c r="F224" i="12"/>
  <c r="E224" i="12"/>
  <c r="I220" i="12"/>
  <c r="H220" i="12"/>
  <c r="G220" i="12"/>
  <c r="F220" i="12"/>
  <c r="E220" i="12"/>
  <c r="I219" i="12"/>
  <c r="G219" i="12"/>
  <c r="F219" i="12"/>
  <c r="E219" i="12"/>
  <c r="I215" i="12"/>
  <c r="H215" i="12"/>
  <c r="G215" i="12"/>
  <c r="F215" i="12"/>
  <c r="E215" i="12"/>
  <c r="I214" i="12"/>
  <c r="G214" i="12"/>
  <c r="F214" i="12"/>
  <c r="E214" i="12"/>
  <c r="R210" i="12"/>
  <c r="L210" i="12"/>
  <c r="K210" i="12"/>
  <c r="J210" i="12"/>
  <c r="I210" i="12"/>
  <c r="H210" i="12"/>
  <c r="G210" i="12"/>
  <c r="F210" i="12"/>
  <c r="E210" i="12"/>
  <c r="R209" i="12"/>
  <c r="Q209" i="12"/>
  <c r="P209" i="12"/>
  <c r="O209" i="12"/>
  <c r="N209" i="12"/>
  <c r="M209" i="12"/>
  <c r="L209" i="12"/>
  <c r="K209" i="12"/>
  <c r="J209" i="12"/>
  <c r="I209" i="12"/>
  <c r="H209" i="12"/>
  <c r="G209" i="12"/>
  <c r="F209" i="12"/>
  <c r="E209" i="12"/>
  <c r="I205" i="12"/>
  <c r="F205" i="12"/>
  <c r="I204" i="12"/>
  <c r="F204" i="12"/>
  <c r="I201" i="12"/>
  <c r="F201" i="12"/>
  <c r="I200" i="12"/>
  <c r="F200" i="12"/>
  <c r="I197" i="12"/>
  <c r="F197" i="12"/>
  <c r="I196" i="12"/>
  <c r="F196" i="12"/>
  <c r="G194" i="12"/>
  <c r="G205" i="12" s="1"/>
  <c r="G189" i="12"/>
  <c r="G196" i="12" s="1"/>
  <c r="I188" i="12"/>
  <c r="H188" i="12"/>
  <c r="G188" i="12"/>
  <c r="F188" i="12"/>
  <c r="E188" i="12"/>
  <c r="I187" i="12"/>
  <c r="F187" i="12"/>
  <c r="E187" i="12"/>
  <c r="E194" i="12" s="1"/>
  <c r="E205" i="12" s="1"/>
  <c r="I184" i="12"/>
  <c r="F184" i="12"/>
  <c r="E184" i="12"/>
  <c r="E191" i="12" s="1"/>
  <c r="E204" i="12" s="1"/>
  <c r="I183" i="12"/>
  <c r="H183" i="12"/>
  <c r="G183" i="12"/>
  <c r="F183" i="12"/>
  <c r="E183" i="12"/>
  <c r="E190" i="12" s="1"/>
  <c r="E200" i="12" s="1"/>
  <c r="I182" i="12"/>
  <c r="H182" i="12"/>
  <c r="G182" i="12"/>
  <c r="F182" i="12"/>
  <c r="E182" i="12"/>
  <c r="E189" i="12" s="1"/>
  <c r="E196" i="12" s="1"/>
  <c r="I176" i="12"/>
  <c r="H176" i="12"/>
  <c r="G176" i="12"/>
  <c r="F176" i="12"/>
  <c r="E176" i="12"/>
  <c r="I171" i="12"/>
  <c r="H171" i="12"/>
  <c r="G171" i="12"/>
  <c r="F171" i="12"/>
  <c r="E171" i="12"/>
  <c r="I170" i="12"/>
  <c r="H170" i="12"/>
  <c r="G170" i="12"/>
  <c r="F170" i="12"/>
  <c r="E170" i="12"/>
  <c r="I169" i="12"/>
  <c r="H169" i="12"/>
  <c r="G169" i="12"/>
  <c r="F169" i="12"/>
  <c r="E169" i="12"/>
  <c r="R164" i="12"/>
  <c r="L164" i="12"/>
  <c r="K164" i="12"/>
  <c r="J164" i="12"/>
  <c r="I164" i="12"/>
  <c r="F164" i="12"/>
  <c r="E164" i="12"/>
  <c r="I163" i="12"/>
  <c r="F163" i="12"/>
  <c r="E163" i="12"/>
  <c r="G161" i="12"/>
  <c r="G163" i="12" s="1"/>
  <c r="I160" i="12"/>
  <c r="F160" i="12"/>
  <c r="E160" i="12"/>
  <c r="I159" i="12"/>
  <c r="F159" i="12"/>
  <c r="E159" i="12"/>
  <c r="I156" i="12"/>
  <c r="H156" i="12"/>
  <c r="G156" i="12"/>
  <c r="F156" i="12"/>
  <c r="E156" i="12"/>
  <c r="I155" i="12"/>
  <c r="H155" i="12"/>
  <c r="G155" i="12"/>
  <c r="F155" i="12"/>
  <c r="E155" i="12"/>
  <c r="I152" i="12"/>
  <c r="H152" i="12"/>
  <c r="G152" i="12"/>
  <c r="F152" i="12"/>
  <c r="E152" i="12"/>
  <c r="I151" i="12"/>
  <c r="G151" i="12"/>
  <c r="F151" i="12"/>
  <c r="E151" i="12"/>
  <c r="R150" i="12"/>
  <c r="L150" i="12"/>
  <c r="K150" i="12"/>
  <c r="J150" i="12"/>
  <c r="I150" i="12"/>
  <c r="H150" i="12"/>
  <c r="G150" i="12"/>
  <c r="F150" i="12"/>
  <c r="E150" i="12"/>
  <c r="I147" i="12"/>
  <c r="H147" i="12"/>
  <c r="G147" i="12"/>
  <c r="F147" i="12"/>
  <c r="E147" i="12"/>
  <c r="I146" i="12"/>
  <c r="H146" i="12"/>
  <c r="G146" i="12"/>
  <c r="F146" i="12"/>
  <c r="E146" i="12"/>
  <c r="I145" i="12"/>
  <c r="H145" i="12"/>
  <c r="G145" i="12"/>
  <c r="F145" i="12"/>
  <c r="E145" i="12"/>
  <c r="I142" i="12"/>
  <c r="H142" i="12"/>
  <c r="G142" i="12"/>
  <c r="F142" i="12"/>
  <c r="E142" i="12"/>
  <c r="I141" i="12"/>
  <c r="H141" i="12"/>
  <c r="G141" i="12"/>
  <c r="F141" i="12"/>
  <c r="E141" i="12"/>
  <c r="J140" i="12"/>
  <c r="J145" i="12" s="1"/>
  <c r="I138" i="12"/>
  <c r="G138" i="12"/>
  <c r="F138" i="12"/>
  <c r="E138" i="12"/>
  <c r="G137" i="12"/>
  <c r="E137" i="12"/>
  <c r="I134" i="12"/>
  <c r="H134" i="12"/>
  <c r="G134" i="12"/>
  <c r="F134" i="12"/>
  <c r="E134" i="12"/>
  <c r="J133" i="12"/>
  <c r="I133" i="12"/>
  <c r="H133" i="12"/>
  <c r="G133" i="12"/>
  <c r="F133" i="12"/>
  <c r="E133" i="12"/>
  <c r="R132" i="12"/>
  <c r="L132" i="12"/>
  <c r="K132" i="12"/>
  <c r="J132" i="12"/>
  <c r="I132" i="12"/>
  <c r="H132" i="12"/>
  <c r="G132" i="12"/>
  <c r="F132" i="12"/>
  <c r="E132" i="12"/>
  <c r="I129" i="12"/>
  <c r="H129" i="12"/>
  <c r="G129" i="12"/>
  <c r="F129" i="12"/>
  <c r="E129" i="12"/>
  <c r="I128" i="12"/>
  <c r="H128" i="12"/>
  <c r="G128" i="12"/>
  <c r="F128" i="12"/>
  <c r="E128" i="12"/>
  <c r="J125" i="12"/>
  <c r="I125" i="12"/>
  <c r="H125" i="12"/>
  <c r="G125" i="12"/>
  <c r="F125" i="12"/>
  <c r="E125" i="12"/>
  <c r="I124" i="12"/>
  <c r="H124" i="12"/>
  <c r="G124" i="12"/>
  <c r="F124" i="12"/>
  <c r="E124" i="12"/>
  <c r="G116" i="12"/>
  <c r="G164" i="12" s="1"/>
  <c r="I115" i="12"/>
  <c r="F115" i="12"/>
  <c r="E115" i="12"/>
  <c r="I114" i="12"/>
  <c r="H114" i="12"/>
  <c r="G114" i="12"/>
  <c r="F114" i="12"/>
  <c r="E114" i="12"/>
  <c r="G108" i="12"/>
  <c r="G160" i="12" s="1"/>
  <c r="I107" i="12"/>
  <c r="I186" i="12" s="1"/>
  <c r="H107" i="12"/>
  <c r="H186" i="12" s="1"/>
  <c r="G107" i="12"/>
  <c r="G186" i="12" s="1"/>
  <c r="F107" i="12"/>
  <c r="F186" i="12" s="1"/>
  <c r="E107" i="12"/>
  <c r="E186" i="12" s="1"/>
  <c r="E193" i="12" s="1"/>
  <c r="E201" i="12" s="1"/>
  <c r="I106" i="12"/>
  <c r="I185" i="12" s="1"/>
  <c r="H106" i="12"/>
  <c r="H185" i="12" s="1"/>
  <c r="G106" i="12"/>
  <c r="G185" i="12" s="1"/>
  <c r="F106" i="12"/>
  <c r="F185" i="12" s="1"/>
  <c r="E106" i="12"/>
  <c r="E185" i="12" s="1"/>
  <c r="E192" i="12" s="1"/>
  <c r="E197" i="12" s="1"/>
  <c r="I102" i="12"/>
  <c r="H102" i="12"/>
  <c r="G102" i="12"/>
  <c r="F102" i="12"/>
  <c r="E102" i="12"/>
  <c r="I101" i="12"/>
  <c r="G101" i="12"/>
  <c r="F101" i="12"/>
  <c r="E101" i="12"/>
  <c r="I98" i="12"/>
  <c r="H98" i="12"/>
  <c r="G98" i="12"/>
  <c r="F98" i="12"/>
  <c r="E98" i="12"/>
  <c r="I97" i="12"/>
  <c r="G97" i="12"/>
  <c r="F97" i="12"/>
  <c r="E97" i="12"/>
  <c r="R96" i="12"/>
  <c r="L96" i="12"/>
  <c r="K96" i="12"/>
  <c r="J96" i="12"/>
  <c r="I96" i="12"/>
  <c r="H96" i="12"/>
  <c r="G96" i="12"/>
  <c r="F96" i="12"/>
  <c r="E96" i="12"/>
  <c r="I92" i="12"/>
  <c r="H92" i="12"/>
  <c r="G92" i="12"/>
  <c r="F92" i="12"/>
  <c r="E92" i="12"/>
  <c r="I90" i="12"/>
  <c r="H90" i="12"/>
  <c r="G90" i="12"/>
  <c r="F90" i="12"/>
  <c r="E90" i="12"/>
  <c r="I87" i="12"/>
  <c r="H87" i="12"/>
  <c r="G87" i="12"/>
  <c r="F87" i="12"/>
  <c r="E87" i="12"/>
  <c r="I86" i="12"/>
  <c r="I91" i="12" s="1"/>
  <c r="H86" i="12"/>
  <c r="H91" i="12" s="1"/>
  <c r="G86" i="12"/>
  <c r="G91" i="12" s="1"/>
  <c r="F86" i="12"/>
  <c r="F91" i="12" s="1"/>
  <c r="E86" i="12"/>
  <c r="E91" i="12" s="1"/>
  <c r="J85" i="12"/>
  <c r="I83" i="12"/>
  <c r="G83" i="12"/>
  <c r="F83" i="12"/>
  <c r="E83" i="12"/>
  <c r="G82" i="12"/>
  <c r="E82" i="12"/>
  <c r="I79" i="12"/>
  <c r="H79" i="12"/>
  <c r="G79" i="12"/>
  <c r="F79" i="12"/>
  <c r="E79" i="12"/>
  <c r="I78" i="12"/>
  <c r="H78" i="12"/>
  <c r="G78" i="12"/>
  <c r="F78" i="12"/>
  <c r="E78" i="12"/>
  <c r="R77" i="12"/>
  <c r="L77" i="12"/>
  <c r="K77" i="12"/>
  <c r="J77" i="12"/>
  <c r="I77" i="12"/>
  <c r="H77" i="12"/>
  <c r="G77" i="12"/>
  <c r="F77" i="12"/>
  <c r="E77" i="12"/>
  <c r="I74" i="12"/>
  <c r="H74" i="12"/>
  <c r="G74" i="12"/>
  <c r="F74" i="12"/>
  <c r="E74" i="12"/>
  <c r="I73" i="12"/>
  <c r="H73" i="12"/>
  <c r="G73" i="12"/>
  <c r="F73" i="12"/>
  <c r="E73" i="12"/>
  <c r="J69" i="12"/>
  <c r="I69" i="12"/>
  <c r="H69" i="12"/>
  <c r="G69" i="12"/>
  <c r="F69" i="12"/>
  <c r="E69" i="12"/>
  <c r="I68" i="12"/>
  <c r="H68" i="12"/>
  <c r="G68" i="12"/>
  <c r="F68" i="12"/>
  <c r="E68" i="12"/>
  <c r="G53" i="12"/>
  <c r="I52" i="12"/>
  <c r="H52" i="12"/>
  <c r="G52" i="12"/>
  <c r="F52" i="12"/>
  <c r="E52" i="12"/>
  <c r="I51" i="12"/>
  <c r="H51" i="12"/>
  <c r="G51" i="12"/>
  <c r="F51" i="12"/>
  <c r="E51" i="12"/>
  <c r="I47" i="12"/>
  <c r="H47" i="12"/>
  <c r="G47" i="12"/>
  <c r="F47" i="12"/>
  <c r="E47" i="12"/>
  <c r="I46" i="12"/>
  <c r="G46" i="12"/>
  <c r="F46" i="12"/>
  <c r="E46" i="12"/>
  <c r="R45" i="12"/>
  <c r="L45" i="12"/>
  <c r="K45" i="12"/>
  <c r="J45" i="12"/>
  <c r="I45" i="12"/>
  <c r="H45" i="12"/>
  <c r="G45" i="12"/>
  <c r="F45" i="12"/>
  <c r="E45" i="12"/>
  <c r="I41" i="12"/>
  <c r="H41" i="12"/>
  <c r="G41" i="12"/>
  <c r="F41" i="12"/>
  <c r="E41" i="12"/>
  <c r="I40" i="12"/>
  <c r="H40" i="12"/>
  <c r="G40" i="12"/>
  <c r="F40" i="12"/>
  <c r="E40" i="12"/>
  <c r="I36" i="12"/>
  <c r="H36" i="12"/>
  <c r="G36" i="12"/>
  <c r="F36" i="12"/>
  <c r="E36" i="12"/>
  <c r="I35" i="12"/>
  <c r="H35" i="12"/>
  <c r="G35" i="12"/>
  <c r="F35" i="12"/>
  <c r="E35" i="12"/>
  <c r="J34" i="12"/>
  <c r="J22" i="12" s="1"/>
  <c r="I32" i="12"/>
  <c r="G32" i="12"/>
  <c r="F32" i="12"/>
  <c r="E32" i="12"/>
  <c r="G31" i="12"/>
  <c r="E31" i="12"/>
  <c r="I28" i="12"/>
  <c r="H28" i="12"/>
  <c r="G28" i="12"/>
  <c r="F28" i="12"/>
  <c r="E28" i="12"/>
  <c r="I27" i="12"/>
  <c r="I39" i="12" s="1"/>
  <c r="H27" i="12"/>
  <c r="H39" i="12" s="1"/>
  <c r="G27" i="12"/>
  <c r="G39" i="12" s="1"/>
  <c r="F27" i="12"/>
  <c r="F39" i="12" s="1"/>
  <c r="E27" i="12"/>
  <c r="E39" i="12" s="1"/>
  <c r="R26" i="12"/>
  <c r="L26" i="12"/>
  <c r="K26" i="12"/>
  <c r="J26" i="12"/>
  <c r="I26" i="12"/>
  <c r="H26" i="12"/>
  <c r="G26" i="12"/>
  <c r="F26" i="12"/>
  <c r="E26" i="12"/>
  <c r="I23" i="12"/>
  <c r="H23" i="12"/>
  <c r="G23" i="12"/>
  <c r="F23" i="12"/>
  <c r="E23" i="12"/>
  <c r="I22" i="12"/>
  <c r="H22" i="12"/>
  <c r="G22" i="12"/>
  <c r="F22" i="12"/>
  <c r="E22" i="12"/>
  <c r="I18" i="12"/>
  <c r="H18" i="12"/>
  <c r="G18" i="12"/>
  <c r="F18" i="12"/>
  <c r="E18" i="12"/>
  <c r="I17" i="12"/>
  <c r="G17" i="12"/>
  <c r="F17" i="12"/>
  <c r="E17" i="12"/>
  <c r="J14" i="12"/>
  <c r="I14" i="12"/>
  <c r="H14" i="12"/>
  <c r="G14" i="12"/>
  <c r="F14" i="12"/>
  <c r="E14" i="12"/>
  <c r="I13" i="12"/>
  <c r="H13" i="12"/>
  <c r="G13" i="12"/>
  <c r="F13" i="12"/>
  <c r="E13" i="12"/>
  <c r="E6" i="12"/>
  <c r="E3" i="12"/>
  <c r="E2" i="12"/>
  <c r="A1" i="12"/>
  <c r="D14" i="13" s="1"/>
  <c r="I317" i="21"/>
  <c r="G317" i="21"/>
  <c r="F317" i="21"/>
  <c r="E317" i="21"/>
  <c r="I316" i="21"/>
  <c r="G316" i="21"/>
  <c r="F316" i="21"/>
  <c r="E316" i="21"/>
  <c r="I312" i="21"/>
  <c r="G312" i="21"/>
  <c r="F312" i="21"/>
  <c r="E312" i="21"/>
  <c r="I311" i="21"/>
  <c r="G311" i="21"/>
  <c r="F311" i="21"/>
  <c r="E311" i="21"/>
  <c r="I310" i="21"/>
  <c r="G310" i="21"/>
  <c r="F310" i="21"/>
  <c r="E310" i="21"/>
  <c r="I303" i="21"/>
  <c r="G303" i="21"/>
  <c r="F303" i="21"/>
  <c r="E303" i="21"/>
  <c r="I302" i="21"/>
  <c r="G302" i="21"/>
  <c r="F302" i="21"/>
  <c r="E302" i="21"/>
  <c r="I297" i="21"/>
  <c r="H297" i="21"/>
  <c r="G297" i="21"/>
  <c r="F297" i="21"/>
  <c r="E297" i="21"/>
  <c r="I296" i="21"/>
  <c r="F296" i="21"/>
  <c r="E296" i="21"/>
  <c r="I291" i="21"/>
  <c r="H291" i="21"/>
  <c r="G291" i="21"/>
  <c r="F291" i="21"/>
  <c r="E291" i="21"/>
  <c r="I290" i="21"/>
  <c r="F290" i="21"/>
  <c r="E290" i="21"/>
  <c r="R286" i="21"/>
  <c r="L286" i="21"/>
  <c r="K286" i="21"/>
  <c r="J286" i="21"/>
  <c r="I286" i="21"/>
  <c r="H286" i="21"/>
  <c r="G286" i="21"/>
  <c r="F286" i="21"/>
  <c r="E286" i="21"/>
  <c r="R285" i="21"/>
  <c r="Q285" i="21"/>
  <c r="P285" i="21"/>
  <c r="O285" i="21"/>
  <c r="N285" i="21"/>
  <c r="M285" i="21"/>
  <c r="L285" i="21"/>
  <c r="K285" i="21"/>
  <c r="J285" i="21"/>
  <c r="I285" i="21"/>
  <c r="H285" i="21"/>
  <c r="G285" i="21"/>
  <c r="F285" i="21"/>
  <c r="E285" i="21"/>
  <c r="I279" i="21"/>
  <c r="H279" i="21"/>
  <c r="G279" i="21"/>
  <c r="F279" i="21"/>
  <c r="E279" i="21"/>
  <c r="I278" i="21"/>
  <c r="F278" i="21"/>
  <c r="E278" i="21"/>
  <c r="I277" i="21"/>
  <c r="H277" i="21"/>
  <c r="G277" i="21"/>
  <c r="F277" i="21"/>
  <c r="E277" i="21"/>
  <c r="I276" i="21"/>
  <c r="H276" i="21"/>
  <c r="G276" i="21"/>
  <c r="F276" i="21"/>
  <c r="E276" i="21"/>
  <c r="I271" i="21"/>
  <c r="H271" i="21"/>
  <c r="G271" i="21"/>
  <c r="F271" i="21"/>
  <c r="E271" i="21"/>
  <c r="I270" i="21"/>
  <c r="H270" i="21"/>
  <c r="G270" i="21"/>
  <c r="G281" i="21" s="1"/>
  <c r="G296" i="21" s="1"/>
  <c r="F270" i="21"/>
  <c r="E270" i="21"/>
  <c r="I267" i="21"/>
  <c r="H267" i="21"/>
  <c r="G267" i="21"/>
  <c r="F267" i="21"/>
  <c r="E267" i="21"/>
  <c r="I266" i="21"/>
  <c r="G266" i="21"/>
  <c r="F266" i="21"/>
  <c r="E266" i="21"/>
  <c r="R265" i="21"/>
  <c r="L265" i="21"/>
  <c r="K265" i="21"/>
  <c r="J265" i="21"/>
  <c r="I265" i="21"/>
  <c r="H265" i="21"/>
  <c r="G265" i="21"/>
  <c r="F265" i="21"/>
  <c r="E265" i="21"/>
  <c r="I262" i="21"/>
  <c r="H262" i="21"/>
  <c r="G262" i="21"/>
  <c r="F262" i="21"/>
  <c r="E262" i="21"/>
  <c r="I261" i="21"/>
  <c r="H261" i="21"/>
  <c r="G261" i="21"/>
  <c r="F261" i="21"/>
  <c r="E261" i="21"/>
  <c r="I260" i="21"/>
  <c r="H260" i="21"/>
  <c r="G260" i="21"/>
  <c r="F260" i="21"/>
  <c r="E260" i="21"/>
  <c r="I256" i="21"/>
  <c r="H256" i="21"/>
  <c r="G256" i="21"/>
  <c r="F256" i="21"/>
  <c r="E256" i="21"/>
  <c r="J255" i="21"/>
  <c r="J244" i="21" s="1"/>
  <c r="I253" i="21"/>
  <c r="G253" i="21"/>
  <c r="F253" i="21"/>
  <c r="E253" i="21"/>
  <c r="I250" i="21"/>
  <c r="H250" i="21"/>
  <c r="F250" i="21"/>
  <c r="I249" i="21"/>
  <c r="H249" i="21"/>
  <c r="G249" i="21"/>
  <c r="F249" i="21"/>
  <c r="E249" i="21"/>
  <c r="G248" i="21"/>
  <c r="E248" i="21"/>
  <c r="I245" i="21"/>
  <c r="H245" i="21"/>
  <c r="G245" i="21"/>
  <c r="F245" i="21"/>
  <c r="E245" i="21"/>
  <c r="I244" i="21"/>
  <c r="H244" i="21"/>
  <c r="G244" i="21"/>
  <c r="F244" i="21"/>
  <c r="E244" i="21"/>
  <c r="R243" i="21"/>
  <c r="L243" i="21"/>
  <c r="K243" i="21"/>
  <c r="J243" i="21"/>
  <c r="I243" i="21"/>
  <c r="H243" i="21"/>
  <c r="G243" i="21"/>
  <c r="F243" i="21"/>
  <c r="E243" i="21"/>
  <c r="I240" i="21"/>
  <c r="H240" i="21"/>
  <c r="G240" i="21"/>
  <c r="F240" i="21"/>
  <c r="E240" i="21"/>
  <c r="I239" i="21"/>
  <c r="H239" i="21"/>
  <c r="G239" i="21"/>
  <c r="F239" i="21"/>
  <c r="E239" i="21"/>
  <c r="J236" i="21"/>
  <c r="I236" i="21"/>
  <c r="H236" i="21"/>
  <c r="G236" i="21"/>
  <c r="F236" i="21"/>
  <c r="E236" i="21"/>
  <c r="I235" i="21"/>
  <c r="H235" i="21"/>
  <c r="G235" i="21"/>
  <c r="F235" i="21"/>
  <c r="E235" i="21"/>
  <c r="I225" i="21"/>
  <c r="G225" i="21"/>
  <c r="F225" i="21"/>
  <c r="E225" i="21"/>
  <c r="I224" i="21"/>
  <c r="G224" i="21"/>
  <c r="F224" i="21"/>
  <c r="E224" i="21"/>
  <c r="I220" i="21"/>
  <c r="H220" i="21"/>
  <c r="G220" i="21"/>
  <c r="F220" i="21"/>
  <c r="E220" i="21"/>
  <c r="I219" i="21"/>
  <c r="G219" i="21"/>
  <c r="F219" i="21"/>
  <c r="E219" i="21"/>
  <c r="I215" i="21"/>
  <c r="H215" i="21"/>
  <c r="G215" i="21"/>
  <c r="F215" i="21"/>
  <c r="E215" i="21"/>
  <c r="I214" i="21"/>
  <c r="G214" i="21"/>
  <c r="F214" i="21"/>
  <c r="E214" i="21"/>
  <c r="R210" i="21"/>
  <c r="L210" i="21"/>
  <c r="K210" i="21"/>
  <c r="J210" i="21"/>
  <c r="I210" i="21"/>
  <c r="H210" i="21"/>
  <c r="G210" i="21"/>
  <c r="F210" i="21"/>
  <c r="E210" i="21"/>
  <c r="R209" i="21"/>
  <c r="Q209" i="21"/>
  <c r="P209" i="21"/>
  <c r="O209" i="21"/>
  <c r="N209" i="21"/>
  <c r="M209" i="21"/>
  <c r="L209" i="21"/>
  <c r="K209" i="21"/>
  <c r="J209" i="21"/>
  <c r="I209" i="21"/>
  <c r="H209" i="21"/>
  <c r="G209" i="21"/>
  <c r="F209" i="21"/>
  <c r="E209" i="21"/>
  <c r="I205" i="21"/>
  <c r="F205" i="21"/>
  <c r="I204" i="21"/>
  <c r="F204" i="21"/>
  <c r="I201" i="21"/>
  <c r="F201" i="21"/>
  <c r="I200" i="21"/>
  <c r="F200" i="21"/>
  <c r="I197" i="21"/>
  <c r="F197" i="21"/>
  <c r="I196" i="21"/>
  <c r="F196" i="21"/>
  <c r="G193" i="21"/>
  <c r="G201" i="21" s="1"/>
  <c r="I188" i="21"/>
  <c r="H188" i="21"/>
  <c r="G188" i="21"/>
  <c r="F188" i="21"/>
  <c r="E188" i="21"/>
  <c r="I187" i="21"/>
  <c r="F187" i="21"/>
  <c r="E187" i="21"/>
  <c r="E194" i="21" s="1"/>
  <c r="E205" i="21" s="1"/>
  <c r="I184" i="21"/>
  <c r="F184" i="21"/>
  <c r="E184" i="21"/>
  <c r="E191" i="21" s="1"/>
  <c r="E204" i="21" s="1"/>
  <c r="I183" i="21"/>
  <c r="H183" i="21"/>
  <c r="G183" i="21"/>
  <c r="F183" i="21"/>
  <c r="E183" i="21"/>
  <c r="E190" i="21" s="1"/>
  <c r="E200" i="21" s="1"/>
  <c r="I182" i="21"/>
  <c r="H182" i="21"/>
  <c r="G182" i="21"/>
  <c r="F182" i="21"/>
  <c r="E182" i="21"/>
  <c r="E189" i="21" s="1"/>
  <c r="E196" i="21" s="1"/>
  <c r="I176" i="21"/>
  <c r="H176" i="21"/>
  <c r="G176" i="21"/>
  <c r="F176" i="21"/>
  <c r="E176" i="21"/>
  <c r="I171" i="21"/>
  <c r="H171" i="21"/>
  <c r="G171" i="21"/>
  <c r="F171" i="21"/>
  <c r="E171" i="21"/>
  <c r="I170" i="21"/>
  <c r="H170" i="21"/>
  <c r="G170" i="21"/>
  <c r="F170" i="21"/>
  <c r="E170" i="21"/>
  <c r="I169" i="21"/>
  <c r="H169" i="21"/>
  <c r="G169" i="21"/>
  <c r="F169" i="21"/>
  <c r="E169" i="21"/>
  <c r="R164" i="21"/>
  <c r="L164" i="21"/>
  <c r="K164" i="21"/>
  <c r="J164" i="21"/>
  <c r="I164" i="21"/>
  <c r="F164" i="21"/>
  <c r="E164" i="21"/>
  <c r="I163" i="21"/>
  <c r="F163" i="21"/>
  <c r="E163" i="21"/>
  <c r="G161" i="21"/>
  <c r="G163" i="21" s="1"/>
  <c r="I160" i="21"/>
  <c r="F160" i="21"/>
  <c r="E160" i="21"/>
  <c r="I159" i="21"/>
  <c r="F159" i="21"/>
  <c r="E159" i="21"/>
  <c r="G157" i="21"/>
  <c r="I156" i="21"/>
  <c r="H156" i="21"/>
  <c r="G156" i="21"/>
  <c r="F156" i="21"/>
  <c r="E156" i="21"/>
  <c r="I155" i="21"/>
  <c r="H155" i="21"/>
  <c r="G155" i="21"/>
  <c r="F155" i="21"/>
  <c r="E155" i="21"/>
  <c r="I152" i="21"/>
  <c r="H152" i="21"/>
  <c r="G152" i="21"/>
  <c r="F152" i="21"/>
  <c r="E152" i="21"/>
  <c r="I151" i="21"/>
  <c r="G151" i="21"/>
  <c r="F151" i="21"/>
  <c r="E151" i="21"/>
  <c r="R150" i="21"/>
  <c r="L150" i="21"/>
  <c r="K150" i="21"/>
  <c r="J150" i="21"/>
  <c r="I150" i="21"/>
  <c r="H150" i="21"/>
  <c r="G150" i="21"/>
  <c r="F150" i="21"/>
  <c r="E150" i="21"/>
  <c r="I147" i="21"/>
  <c r="H147" i="21"/>
  <c r="G147" i="21"/>
  <c r="F147" i="21"/>
  <c r="E147" i="21"/>
  <c r="I146" i="21"/>
  <c r="H146" i="21"/>
  <c r="G146" i="21"/>
  <c r="F146" i="21"/>
  <c r="E146" i="21"/>
  <c r="I145" i="21"/>
  <c r="H145" i="21"/>
  <c r="G145" i="21"/>
  <c r="F145" i="21"/>
  <c r="E145" i="21"/>
  <c r="I142" i="21"/>
  <c r="H142" i="21"/>
  <c r="G142" i="21"/>
  <c r="F142" i="21"/>
  <c r="E142" i="21"/>
  <c r="I141" i="21"/>
  <c r="H141" i="21"/>
  <c r="G141" i="21"/>
  <c r="F141" i="21"/>
  <c r="E141" i="21"/>
  <c r="J140" i="21"/>
  <c r="I138" i="21"/>
  <c r="G138" i="21"/>
  <c r="F138" i="21"/>
  <c r="E138" i="21"/>
  <c r="G137" i="21"/>
  <c r="E137" i="21"/>
  <c r="I134" i="21"/>
  <c r="H134" i="21"/>
  <c r="G134" i="21"/>
  <c r="F134" i="21"/>
  <c r="E134" i="21"/>
  <c r="I133" i="21"/>
  <c r="H133" i="21"/>
  <c r="G133" i="21"/>
  <c r="F133" i="21"/>
  <c r="E133" i="21"/>
  <c r="R132" i="21"/>
  <c r="L132" i="21"/>
  <c r="K132" i="21"/>
  <c r="J132" i="21"/>
  <c r="I132" i="21"/>
  <c r="H132" i="21"/>
  <c r="G132" i="21"/>
  <c r="F132" i="21"/>
  <c r="E132" i="21"/>
  <c r="I129" i="21"/>
  <c r="H129" i="21"/>
  <c r="G129" i="21"/>
  <c r="F129" i="21"/>
  <c r="E129" i="21"/>
  <c r="I128" i="21"/>
  <c r="H128" i="21"/>
  <c r="G128" i="21"/>
  <c r="F128" i="21"/>
  <c r="E128" i="21"/>
  <c r="J125" i="21"/>
  <c r="I125" i="21"/>
  <c r="H125" i="21"/>
  <c r="G125" i="21"/>
  <c r="F125" i="21"/>
  <c r="E125" i="21"/>
  <c r="I124" i="21"/>
  <c r="H124" i="21"/>
  <c r="G124" i="21"/>
  <c r="F124" i="21"/>
  <c r="E124" i="21"/>
  <c r="G116" i="21"/>
  <c r="G164" i="21" s="1"/>
  <c r="I115" i="21"/>
  <c r="F115" i="21"/>
  <c r="E115" i="21"/>
  <c r="I114" i="21"/>
  <c r="H114" i="21"/>
  <c r="G114" i="21"/>
  <c r="F114" i="21"/>
  <c r="E114" i="21"/>
  <c r="G108" i="21"/>
  <c r="G187" i="21" s="1"/>
  <c r="I107" i="21"/>
  <c r="I186" i="21" s="1"/>
  <c r="H107" i="21"/>
  <c r="H186" i="21" s="1"/>
  <c r="G107" i="21"/>
  <c r="G186" i="21" s="1"/>
  <c r="F107" i="21"/>
  <c r="F186" i="21" s="1"/>
  <c r="E107" i="21"/>
  <c r="E186" i="21" s="1"/>
  <c r="E193" i="21" s="1"/>
  <c r="E201" i="21" s="1"/>
  <c r="I106" i="21"/>
  <c r="I185" i="21" s="1"/>
  <c r="H106" i="21"/>
  <c r="H185" i="21" s="1"/>
  <c r="G106" i="21"/>
  <c r="G185" i="21" s="1"/>
  <c r="F106" i="21"/>
  <c r="F185" i="21" s="1"/>
  <c r="E106" i="21"/>
  <c r="E185" i="21" s="1"/>
  <c r="E192" i="21" s="1"/>
  <c r="E197" i="21" s="1"/>
  <c r="I102" i="21"/>
  <c r="H102" i="21"/>
  <c r="G102" i="21"/>
  <c r="F102" i="21"/>
  <c r="E102" i="21"/>
  <c r="I101" i="21"/>
  <c r="G101" i="21"/>
  <c r="F101" i="21"/>
  <c r="E101" i="21"/>
  <c r="I98" i="21"/>
  <c r="H98" i="21"/>
  <c r="G98" i="21"/>
  <c r="F98" i="21"/>
  <c r="E98" i="21"/>
  <c r="I97" i="21"/>
  <c r="G97" i="21"/>
  <c r="F97" i="21"/>
  <c r="E97" i="21"/>
  <c r="R96" i="21"/>
  <c r="L96" i="21"/>
  <c r="K96" i="21"/>
  <c r="J96" i="21"/>
  <c r="I96" i="21"/>
  <c r="H96" i="21"/>
  <c r="G96" i="21"/>
  <c r="F96" i="21"/>
  <c r="E96" i="21"/>
  <c r="I92" i="21"/>
  <c r="H92" i="21"/>
  <c r="G92" i="21"/>
  <c r="F92" i="21"/>
  <c r="E92" i="21"/>
  <c r="I90" i="21"/>
  <c r="H90" i="21"/>
  <c r="G90" i="21"/>
  <c r="F90" i="21"/>
  <c r="E90" i="21"/>
  <c r="I87" i="21"/>
  <c r="H87" i="21"/>
  <c r="G87" i="21"/>
  <c r="F87" i="21"/>
  <c r="E87" i="21"/>
  <c r="I86" i="21"/>
  <c r="I91" i="21" s="1"/>
  <c r="H86" i="21"/>
  <c r="H91" i="21" s="1"/>
  <c r="G86" i="21"/>
  <c r="G91" i="21" s="1"/>
  <c r="F86" i="21"/>
  <c r="F91" i="21" s="1"/>
  <c r="E86" i="21"/>
  <c r="E91" i="21" s="1"/>
  <c r="J85" i="21"/>
  <c r="I83" i="21"/>
  <c r="G83" i="21"/>
  <c r="F83" i="21"/>
  <c r="E83" i="21"/>
  <c r="G82" i="21"/>
  <c r="E82" i="21"/>
  <c r="I79" i="21"/>
  <c r="H79" i="21"/>
  <c r="G79" i="21"/>
  <c r="F79" i="21"/>
  <c r="E79" i="21"/>
  <c r="J78" i="21"/>
  <c r="I78" i="21"/>
  <c r="H78" i="21"/>
  <c r="G78" i="21"/>
  <c r="F78" i="21"/>
  <c r="E78" i="21"/>
  <c r="R77" i="21"/>
  <c r="L77" i="21"/>
  <c r="K77" i="21"/>
  <c r="J77" i="21"/>
  <c r="I77" i="21"/>
  <c r="H77" i="21"/>
  <c r="G77" i="21"/>
  <c r="F77" i="21"/>
  <c r="E77" i="21"/>
  <c r="I74" i="21"/>
  <c r="H74" i="21"/>
  <c r="G74" i="21"/>
  <c r="F74" i="21"/>
  <c r="E74" i="21"/>
  <c r="I73" i="21"/>
  <c r="H73" i="21"/>
  <c r="G73" i="21"/>
  <c r="F73" i="21"/>
  <c r="E73" i="21"/>
  <c r="J69" i="21"/>
  <c r="I69" i="21"/>
  <c r="H69" i="21"/>
  <c r="G69" i="21"/>
  <c r="F69" i="21"/>
  <c r="E69" i="21"/>
  <c r="I68" i="21"/>
  <c r="H68" i="21"/>
  <c r="G68" i="21"/>
  <c r="F68" i="21"/>
  <c r="E68" i="21"/>
  <c r="G53" i="21"/>
  <c r="I52" i="21"/>
  <c r="H52" i="21"/>
  <c r="G52" i="21"/>
  <c r="F52" i="21"/>
  <c r="E52" i="21"/>
  <c r="I51" i="21"/>
  <c r="H51" i="21"/>
  <c r="G51" i="21"/>
  <c r="F51" i="21"/>
  <c r="E51" i="21"/>
  <c r="I47" i="21"/>
  <c r="H47" i="21"/>
  <c r="G47" i="21"/>
  <c r="F47" i="21"/>
  <c r="E47" i="21"/>
  <c r="I46" i="21"/>
  <c r="G46" i="21"/>
  <c r="F46" i="21"/>
  <c r="E46" i="21"/>
  <c r="R45" i="21"/>
  <c r="L45" i="21"/>
  <c r="K45" i="21"/>
  <c r="J45" i="21"/>
  <c r="I45" i="21"/>
  <c r="H45" i="21"/>
  <c r="G45" i="21"/>
  <c r="F45" i="21"/>
  <c r="E45" i="21"/>
  <c r="I41" i="21"/>
  <c r="H41" i="21"/>
  <c r="G41" i="21"/>
  <c r="F41" i="21"/>
  <c r="E41" i="21"/>
  <c r="I40" i="21"/>
  <c r="H40" i="21"/>
  <c r="G40" i="21"/>
  <c r="F40" i="21"/>
  <c r="E40" i="21"/>
  <c r="I36" i="21"/>
  <c r="H36" i="21"/>
  <c r="G36" i="21"/>
  <c r="F36" i="21"/>
  <c r="E36" i="21"/>
  <c r="I35" i="21"/>
  <c r="H35" i="21"/>
  <c r="G35" i="21"/>
  <c r="F35" i="21"/>
  <c r="E35" i="21"/>
  <c r="J34" i="21"/>
  <c r="J22" i="21" s="1"/>
  <c r="I32" i="21"/>
  <c r="G32" i="21"/>
  <c r="F32" i="21"/>
  <c r="E32" i="21"/>
  <c r="G31" i="21"/>
  <c r="E31" i="21"/>
  <c r="I28" i="21"/>
  <c r="H28" i="21"/>
  <c r="G28" i="21"/>
  <c r="F28" i="21"/>
  <c r="E28" i="21"/>
  <c r="I27" i="21"/>
  <c r="I39" i="21" s="1"/>
  <c r="H27" i="21"/>
  <c r="H39" i="21" s="1"/>
  <c r="G27" i="21"/>
  <c r="G39" i="21" s="1"/>
  <c r="F27" i="21"/>
  <c r="F39" i="21" s="1"/>
  <c r="E27" i="21"/>
  <c r="E39" i="21" s="1"/>
  <c r="R26" i="21"/>
  <c r="L26" i="21"/>
  <c r="K26" i="21"/>
  <c r="J26" i="21"/>
  <c r="I26" i="21"/>
  <c r="H26" i="21"/>
  <c r="G26" i="21"/>
  <c r="F26" i="21"/>
  <c r="E26" i="21"/>
  <c r="I23" i="21"/>
  <c r="H23" i="21"/>
  <c r="G23" i="21"/>
  <c r="F23" i="21"/>
  <c r="E23" i="21"/>
  <c r="I22" i="21"/>
  <c r="H22" i="21"/>
  <c r="G22" i="21"/>
  <c r="F22" i="21"/>
  <c r="E22" i="21"/>
  <c r="I18" i="21"/>
  <c r="H18" i="21"/>
  <c r="G18" i="21"/>
  <c r="F18" i="21"/>
  <c r="E18" i="21"/>
  <c r="I17" i="21"/>
  <c r="G17" i="21"/>
  <c r="F17" i="21"/>
  <c r="E17" i="21"/>
  <c r="J14" i="21"/>
  <c r="I14" i="21"/>
  <c r="H14" i="21"/>
  <c r="G14" i="21"/>
  <c r="F14" i="21"/>
  <c r="E14" i="21"/>
  <c r="I13" i="21"/>
  <c r="H13" i="21"/>
  <c r="G13" i="21"/>
  <c r="F13" i="21"/>
  <c r="E13" i="21"/>
  <c r="E6" i="21"/>
  <c r="E3" i="21"/>
  <c r="E2" i="21"/>
  <c r="A1" i="21"/>
  <c r="D11" i="13" s="1"/>
  <c r="G134" i="16"/>
  <c r="E134" i="16"/>
  <c r="G133" i="16"/>
  <c r="E133" i="16"/>
  <c r="G130" i="16"/>
  <c r="E130" i="16"/>
  <c r="G129" i="16"/>
  <c r="E129" i="16"/>
  <c r="I126" i="16"/>
  <c r="G126" i="16"/>
  <c r="E126" i="16"/>
  <c r="G125" i="16"/>
  <c r="E125" i="16"/>
  <c r="G124" i="16"/>
  <c r="E124" i="16"/>
  <c r="G120" i="16"/>
  <c r="E120" i="16"/>
  <c r="G119" i="16"/>
  <c r="E119" i="16"/>
  <c r="I116" i="16"/>
  <c r="G116" i="16"/>
  <c r="E116" i="16"/>
  <c r="G115" i="16"/>
  <c r="E115" i="16"/>
  <c r="J112" i="16"/>
  <c r="J134" i="16" s="1"/>
  <c r="J111" i="16"/>
  <c r="R108" i="16"/>
  <c r="R114" i="16" s="1"/>
  <c r="G108" i="16"/>
  <c r="G114" i="16" s="1"/>
  <c r="E108" i="16"/>
  <c r="E114" i="16" s="1"/>
  <c r="R107" i="16"/>
  <c r="G107" i="16"/>
  <c r="E107" i="16"/>
  <c r="R106" i="16"/>
  <c r="G106" i="16"/>
  <c r="E106" i="16"/>
  <c r="R105" i="16"/>
  <c r="G105" i="16"/>
  <c r="E105" i="16"/>
  <c r="R104" i="16"/>
  <c r="G104" i="16"/>
  <c r="E104" i="16"/>
  <c r="R103" i="16"/>
  <c r="G103" i="16"/>
  <c r="E103" i="16"/>
  <c r="R102" i="16"/>
  <c r="G102" i="16"/>
  <c r="E102" i="16"/>
  <c r="R101" i="16"/>
  <c r="G101" i="16"/>
  <c r="E101" i="16"/>
  <c r="R100" i="16"/>
  <c r="G100" i="16"/>
  <c r="E100" i="16"/>
  <c r="R99" i="16"/>
  <c r="G99" i="16"/>
  <c r="E99" i="16"/>
  <c r="R98" i="16"/>
  <c r="G98" i="16"/>
  <c r="E98" i="16"/>
  <c r="R97" i="16"/>
  <c r="G97" i="16"/>
  <c r="E97" i="16"/>
  <c r="I93" i="16"/>
  <c r="G93" i="16"/>
  <c r="E93" i="16"/>
  <c r="G92" i="16"/>
  <c r="E92" i="16"/>
  <c r="J89" i="16"/>
  <c r="J130" i="16" s="1"/>
  <c r="R86" i="16"/>
  <c r="R91" i="16" s="1"/>
  <c r="J86" i="16"/>
  <c r="J91" i="16" s="1"/>
  <c r="G86" i="16"/>
  <c r="G91" i="16" s="1"/>
  <c r="E86" i="16"/>
  <c r="E91" i="16" s="1"/>
  <c r="R85" i="16"/>
  <c r="J85" i="16"/>
  <c r="G85" i="16"/>
  <c r="E85" i="16"/>
  <c r="R84" i="16"/>
  <c r="J84" i="16"/>
  <c r="G84" i="16"/>
  <c r="E84" i="16"/>
  <c r="R83" i="16"/>
  <c r="J83" i="16"/>
  <c r="G83" i="16"/>
  <c r="E83" i="16"/>
  <c r="R82" i="16"/>
  <c r="J82" i="16"/>
  <c r="G82" i="16"/>
  <c r="E82" i="16"/>
  <c r="R81" i="16"/>
  <c r="J81" i="16"/>
  <c r="G81" i="16"/>
  <c r="E81" i="16"/>
  <c r="R80" i="16"/>
  <c r="J80" i="16"/>
  <c r="G80" i="16"/>
  <c r="E80" i="16"/>
  <c r="R79" i="16"/>
  <c r="J79" i="16"/>
  <c r="G79" i="16"/>
  <c r="E79" i="16"/>
  <c r="R78" i="16"/>
  <c r="J78" i="16"/>
  <c r="G78" i="16"/>
  <c r="E78" i="16"/>
  <c r="R77" i="16"/>
  <c r="J77" i="16"/>
  <c r="G77" i="16"/>
  <c r="E77" i="16"/>
  <c r="R76" i="16"/>
  <c r="J76" i="16"/>
  <c r="G76" i="16"/>
  <c r="E76" i="16"/>
  <c r="R75" i="16"/>
  <c r="J75" i="16"/>
  <c r="G75" i="16"/>
  <c r="E75" i="16"/>
  <c r="G70" i="16"/>
  <c r="E70" i="16"/>
  <c r="G69" i="16"/>
  <c r="E69" i="16"/>
  <c r="G66" i="16"/>
  <c r="E66" i="16"/>
  <c r="G65" i="16"/>
  <c r="E65" i="16"/>
  <c r="I62" i="16"/>
  <c r="G62" i="16"/>
  <c r="E62" i="16"/>
  <c r="G61" i="16"/>
  <c r="E61" i="16"/>
  <c r="G60" i="16"/>
  <c r="E60" i="16"/>
  <c r="G56" i="16"/>
  <c r="E56" i="16"/>
  <c r="G55" i="16"/>
  <c r="E55" i="16"/>
  <c r="I52" i="16"/>
  <c r="G52" i="16"/>
  <c r="E52" i="16"/>
  <c r="G51" i="16"/>
  <c r="E51" i="16"/>
  <c r="J48" i="16"/>
  <c r="J235" i="12" s="1"/>
  <c r="J47" i="16"/>
  <c r="J188" i="23" s="1"/>
  <c r="R44" i="16"/>
  <c r="R50" i="16" s="1"/>
  <c r="Q44" i="16"/>
  <c r="Q50" i="16" s="1"/>
  <c r="Q250" i="21" s="1"/>
  <c r="P44" i="16"/>
  <c r="P50" i="16" s="1"/>
  <c r="O44" i="16"/>
  <c r="O50" i="16" s="1"/>
  <c r="O250" i="21" s="1"/>
  <c r="N44" i="16"/>
  <c r="N50" i="16" s="1"/>
  <c r="N250" i="21" s="1"/>
  <c r="M44" i="16"/>
  <c r="M50" i="16" s="1"/>
  <c r="L44" i="16"/>
  <c r="L50" i="16" s="1"/>
  <c r="K44" i="16"/>
  <c r="K50" i="16" s="1"/>
  <c r="J44" i="16"/>
  <c r="J50" i="16" s="1"/>
  <c r="G44" i="16"/>
  <c r="G50" i="16" s="1"/>
  <c r="E44" i="16"/>
  <c r="E50" i="16" s="1"/>
  <c r="R43" i="16"/>
  <c r="Q43" i="16"/>
  <c r="P43" i="16"/>
  <c r="O43" i="16"/>
  <c r="N43" i="16"/>
  <c r="M43" i="16"/>
  <c r="L43" i="16"/>
  <c r="K43" i="16"/>
  <c r="J43" i="16"/>
  <c r="G43" i="16"/>
  <c r="E43" i="16"/>
  <c r="R42" i="16"/>
  <c r="Q42" i="16"/>
  <c r="P42" i="16"/>
  <c r="O42" i="16"/>
  <c r="N42" i="16"/>
  <c r="M42" i="16"/>
  <c r="L42" i="16"/>
  <c r="K42" i="16"/>
  <c r="J42" i="16"/>
  <c r="G42" i="16"/>
  <c r="E42" i="16"/>
  <c r="R41" i="16"/>
  <c r="Q41" i="16"/>
  <c r="P41" i="16"/>
  <c r="O41" i="16"/>
  <c r="N41" i="16"/>
  <c r="M41" i="16"/>
  <c r="L41" i="16"/>
  <c r="K41" i="16"/>
  <c r="J41" i="16"/>
  <c r="G41" i="16"/>
  <c r="E41" i="16"/>
  <c r="R40" i="16"/>
  <c r="Q40" i="16"/>
  <c r="P40" i="16"/>
  <c r="O40" i="16"/>
  <c r="N40" i="16"/>
  <c r="M40" i="16"/>
  <c r="L40" i="16"/>
  <c r="K40" i="16"/>
  <c r="J40" i="16"/>
  <c r="G40" i="16"/>
  <c r="E40" i="16"/>
  <c r="R39" i="16"/>
  <c r="Q39" i="16"/>
  <c r="P39" i="16"/>
  <c r="O39" i="16"/>
  <c r="N39" i="16"/>
  <c r="M39" i="16"/>
  <c r="L39" i="16"/>
  <c r="K39" i="16"/>
  <c r="J39" i="16"/>
  <c r="G39" i="16"/>
  <c r="E39" i="16"/>
  <c r="R38" i="16"/>
  <c r="Q38" i="16"/>
  <c r="P38" i="16"/>
  <c r="O38" i="16"/>
  <c r="N38" i="16"/>
  <c r="M38" i="16"/>
  <c r="L38" i="16"/>
  <c r="K38" i="16"/>
  <c r="J38" i="16"/>
  <c r="G38" i="16"/>
  <c r="E38" i="16"/>
  <c r="R37" i="16"/>
  <c r="Q37" i="16"/>
  <c r="P37" i="16"/>
  <c r="O37" i="16"/>
  <c r="N37" i="16"/>
  <c r="M37" i="16"/>
  <c r="L37" i="16"/>
  <c r="K37" i="16"/>
  <c r="J37" i="16"/>
  <c r="G37" i="16"/>
  <c r="E37" i="16"/>
  <c r="R36" i="16"/>
  <c r="Q36" i="16"/>
  <c r="P36" i="16"/>
  <c r="O36" i="16"/>
  <c r="N36" i="16"/>
  <c r="M36" i="16"/>
  <c r="L36" i="16"/>
  <c r="K36" i="16"/>
  <c r="J36" i="16"/>
  <c r="G36" i="16"/>
  <c r="E36" i="16"/>
  <c r="R35" i="16"/>
  <c r="Q35" i="16"/>
  <c r="P35" i="16"/>
  <c r="O35" i="16"/>
  <c r="N35" i="16"/>
  <c r="M35" i="16"/>
  <c r="L35" i="16"/>
  <c r="K35" i="16"/>
  <c r="J35" i="16"/>
  <c r="G35" i="16"/>
  <c r="E35" i="16"/>
  <c r="R34" i="16"/>
  <c r="Q34" i="16"/>
  <c r="P34" i="16"/>
  <c r="O34" i="16"/>
  <c r="N34" i="16"/>
  <c r="M34" i="16"/>
  <c r="L34" i="16"/>
  <c r="K34" i="16"/>
  <c r="J34" i="16"/>
  <c r="G34" i="16"/>
  <c r="E34" i="16"/>
  <c r="R33" i="16"/>
  <c r="Q33" i="16"/>
  <c r="P33" i="16"/>
  <c r="O33" i="16"/>
  <c r="N33" i="16"/>
  <c r="M33" i="16"/>
  <c r="L33" i="16"/>
  <c r="K33" i="16"/>
  <c r="J33" i="16"/>
  <c r="G33" i="16"/>
  <c r="E33" i="16"/>
  <c r="I29" i="16"/>
  <c r="G29" i="16"/>
  <c r="E29" i="16"/>
  <c r="G28" i="16"/>
  <c r="E28" i="16"/>
  <c r="J25" i="16"/>
  <c r="J66" i="16" s="1"/>
  <c r="R22" i="16"/>
  <c r="R27" i="16" s="1"/>
  <c r="Q22" i="16"/>
  <c r="Q27" i="16" s="1"/>
  <c r="P22" i="16"/>
  <c r="P27" i="16" s="1"/>
  <c r="O22" i="16"/>
  <c r="O27" i="16" s="1"/>
  <c r="N22" i="16"/>
  <c r="N27" i="16" s="1"/>
  <c r="M22" i="16"/>
  <c r="M27" i="16" s="1"/>
  <c r="L22" i="16"/>
  <c r="L27" i="16" s="1"/>
  <c r="K22" i="16"/>
  <c r="K27" i="16" s="1"/>
  <c r="J22" i="16"/>
  <c r="J27" i="16" s="1"/>
  <c r="G22" i="16"/>
  <c r="G27" i="16" s="1"/>
  <c r="E22" i="16"/>
  <c r="E27" i="16" s="1"/>
  <c r="R21" i="16"/>
  <c r="Q21" i="16"/>
  <c r="P21" i="16"/>
  <c r="O21" i="16"/>
  <c r="N21" i="16"/>
  <c r="M21" i="16"/>
  <c r="L21" i="16"/>
  <c r="K21" i="16"/>
  <c r="J21" i="16"/>
  <c r="G21" i="16"/>
  <c r="E21" i="16"/>
  <c r="R20" i="16"/>
  <c r="Q20" i="16"/>
  <c r="P20" i="16"/>
  <c r="O20" i="16"/>
  <c r="N20" i="16"/>
  <c r="M20" i="16"/>
  <c r="L20" i="16"/>
  <c r="K20" i="16"/>
  <c r="J20" i="16"/>
  <c r="G20" i="16"/>
  <c r="E20" i="16"/>
  <c r="R19" i="16"/>
  <c r="Q19" i="16"/>
  <c r="P19" i="16"/>
  <c r="O19" i="16"/>
  <c r="N19" i="16"/>
  <c r="M19" i="16"/>
  <c r="L19" i="16"/>
  <c r="K19" i="16"/>
  <c r="J19" i="16"/>
  <c r="G19" i="16"/>
  <c r="E19" i="16"/>
  <c r="R18" i="16"/>
  <c r="Q18" i="16"/>
  <c r="P18" i="16"/>
  <c r="O18" i="16"/>
  <c r="N18" i="16"/>
  <c r="M18" i="16"/>
  <c r="L18" i="16"/>
  <c r="K18" i="16"/>
  <c r="J18" i="16"/>
  <c r="G18" i="16"/>
  <c r="E18" i="16"/>
  <c r="R17" i="16"/>
  <c r="Q17" i="16"/>
  <c r="P17" i="16"/>
  <c r="O17" i="16"/>
  <c r="N17" i="16"/>
  <c r="M17" i="16"/>
  <c r="L17" i="16"/>
  <c r="K17" i="16"/>
  <c r="J17" i="16"/>
  <c r="G17" i="16"/>
  <c r="E17" i="16"/>
  <c r="R16" i="16"/>
  <c r="Q16" i="16"/>
  <c r="P16" i="16"/>
  <c r="O16" i="16"/>
  <c r="N16" i="16"/>
  <c r="M16" i="16"/>
  <c r="L16" i="16"/>
  <c r="K16" i="16"/>
  <c r="J16" i="16"/>
  <c r="G16" i="16"/>
  <c r="E16" i="16"/>
  <c r="R15" i="16"/>
  <c r="Q15" i="16"/>
  <c r="P15" i="16"/>
  <c r="O15" i="16"/>
  <c r="N15" i="16"/>
  <c r="M15" i="16"/>
  <c r="L15" i="16"/>
  <c r="K15" i="16"/>
  <c r="J15" i="16"/>
  <c r="G15" i="16"/>
  <c r="E15" i="16"/>
  <c r="R14" i="16"/>
  <c r="Q14" i="16"/>
  <c r="P14" i="16"/>
  <c r="O14" i="16"/>
  <c r="N14" i="16"/>
  <c r="M14" i="16"/>
  <c r="L14" i="16"/>
  <c r="K14" i="16"/>
  <c r="J14" i="16"/>
  <c r="G14" i="16"/>
  <c r="E14" i="16"/>
  <c r="R13" i="16"/>
  <c r="Q13" i="16"/>
  <c r="P13" i="16"/>
  <c r="O13" i="16"/>
  <c r="N13" i="16"/>
  <c r="M13" i="16"/>
  <c r="L13" i="16"/>
  <c r="K13" i="16"/>
  <c r="J13" i="16"/>
  <c r="G13" i="16"/>
  <c r="E13" i="16"/>
  <c r="R12" i="16"/>
  <c r="Q12" i="16"/>
  <c r="P12" i="16"/>
  <c r="O12" i="16"/>
  <c r="N12" i="16"/>
  <c r="M12" i="16"/>
  <c r="L12" i="16"/>
  <c r="K12" i="16"/>
  <c r="J12" i="16"/>
  <c r="G12" i="16"/>
  <c r="E12" i="16"/>
  <c r="R11" i="16"/>
  <c r="Q11" i="16"/>
  <c r="P11" i="16"/>
  <c r="O11" i="16"/>
  <c r="N11" i="16"/>
  <c r="M11" i="16"/>
  <c r="L11" i="16"/>
  <c r="K11" i="16"/>
  <c r="J11" i="16"/>
  <c r="G11" i="16"/>
  <c r="E11" i="16"/>
  <c r="E6" i="16"/>
  <c r="E3" i="16"/>
  <c r="E2" i="16"/>
  <c r="A1" i="16"/>
  <c r="D8" i="13" s="1"/>
  <c r="I85" i="8"/>
  <c r="G85" i="8"/>
  <c r="F85" i="8"/>
  <c r="E85" i="8"/>
  <c r="I84" i="8"/>
  <c r="H84" i="8"/>
  <c r="G84" i="8"/>
  <c r="F84" i="8"/>
  <c r="E84" i="8"/>
  <c r="G83" i="8"/>
  <c r="F83" i="8"/>
  <c r="E83" i="8"/>
  <c r="G82" i="8"/>
  <c r="F82" i="8"/>
  <c r="E82" i="8"/>
  <c r="G77" i="8"/>
  <c r="E77" i="8"/>
  <c r="G76" i="8"/>
  <c r="E76" i="8"/>
  <c r="G75" i="8"/>
  <c r="E75" i="8"/>
  <c r="G74" i="8"/>
  <c r="E74" i="8"/>
  <c r="I67" i="8"/>
  <c r="G67" i="8"/>
  <c r="F67" i="8"/>
  <c r="E67" i="8"/>
  <c r="I64" i="8"/>
  <c r="I177" i="23" s="1"/>
  <c r="G64" i="8"/>
  <c r="G177" i="22" s="1"/>
  <c r="F64" i="8"/>
  <c r="F177" i="21" s="1"/>
  <c r="E64" i="8"/>
  <c r="I58" i="8"/>
  <c r="G58" i="8"/>
  <c r="F58" i="8"/>
  <c r="E58" i="8"/>
  <c r="I57" i="8"/>
  <c r="G57" i="8"/>
  <c r="F57" i="8"/>
  <c r="E57" i="8"/>
  <c r="I53" i="8"/>
  <c r="G53" i="8"/>
  <c r="F53" i="8"/>
  <c r="E53" i="8"/>
  <c r="I52" i="8"/>
  <c r="G52" i="8"/>
  <c r="F52" i="8"/>
  <c r="E52" i="8"/>
  <c r="I49" i="8"/>
  <c r="H49" i="8"/>
  <c r="G49" i="8"/>
  <c r="F49" i="8"/>
  <c r="E49" i="8"/>
  <c r="G48" i="8"/>
  <c r="E48" i="8"/>
  <c r="I45" i="8"/>
  <c r="J46" i="8" s="1"/>
  <c r="G45" i="8"/>
  <c r="F45" i="8"/>
  <c r="E45" i="8"/>
  <c r="I39" i="8"/>
  <c r="H39" i="8"/>
  <c r="G39" i="8"/>
  <c r="F39" i="8"/>
  <c r="E39" i="8"/>
  <c r="G38" i="8"/>
  <c r="F38" i="8"/>
  <c r="E38" i="8"/>
  <c r="I33" i="8"/>
  <c r="H33" i="8"/>
  <c r="G33" i="8"/>
  <c r="F33" i="8"/>
  <c r="E33" i="8"/>
  <c r="G32" i="8"/>
  <c r="F32" i="8"/>
  <c r="E32" i="8"/>
  <c r="I26" i="8"/>
  <c r="H26" i="8"/>
  <c r="G26" i="8"/>
  <c r="F26" i="8"/>
  <c r="E26" i="8"/>
  <c r="I25" i="8"/>
  <c r="H25" i="8"/>
  <c r="G25" i="8"/>
  <c r="F25" i="8"/>
  <c r="E25" i="8"/>
  <c r="I21" i="8"/>
  <c r="G21" i="8"/>
  <c r="F21" i="8"/>
  <c r="E21" i="8"/>
  <c r="G20" i="8"/>
  <c r="E20" i="8"/>
  <c r="G17" i="8"/>
  <c r="F17" i="8"/>
  <c r="F18" i="8" s="1"/>
  <c r="F20" i="8" s="1"/>
  <c r="E17" i="8"/>
  <c r="I14" i="8"/>
  <c r="H14" i="8"/>
  <c r="G14" i="8"/>
  <c r="F14" i="8"/>
  <c r="E14" i="8"/>
  <c r="J11" i="8"/>
  <c r="E6" i="8"/>
  <c r="E3" i="8"/>
  <c r="E2" i="8"/>
  <c r="A1" i="8"/>
  <c r="D5" i="13" s="1"/>
  <c r="F17" i="7"/>
  <c r="F48" i="8" s="1"/>
  <c r="E6" i="7"/>
  <c r="E5" i="7"/>
  <c r="E3" i="7"/>
  <c r="E2" i="7"/>
  <c r="A1" i="7"/>
  <c r="B17" i="13" s="1"/>
  <c r="F138" i="38"/>
  <c r="F137" i="38"/>
  <c r="F136" i="38"/>
  <c r="G135" i="38"/>
  <c r="G134" i="38"/>
  <c r="G133" i="38"/>
  <c r="G132" i="38"/>
  <c r="G131" i="38"/>
  <c r="F130" i="38"/>
  <c r="F129" i="38"/>
  <c r="F128" i="38"/>
  <c r="F127" i="38"/>
  <c r="F126" i="38"/>
  <c r="F125" i="38"/>
  <c r="F124" i="38"/>
  <c r="F123" i="38"/>
  <c r="F122" i="38"/>
  <c r="F121" i="38"/>
  <c r="M27" i="33"/>
  <c r="Q81" i="7" s="1"/>
  <c r="Q108" i="16" s="1"/>
  <c r="Q114" i="16" s="1"/>
  <c r="L27" i="33"/>
  <c r="P81" i="7" s="1"/>
  <c r="P108" i="16" s="1"/>
  <c r="P114" i="16" s="1"/>
  <c r="K27" i="33"/>
  <c r="O81" i="7" s="1"/>
  <c r="O108" i="16" s="1"/>
  <c r="O114" i="16" s="1"/>
  <c r="J27" i="33"/>
  <c r="N81" i="7" s="1"/>
  <c r="N108" i="16" s="1"/>
  <c r="N114" i="16" s="1"/>
  <c r="I27" i="33"/>
  <c r="M81" i="7" s="1"/>
  <c r="M108" i="16" s="1"/>
  <c r="M114" i="16" s="1"/>
  <c r="H27" i="33"/>
  <c r="L81" i="7" s="1"/>
  <c r="L108" i="16" s="1"/>
  <c r="L114" i="16" s="1"/>
  <c r="G27" i="33"/>
  <c r="K81" i="7" s="1"/>
  <c r="K108" i="16" s="1"/>
  <c r="K114" i="16" s="1"/>
  <c r="F27" i="33"/>
  <c r="J81" i="7" s="1"/>
  <c r="J108" i="16" s="1"/>
  <c r="J114" i="16" s="1"/>
  <c r="E27" i="33"/>
  <c r="D27" i="33"/>
  <c r="C27" i="33"/>
  <c r="B27" i="33"/>
  <c r="A27" i="33"/>
  <c r="M26" i="33"/>
  <c r="Q80" i="7" s="1"/>
  <c r="Q107" i="16" s="1"/>
  <c r="L26" i="33"/>
  <c r="P80" i="7" s="1"/>
  <c r="P107" i="16" s="1"/>
  <c r="K26" i="33"/>
  <c r="O80" i="7" s="1"/>
  <c r="O107" i="16" s="1"/>
  <c r="J26" i="33"/>
  <c r="N80" i="7" s="1"/>
  <c r="N107" i="16" s="1"/>
  <c r="I26" i="33"/>
  <c r="M80" i="7" s="1"/>
  <c r="M107" i="16" s="1"/>
  <c r="H26" i="33"/>
  <c r="L80" i="7" s="1"/>
  <c r="L107" i="16" s="1"/>
  <c r="G26" i="33"/>
  <c r="K80" i="7" s="1"/>
  <c r="K107" i="16" s="1"/>
  <c r="F26" i="33"/>
  <c r="J80" i="7" s="1"/>
  <c r="J107" i="16" s="1"/>
  <c r="E26" i="33"/>
  <c r="D26" i="33"/>
  <c r="C26" i="33"/>
  <c r="B26" i="33"/>
  <c r="A26" i="33"/>
  <c r="M25" i="33"/>
  <c r="Q79" i="7" s="1"/>
  <c r="Q106" i="16" s="1"/>
  <c r="L25" i="33"/>
  <c r="P79" i="7" s="1"/>
  <c r="P106" i="16" s="1"/>
  <c r="K25" i="33"/>
  <c r="O79" i="7" s="1"/>
  <c r="O106" i="16" s="1"/>
  <c r="J25" i="33"/>
  <c r="N79" i="7" s="1"/>
  <c r="N106" i="16" s="1"/>
  <c r="I25" i="33"/>
  <c r="M79" i="7" s="1"/>
  <c r="M106" i="16" s="1"/>
  <c r="H25" i="33"/>
  <c r="L79" i="7" s="1"/>
  <c r="L106" i="16" s="1"/>
  <c r="G25" i="33"/>
  <c r="K79" i="7" s="1"/>
  <c r="K106" i="16" s="1"/>
  <c r="F25" i="33"/>
  <c r="J79" i="7" s="1"/>
  <c r="J106" i="16" s="1"/>
  <c r="E25" i="33"/>
  <c r="D25" i="33"/>
  <c r="C25" i="33"/>
  <c r="B25" i="33"/>
  <c r="A25" i="33"/>
  <c r="M24" i="33"/>
  <c r="Q78" i="7" s="1"/>
  <c r="Q105" i="16" s="1"/>
  <c r="L24" i="33"/>
  <c r="P78" i="7" s="1"/>
  <c r="P105" i="16" s="1"/>
  <c r="K24" i="33"/>
  <c r="O78" i="7" s="1"/>
  <c r="O105" i="16" s="1"/>
  <c r="J24" i="33"/>
  <c r="N78" i="7" s="1"/>
  <c r="N105" i="16" s="1"/>
  <c r="I24" i="33"/>
  <c r="M78" i="7" s="1"/>
  <c r="M105" i="16" s="1"/>
  <c r="H24" i="33"/>
  <c r="L78" i="7" s="1"/>
  <c r="L105" i="16" s="1"/>
  <c r="G24" i="33"/>
  <c r="K78" i="7" s="1"/>
  <c r="K105" i="16" s="1"/>
  <c r="F24" i="33"/>
  <c r="J78" i="7" s="1"/>
  <c r="J105" i="16" s="1"/>
  <c r="E24" i="33"/>
  <c r="D24" i="33"/>
  <c r="C24" i="33"/>
  <c r="B24" i="33"/>
  <c r="A24" i="33"/>
  <c r="M23" i="33"/>
  <c r="Q77" i="7" s="1"/>
  <c r="Q104" i="16" s="1"/>
  <c r="L23" i="33"/>
  <c r="P77" i="7" s="1"/>
  <c r="P104" i="16" s="1"/>
  <c r="K23" i="33"/>
  <c r="O77" i="7" s="1"/>
  <c r="O104" i="16" s="1"/>
  <c r="J23" i="33"/>
  <c r="N77" i="7" s="1"/>
  <c r="N104" i="16" s="1"/>
  <c r="I23" i="33"/>
  <c r="M77" i="7" s="1"/>
  <c r="M104" i="16" s="1"/>
  <c r="H23" i="33"/>
  <c r="L77" i="7" s="1"/>
  <c r="L104" i="16" s="1"/>
  <c r="G23" i="33"/>
  <c r="K77" i="7" s="1"/>
  <c r="K104" i="16" s="1"/>
  <c r="F23" i="33"/>
  <c r="J77" i="7" s="1"/>
  <c r="J104" i="16" s="1"/>
  <c r="E23" i="33"/>
  <c r="D23" i="33"/>
  <c r="C23" i="33"/>
  <c r="B23" i="33"/>
  <c r="A23" i="33"/>
  <c r="M22" i="33"/>
  <c r="Q76" i="7" s="1"/>
  <c r="Q103" i="16" s="1"/>
  <c r="L22" i="33"/>
  <c r="P76" i="7" s="1"/>
  <c r="P103" i="16" s="1"/>
  <c r="K22" i="33"/>
  <c r="O76" i="7" s="1"/>
  <c r="O103" i="16" s="1"/>
  <c r="J22" i="33"/>
  <c r="N76" i="7" s="1"/>
  <c r="N103" i="16" s="1"/>
  <c r="I22" i="33"/>
  <c r="M76" i="7" s="1"/>
  <c r="M103" i="16" s="1"/>
  <c r="H22" i="33"/>
  <c r="L76" i="7" s="1"/>
  <c r="L103" i="16" s="1"/>
  <c r="G22" i="33"/>
  <c r="K76" i="7" s="1"/>
  <c r="K103" i="16" s="1"/>
  <c r="F22" i="33"/>
  <c r="J76" i="7" s="1"/>
  <c r="J103" i="16" s="1"/>
  <c r="E22" i="33"/>
  <c r="D22" i="33"/>
  <c r="C22" i="33"/>
  <c r="B22" i="33"/>
  <c r="A22" i="33"/>
  <c r="M21" i="33"/>
  <c r="Q75" i="7" s="1"/>
  <c r="Q102" i="16" s="1"/>
  <c r="L21" i="33"/>
  <c r="P75" i="7" s="1"/>
  <c r="P102" i="16" s="1"/>
  <c r="K21" i="33"/>
  <c r="O75" i="7" s="1"/>
  <c r="O102" i="16" s="1"/>
  <c r="J21" i="33"/>
  <c r="N75" i="7" s="1"/>
  <c r="N102" i="16" s="1"/>
  <c r="I21" i="33"/>
  <c r="M75" i="7" s="1"/>
  <c r="M102" i="16" s="1"/>
  <c r="H21" i="33"/>
  <c r="L75" i="7" s="1"/>
  <c r="L102" i="16" s="1"/>
  <c r="G21" i="33"/>
  <c r="K75" i="7" s="1"/>
  <c r="K102" i="16" s="1"/>
  <c r="F21" i="33"/>
  <c r="J75" i="7" s="1"/>
  <c r="J102" i="16" s="1"/>
  <c r="E21" i="33"/>
  <c r="D21" i="33"/>
  <c r="C21" i="33"/>
  <c r="B21" i="33"/>
  <c r="A21" i="33"/>
  <c r="M20" i="33"/>
  <c r="Q74" i="7" s="1"/>
  <c r="Q101" i="16" s="1"/>
  <c r="L20" i="33"/>
  <c r="P74" i="7" s="1"/>
  <c r="P101" i="16" s="1"/>
  <c r="K20" i="33"/>
  <c r="O74" i="7" s="1"/>
  <c r="O101" i="16" s="1"/>
  <c r="J20" i="33"/>
  <c r="N74" i="7" s="1"/>
  <c r="N101" i="16" s="1"/>
  <c r="I20" i="33"/>
  <c r="M74" i="7" s="1"/>
  <c r="M101" i="16" s="1"/>
  <c r="H20" i="33"/>
  <c r="L74" i="7" s="1"/>
  <c r="L101" i="16" s="1"/>
  <c r="G20" i="33"/>
  <c r="K74" i="7" s="1"/>
  <c r="K101" i="16" s="1"/>
  <c r="F20" i="33"/>
  <c r="J74" i="7" s="1"/>
  <c r="J101" i="16" s="1"/>
  <c r="E20" i="33"/>
  <c r="D20" i="33"/>
  <c r="C20" i="33"/>
  <c r="B20" i="33"/>
  <c r="A20" i="33"/>
  <c r="M19" i="33"/>
  <c r="Q73" i="7" s="1"/>
  <c r="Q100" i="16" s="1"/>
  <c r="L19" i="33"/>
  <c r="P73" i="7" s="1"/>
  <c r="P100" i="16" s="1"/>
  <c r="K19" i="33"/>
  <c r="O73" i="7" s="1"/>
  <c r="O100" i="16" s="1"/>
  <c r="J19" i="33"/>
  <c r="N73" i="7" s="1"/>
  <c r="N100" i="16" s="1"/>
  <c r="I19" i="33"/>
  <c r="M73" i="7" s="1"/>
  <c r="M100" i="16" s="1"/>
  <c r="H19" i="33"/>
  <c r="L73" i="7" s="1"/>
  <c r="L100" i="16" s="1"/>
  <c r="G19" i="33"/>
  <c r="K73" i="7" s="1"/>
  <c r="K100" i="16" s="1"/>
  <c r="F19" i="33"/>
  <c r="J73" i="7" s="1"/>
  <c r="J100" i="16" s="1"/>
  <c r="E19" i="33"/>
  <c r="D19" i="33"/>
  <c r="C19" i="33"/>
  <c r="B19" i="33"/>
  <c r="A19" i="33"/>
  <c r="M18" i="33"/>
  <c r="Q72" i="7" s="1"/>
  <c r="Q99" i="16" s="1"/>
  <c r="L18" i="33"/>
  <c r="P72" i="7" s="1"/>
  <c r="P99" i="16" s="1"/>
  <c r="K18" i="33"/>
  <c r="O72" i="7" s="1"/>
  <c r="O99" i="16" s="1"/>
  <c r="J18" i="33"/>
  <c r="N72" i="7" s="1"/>
  <c r="N99" i="16" s="1"/>
  <c r="I18" i="33"/>
  <c r="M72" i="7" s="1"/>
  <c r="M99" i="16" s="1"/>
  <c r="H18" i="33"/>
  <c r="L72" i="7" s="1"/>
  <c r="L99" i="16" s="1"/>
  <c r="G18" i="33"/>
  <c r="K72" i="7" s="1"/>
  <c r="K99" i="16" s="1"/>
  <c r="F18" i="33"/>
  <c r="J72" i="7" s="1"/>
  <c r="J99" i="16" s="1"/>
  <c r="E18" i="33"/>
  <c r="D18" i="33"/>
  <c r="C18" i="33"/>
  <c r="B18" i="33"/>
  <c r="A18" i="33"/>
  <c r="M17" i="33"/>
  <c r="Q71" i="7" s="1"/>
  <c r="Q98" i="16" s="1"/>
  <c r="L17" i="33"/>
  <c r="P71" i="7" s="1"/>
  <c r="P98" i="16" s="1"/>
  <c r="K17" i="33"/>
  <c r="O71" i="7" s="1"/>
  <c r="O98" i="16" s="1"/>
  <c r="J17" i="33"/>
  <c r="N71" i="7" s="1"/>
  <c r="N98" i="16" s="1"/>
  <c r="I17" i="33"/>
  <c r="M71" i="7" s="1"/>
  <c r="M98" i="16" s="1"/>
  <c r="H17" i="33"/>
  <c r="L71" i="7" s="1"/>
  <c r="L98" i="16" s="1"/>
  <c r="G17" i="33"/>
  <c r="K71" i="7" s="1"/>
  <c r="K98" i="16" s="1"/>
  <c r="F17" i="33"/>
  <c r="J71" i="7" s="1"/>
  <c r="J98" i="16" s="1"/>
  <c r="E17" i="33"/>
  <c r="D17" i="33"/>
  <c r="C17" i="33"/>
  <c r="B17" i="33"/>
  <c r="A17" i="33"/>
  <c r="M16" i="33"/>
  <c r="Q70" i="7" s="1"/>
  <c r="Q97" i="16" s="1"/>
  <c r="L16" i="33"/>
  <c r="P70" i="7" s="1"/>
  <c r="P97" i="16" s="1"/>
  <c r="K16" i="33"/>
  <c r="O70" i="7" s="1"/>
  <c r="O97" i="16" s="1"/>
  <c r="J16" i="33"/>
  <c r="N70" i="7" s="1"/>
  <c r="N97" i="16" s="1"/>
  <c r="I16" i="33"/>
  <c r="M70" i="7" s="1"/>
  <c r="M97" i="16" s="1"/>
  <c r="H16" i="33"/>
  <c r="L70" i="7" s="1"/>
  <c r="L97" i="16" s="1"/>
  <c r="G16" i="33"/>
  <c r="K70" i="7" s="1"/>
  <c r="K97" i="16" s="1"/>
  <c r="F16" i="33"/>
  <c r="J70" i="7" s="1"/>
  <c r="J97" i="16" s="1"/>
  <c r="E16" i="33"/>
  <c r="D16" i="33"/>
  <c r="C16" i="33"/>
  <c r="B16" i="33"/>
  <c r="A16" i="33"/>
  <c r="M15" i="33"/>
  <c r="Q67" i="7" s="1"/>
  <c r="Q86" i="16" s="1"/>
  <c r="Q91" i="16" s="1"/>
  <c r="L15" i="33"/>
  <c r="P67" i="7" s="1"/>
  <c r="P86" i="16" s="1"/>
  <c r="P91" i="16" s="1"/>
  <c r="K15" i="33"/>
  <c r="O67" i="7" s="1"/>
  <c r="O86" i="16" s="1"/>
  <c r="O91" i="16" s="1"/>
  <c r="J15" i="33"/>
  <c r="N67" i="7" s="1"/>
  <c r="N86" i="16" s="1"/>
  <c r="N91" i="16" s="1"/>
  <c r="I15" i="33"/>
  <c r="M67" i="7" s="1"/>
  <c r="M86" i="16" s="1"/>
  <c r="M91" i="16" s="1"/>
  <c r="H15" i="33"/>
  <c r="L67" i="7" s="1"/>
  <c r="L86" i="16" s="1"/>
  <c r="L91" i="16" s="1"/>
  <c r="G15" i="33"/>
  <c r="K67" i="7" s="1"/>
  <c r="K86" i="16" s="1"/>
  <c r="K91" i="16" s="1"/>
  <c r="F15" i="33"/>
  <c r="E15" i="33"/>
  <c r="D15" i="33"/>
  <c r="C15" i="33"/>
  <c r="B15" i="33"/>
  <c r="A15" i="33"/>
  <c r="M14" i="33"/>
  <c r="Q66" i="7" s="1"/>
  <c r="Q85" i="16" s="1"/>
  <c r="L14" i="33"/>
  <c r="P66" i="7" s="1"/>
  <c r="P85" i="16" s="1"/>
  <c r="K14" i="33"/>
  <c r="O66" i="7" s="1"/>
  <c r="O85" i="16" s="1"/>
  <c r="J14" i="33"/>
  <c r="N66" i="7" s="1"/>
  <c r="N85" i="16" s="1"/>
  <c r="I14" i="33"/>
  <c r="M66" i="7" s="1"/>
  <c r="M85" i="16" s="1"/>
  <c r="H14" i="33"/>
  <c r="L66" i="7" s="1"/>
  <c r="L85" i="16" s="1"/>
  <c r="G14" i="33"/>
  <c r="K66" i="7" s="1"/>
  <c r="K85" i="16" s="1"/>
  <c r="F14" i="33"/>
  <c r="E14" i="33"/>
  <c r="D14" i="33"/>
  <c r="C14" i="33"/>
  <c r="B14" i="33"/>
  <c r="A14" i="33"/>
  <c r="M13" i="33"/>
  <c r="Q65" i="7" s="1"/>
  <c r="Q84" i="16" s="1"/>
  <c r="L13" i="33"/>
  <c r="P65" i="7" s="1"/>
  <c r="P84" i="16" s="1"/>
  <c r="K13" i="33"/>
  <c r="O65" i="7" s="1"/>
  <c r="O84" i="16" s="1"/>
  <c r="J13" i="33"/>
  <c r="N65" i="7" s="1"/>
  <c r="N84" i="16" s="1"/>
  <c r="I13" i="33"/>
  <c r="M65" i="7" s="1"/>
  <c r="M84" i="16" s="1"/>
  <c r="H13" i="33"/>
  <c r="L65" i="7" s="1"/>
  <c r="L84" i="16" s="1"/>
  <c r="G13" i="33"/>
  <c r="K65" i="7" s="1"/>
  <c r="K84" i="16" s="1"/>
  <c r="F13" i="33"/>
  <c r="E13" i="33"/>
  <c r="D13" i="33"/>
  <c r="C13" i="33"/>
  <c r="B13" i="33"/>
  <c r="A13" i="33"/>
  <c r="M12" i="33"/>
  <c r="Q64" i="7" s="1"/>
  <c r="Q83" i="16" s="1"/>
  <c r="L12" i="33"/>
  <c r="P64" i="7" s="1"/>
  <c r="P83" i="16" s="1"/>
  <c r="K12" i="33"/>
  <c r="O64" i="7" s="1"/>
  <c r="O83" i="16" s="1"/>
  <c r="J12" i="33"/>
  <c r="N64" i="7" s="1"/>
  <c r="N83" i="16" s="1"/>
  <c r="I12" i="33"/>
  <c r="M64" i="7" s="1"/>
  <c r="M83" i="16" s="1"/>
  <c r="H12" i="33"/>
  <c r="L64" i="7" s="1"/>
  <c r="L83" i="16" s="1"/>
  <c r="G12" i="33"/>
  <c r="K64" i="7" s="1"/>
  <c r="K83" i="16" s="1"/>
  <c r="F12" i="33"/>
  <c r="E12" i="33"/>
  <c r="D12" i="33"/>
  <c r="C12" i="33"/>
  <c r="B12" i="33"/>
  <c r="A12" i="33"/>
  <c r="M11" i="33"/>
  <c r="Q63" i="7" s="1"/>
  <c r="Q82" i="16" s="1"/>
  <c r="L11" i="33"/>
  <c r="P63" i="7" s="1"/>
  <c r="P82" i="16" s="1"/>
  <c r="K11" i="33"/>
  <c r="O63" i="7" s="1"/>
  <c r="O82" i="16" s="1"/>
  <c r="J11" i="33"/>
  <c r="N63" i="7" s="1"/>
  <c r="N82" i="16" s="1"/>
  <c r="I11" i="33"/>
  <c r="M63" i="7" s="1"/>
  <c r="M82" i="16" s="1"/>
  <c r="H11" i="33"/>
  <c r="L63" i="7" s="1"/>
  <c r="L82" i="16" s="1"/>
  <c r="G11" i="33"/>
  <c r="K63" i="7" s="1"/>
  <c r="K82" i="16" s="1"/>
  <c r="F11" i="33"/>
  <c r="E11" i="33"/>
  <c r="D11" i="33"/>
  <c r="C11" i="33"/>
  <c r="B11" i="33"/>
  <c r="A11" i="33"/>
  <c r="M10" i="33"/>
  <c r="Q62" i="7" s="1"/>
  <c r="Q81" i="16" s="1"/>
  <c r="L10" i="33"/>
  <c r="P62" i="7" s="1"/>
  <c r="P81" i="16" s="1"/>
  <c r="K10" i="33"/>
  <c r="O62" i="7" s="1"/>
  <c r="O81" i="16" s="1"/>
  <c r="J10" i="33"/>
  <c r="N62" i="7" s="1"/>
  <c r="N81" i="16" s="1"/>
  <c r="I10" i="33"/>
  <c r="M62" i="7" s="1"/>
  <c r="M81" i="16" s="1"/>
  <c r="H10" i="33"/>
  <c r="L62" i="7" s="1"/>
  <c r="L81" i="16" s="1"/>
  <c r="G10" i="33"/>
  <c r="K62" i="7" s="1"/>
  <c r="K81" i="16" s="1"/>
  <c r="F10" i="33"/>
  <c r="E10" i="33"/>
  <c r="D10" i="33"/>
  <c r="C10" i="33"/>
  <c r="B10" i="33"/>
  <c r="A10" i="33"/>
  <c r="M9" i="33"/>
  <c r="Q61" i="7" s="1"/>
  <c r="Q80" i="16" s="1"/>
  <c r="L9" i="33"/>
  <c r="P61" i="7" s="1"/>
  <c r="P80" i="16" s="1"/>
  <c r="K9" i="33"/>
  <c r="O61" i="7" s="1"/>
  <c r="O80" i="16" s="1"/>
  <c r="J9" i="33"/>
  <c r="N61" i="7" s="1"/>
  <c r="N80" i="16" s="1"/>
  <c r="I9" i="33"/>
  <c r="M61" i="7" s="1"/>
  <c r="M80" i="16" s="1"/>
  <c r="H9" i="33"/>
  <c r="L61" i="7" s="1"/>
  <c r="L80" i="16" s="1"/>
  <c r="G9" i="33"/>
  <c r="K61" i="7" s="1"/>
  <c r="K80" i="16" s="1"/>
  <c r="F9" i="33"/>
  <c r="E9" i="33"/>
  <c r="D9" i="33"/>
  <c r="C9" i="33"/>
  <c r="B9" i="33"/>
  <c r="A9" i="33"/>
  <c r="M8" i="33"/>
  <c r="Q60" i="7" s="1"/>
  <c r="Q79" i="16" s="1"/>
  <c r="L8" i="33"/>
  <c r="P60" i="7" s="1"/>
  <c r="P79" i="16" s="1"/>
  <c r="K8" i="33"/>
  <c r="O60" i="7" s="1"/>
  <c r="O79" i="16" s="1"/>
  <c r="J8" i="33"/>
  <c r="N60" i="7" s="1"/>
  <c r="N79" i="16" s="1"/>
  <c r="I8" i="33"/>
  <c r="M60" i="7" s="1"/>
  <c r="M79" i="16" s="1"/>
  <c r="H8" i="33"/>
  <c r="L60" i="7" s="1"/>
  <c r="L79" i="16" s="1"/>
  <c r="G8" i="33"/>
  <c r="K60" i="7" s="1"/>
  <c r="K79" i="16" s="1"/>
  <c r="F8" i="33"/>
  <c r="E8" i="33"/>
  <c r="D8" i="33"/>
  <c r="C8" i="33"/>
  <c r="B8" i="33"/>
  <c r="A8" i="33"/>
  <c r="M7" i="33"/>
  <c r="Q59" i="7" s="1"/>
  <c r="Q78" i="16" s="1"/>
  <c r="L7" i="33"/>
  <c r="P59" i="7" s="1"/>
  <c r="P78" i="16" s="1"/>
  <c r="K7" i="33"/>
  <c r="O59" i="7" s="1"/>
  <c r="O78" i="16" s="1"/>
  <c r="J7" i="33"/>
  <c r="N59" i="7" s="1"/>
  <c r="N78" i="16" s="1"/>
  <c r="I7" i="33"/>
  <c r="M59" i="7" s="1"/>
  <c r="M78" i="16" s="1"/>
  <c r="H7" i="33"/>
  <c r="L59" i="7" s="1"/>
  <c r="L78" i="16" s="1"/>
  <c r="G7" i="33"/>
  <c r="K59" i="7" s="1"/>
  <c r="K78" i="16" s="1"/>
  <c r="F7" i="33"/>
  <c r="E7" i="33"/>
  <c r="D7" i="33"/>
  <c r="C7" i="33"/>
  <c r="B7" i="33"/>
  <c r="A7" i="33"/>
  <c r="M6" i="33"/>
  <c r="Q58" i="7" s="1"/>
  <c r="Q77" i="16" s="1"/>
  <c r="L6" i="33"/>
  <c r="P58" i="7" s="1"/>
  <c r="P77" i="16" s="1"/>
  <c r="K6" i="33"/>
  <c r="O58" i="7" s="1"/>
  <c r="O77" i="16" s="1"/>
  <c r="J6" i="33"/>
  <c r="N58" i="7" s="1"/>
  <c r="N77" i="16" s="1"/>
  <c r="I6" i="33"/>
  <c r="M58" i="7" s="1"/>
  <c r="M77" i="16" s="1"/>
  <c r="H6" i="33"/>
  <c r="L58" i="7" s="1"/>
  <c r="L77" i="16" s="1"/>
  <c r="G6" i="33"/>
  <c r="K58" i="7" s="1"/>
  <c r="K77" i="16" s="1"/>
  <c r="F6" i="33"/>
  <c r="E6" i="33"/>
  <c r="D6" i="33"/>
  <c r="C6" i="33"/>
  <c r="B6" i="33"/>
  <c r="A6" i="33"/>
  <c r="M5" i="33"/>
  <c r="Q57" i="7" s="1"/>
  <c r="Q76" i="16" s="1"/>
  <c r="L5" i="33"/>
  <c r="P57" i="7" s="1"/>
  <c r="P76" i="16" s="1"/>
  <c r="K5" i="33"/>
  <c r="O57" i="7" s="1"/>
  <c r="O76" i="16" s="1"/>
  <c r="J5" i="33"/>
  <c r="N57" i="7" s="1"/>
  <c r="N76" i="16" s="1"/>
  <c r="I5" i="33"/>
  <c r="M57" i="7" s="1"/>
  <c r="M76" i="16" s="1"/>
  <c r="H5" i="33"/>
  <c r="L57" i="7" s="1"/>
  <c r="L76" i="16" s="1"/>
  <c r="G5" i="33"/>
  <c r="K57" i="7" s="1"/>
  <c r="K76" i="16" s="1"/>
  <c r="F5" i="33"/>
  <c r="E5" i="33"/>
  <c r="D5" i="33"/>
  <c r="C5" i="33"/>
  <c r="B5" i="33"/>
  <c r="A5" i="33"/>
  <c r="M4" i="33"/>
  <c r="Q56" i="7" s="1"/>
  <c r="Q75" i="16" s="1"/>
  <c r="L4" i="33"/>
  <c r="P56" i="7" s="1"/>
  <c r="P75" i="16" s="1"/>
  <c r="K4" i="33"/>
  <c r="O56" i="7" s="1"/>
  <c r="O75" i="16" s="1"/>
  <c r="J4" i="33"/>
  <c r="N56" i="7" s="1"/>
  <c r="N75" i="16" s="1"/>
  <c r="I4" i="33"/>
  <c r="M56" i="7" s="1"/>
  <c r="M75" i="16" s="1"/>
  <c r="H4" i="33"/>
  <c r="L56" i="7" s="1"/>
  <c r="L75" i="16" s="1"/>
  <c r="G4" i="33"/>
  <c r="K56" i="7" s="1"/>
  <c r="K75" i="16" s="1"/>
  <c r="F4" i="33"/>
  <c r="E4" i="33"/>
  <c r="D4" i="33"/>
  <c r="C4" i="33"/>
  <c r="B4" i="33"/>
  <c r="A4" i="33"/>
  <c r="F88" i="7" s="1"/>
  <c r="O98" i="7" s="1"/>
  <c r="O132" i="21" s="1"/>
  <c r="A1" i="33"/>
  <c r="E27" i="35"/>
  <c r="D27" i="35"/>
  <c r="C27" i="35"/>
  <c r="B27" i="35"/>
  <c r="A27" i="35"/>
  <c r="E26" i="35"/>
  <c r="D26" i="35"/>
  <c r="C26" i="35"/>
  <c r="B26" i="35"/>
  <c r="A26" i="35"/>
  <c r="E25" i="35"/>
  <c r="D25" i="35"/>
  <c r="C25" i="35"/>
  <c r="B25" i="35"/>
  <c r="A25" i="35"/>
  <c r="E24" i="35"/>
  <c r="D24" i="35"/>
  <c r="C24" i="35"/>
  <c r="B24" i="35"/>
  <c r="A24" i="35"/>
  <c r="E23" i="35"/>
  <c r="D23" i="35"/>
  <c r="C23" i="35"/>
  <c r="B23" i="35"/>
  <c r="A23" i="35"/>
  <c r="E22" i="35"/>
  <c r="D22" i="35"/>
  <c r="C22" i="35"/>
  <c r="B22" i="35"/>
  <c r="A22" i="35"/>
  <c r="E21" i="35"/>
  <c r="D21" i="35"/>
  <c r="C21" i="35"/>
  <c r="B21" i="35"/>
  <c r="A21" i="35"/>
  <c r="E20" i="35"/>
  <c r="D20" i="35"/>
  <c r="C20" i="35"/>
  <c r="B20" i="35"/>
  <c r="A20" i="35"/>
  <c r="E19" i="35"/>
  <c r="D19" i="35"/>
  <c r="C19" i="35"/>
  <c r="B19" i="35"/>
  <c r="A19" i="35"/>
  <c r="E18" i="35"/>
  <c r="D18" i="35"/>
  <c r="C18" i="35"/>
  <c r="B18" i="35"/>
  <c r="A18" i="35"/>
  <c r="E17" i="35"/>
  <c r="D17" i="35"/>
  <c r="C17" i="35"/>
  <c r="B17" i="35"/>
  <c r="A17" i="35"/>
  <c r="E16" i="35"/>
  <c r="D16" i="35"/>
  <c r="C16" i="35"/>
  <c r="B16" i="35"/>
  <c r="A16" i="35"/>
  <c r="E15" i="35"/>
  <c r="D15" i="35"/>
  <c r="C15" i="35"/>
  <c r="B15" i="35"/>
  <c r="A15" i="35"/>
  <c r="E14" i="35"/>
  <c r="D14" i="35"/>
  <c r="C14" i="35"/>
  <c r="B14" i="35"/>
  <c r="A14" i="35"/>
  <c r="E13" i="35"/>
  <c r="D13" i="35"/>
  <c r="C13" i="35"/>
  <c r="B13" i="35"/>
  <c r="A13" i="35"/>
  <c r="E12" i="35"/>
  <c r="D12" i="35"/>
  <c r="C12" i="35"/>
  <c r="B12" i="35"/>
  <c r="A12" i="35"/>
  <c r="E11" i="35"/>
  <c r="D11" i="35"/>
  <c r="C11" i="35"/>
  <c r="B11" i="35"/>
  <c r="A11" i="35"/>
  <c r="E10" i="35"/>
  <c r="D10" i="35"/>
  <c r="C10" i="35"/>
  <c r="B10" i="35"/>
  <c r="A10" i="35"/>
  <c r="E9" i="35"/>
  <c r="D9" i="35"/>
  <c r="C9" i="35"/>
  <c r="B9" i="35"/>
  <c r="A9" i="35"/>
  <c r="E8" i="35"/>
  <c r="D8" i="35"/>
  <c r="C8" i="35"/>
  <c r="B8" i="35"/>
  <c r="A8" i="35"/>
  <c r="E7" i="35"/>
  <c r="D7" i="35"/>
  <c r="C7" i="35"/>
  <c r="B7" i="35"/>
  <c r="A7" i="35"/>
  <c r="E6" i="35"/>
  <c r="D6" i="35"/>
  <c r="C6" i="35"/>
  <c r="B6" i="35"/>
  <c r="A6" i="35"/>
  <c r="E5" i="35"/>
  <c r="D5" i="35"/>
  <c r="C5" i="35"/>
  <c r="B5" i="35"/>
  <c r="A5" i="35"/>
  <c r="E4" i="35"/>
  <c r="D4" i="35"/>
  <c r="C4" i="35"/>
  <c r="B4" i="35"/>
  <c r="A4" i="35"/>
  <c r="A1" i="35"/>
  <c r="A1" i="30"/>
  <c r="A1" i="13"/>
  <c r="B11" i="13" s="1"/>
  <c r="A1" i="2"/>
  <c r="B8" i="13" s="1"/>
  <c r="A1" i="17"/>
  <c r="B5" i="13" s="1"/>
  <c r="J27" i="21" l="1"/>
  <c r="J39" i="21" s="1"/>
  <c r="J27" i="12"/>
  <c r="J39" i="12" s="1"/>
  <c r="P98" i="7"/>
  <c r="Q98" i="7"/>
  <c r="Q26" i="21" s="1"/>
  <c r="J27" i="22"/>
  <c r="J39" i="22" s="1"/>
  <c r="J287" i="24"/>
  <c r="J220" i="24" s="1"/>
  <c r="J145" i="23"/>
  <c r="J128" i="23"/>
  <c r="G177" i="21"/>
  <c r="G177" i="24"/>
  <c r="G281" i="24"/>
  <c r="G296" i="24" s="1"/>
  <c r="O112" i="7"/>
  <c r="O210" i="21" s="1"/>
  <c r="O99" i="7"/>
  <c r="O77" i="12" s="1"/>
  <c r="M99" i="7"/>
  <c r="M132" i="12" s="1"/>
  <c r="P99" i="7"/>
  <c r="P243" i="12" s="1"/>
  <c r="P107" i="7"/>
  <c r="P265" i="22" s="1"/>
  <c r="G177" i="12"/>
  <c r="Q107" i="7"/>
  <c r="Q96" i="22" s="1"/>
  <c r="J237" i="12"/>
  <c r="J240" i="12" s="1"/>
  <c r="J171" i="21"/>
  <c r="J172" i="21" s="1"/>
  <c r="N108" i="7"/>
  <c r="N96" i="23" s="1"/>
  <c r="M112" i="7"/>
  <c r="O250" i="12"/>
  <c r="P116" i="7"/>
  <c r="P210" i="24" s="1"/>
  <c r="J287" i="21"/>
  <c r="J291" i="21" s="1"/>
  <c r="J287" i="22"/>
  <c r="J220" i="22" s="1"/>
  <c r="K211" i="23"/>
  <c r="K287" i="22"/>
  <c r="K215" i="22" s="1"/>
  <c r="K287" i="23"/>
  <c r="K220" i="23" s="1"/>
  <c r="E177" i="24"/>
  <c r="E177" i="12"/>
  <c r="J27" i="23"/>
  <c r="J39" i="23" s="1"/>
  <c r="M250" i="24"/>
  <c r="M250" i="23"/>
  <c r="J6" i="8"/>
  <c r="J6" i="12"/>
  <c r="P250" i="12"/>
  <c r="P250" i="22"/>
  <c r="G280" i="21"/>
  <c r="G290" i="21" s="1"/>
  <c r="G194" i="21"/>
  <c r="G205" i="21" s="1"/>
  <c r="G272" i="21"/>
  <c r="G278" i="21" s="1"/>
  <c r="G191" i="21"/>
  <c r="G204" i="21" s="1"/>
  <c r="G282" i="21"/>
  <c r="G189" i="21"/>
  <c r="G196" i="21" s="1"/>
  <c r="G192" i="21"/>
  <c r="G197" i="21" s="1"/>
  <c r="G190" i="21"/>
  <c r="G200" i="21" s="1"/>
  <c r="J27" i="24"/>
  <c r="J39" i="24" s="1"/>
  <c r="E177" i="23"/>
  <c r="G190" i="24"/>
  <c r="G200" i="24" s="1"/>
  <c r="G280" i="24"/>
  <c r="G290" i="24" s="1"/>
  <c r="G191" i="24"/>
  <c r="G204" i="24" s="1"/>
  <c r="G189" i="24"/>
  <c r="G196" i="24" s="1"/>
  <c r="G157" i="24"/>
  <c r="G184" i="24" s="1"/>
  <c r="G272" i="24"/>
  <c r="G278" i="24" s="1"/>
  <c r="G194" i="24"/>
  <c r="G205" i="24" s="1"/>
  <c r="G193" i="24"/>
  <c r="G201" i="24" s="1"/>
  <c r="G192" i="24"/>
  <c r="G197" i="24" s="1"/>
  <c r="G159" i="21"/>
  <c r="G184" i="21"/>
  <c r="J244" i="23"/>
  <c r="J239" i="23"/>
  <c r="J260" i="23"/>
  <c r="M116" i="7"/>
  <c r="M210" i="24" s="1"/>
  <c r="M108" i="7"/>
  <c r="O100" i="7"/>
  <c r="O77" i="22" s="1"/>
  <c r="N113" i="7"/>
  <c r="N286" i="12" s="1"/>
  <c r="N105" i="7"/>
  <c r="N45" i="21" s="1"/>
  <c r="F87" i="7"/>
  <c r="M113" i="7"/>
  <c r="M105" i="7"/>
  <c r="M45" i="21" s="1"/>
  <c r="N112" i="7"/>
  <c r="N286" i="21" s="1"/>
  <c r="Q101" i="7"/>
  <c r="Q243" i="23" s="1"/>
  <c r="O116" i="7"/>
  <c r="O286" i="24" s="1"/>
  <c r="Q106" i="7"/>
  <c r="Q265" i="12" s="1"/>
  <c r="O105" i="7"/>
  <c r="O265" i="21" s="1"/>
  <c r="O115" i="7"/>
  <c r="O210" i="23" s="1"/>
  <c r="N116" i="7"/>
  <c r="N286" i="24" s="1"/>
  <c r="N287" i="24" s="1"/>
  <c r="P106" i="7"/>
  <c r="P150" i="12" s="1"/>
  <c r="P115" i="7"/>
  <c r="P210" i="23" s="1"/>
  <c r="Q102" i="7"/>
  <c r="Q243" i="24" s="1"/>
  <c r="M115" i="7"/>
  <c r="M286" i="23" s="1"/>
  <c r="M287" i="23" s="1"/>
  <c r="M220" i="23" s="1"/>
  <c r="M102" i="7"/>
  <c r="M132" i="24" s="1"/>
  <c r="P113" i="7"/>
  <c r="P286" i="12" s="1"/>
  <c r="P287" i="12" s="1"/>
  <c r="O101" i="7"/>
  <c r="O132" i="23" s="1"/>
  <c r="P112" i="7"/>
  <c r="P286" i="21" s="1"/>
  <c r="P287" i="21" s="1"/>
  <c r="P220" i="21" s="1"/>
  <c r="R287" i="12"/>
  <c r="R220" i="12" s="1"/>
  <c r="R211" i="23"/>
  <c r="K211" i="24"/>
  <c r="L211" i="12"/>
  <c r="L211" i="23"/>
  <c r="J244" i="22"/>
  <c r="J260" i="22"/>
  <c r="J239" i="22"/>
  <c r="Q88" i="16"/>
  <c r="Q92" i="16" s="1"/>
  <c r="R211" i="24"/>
  <c r="J110" i="16"/>
  <c r="R110" i="16"/>
  <c r="R115" i="16" s="1"/>
  <c r="M88" i="16"/>
  <c r="M92" i="16" s="1"/>
  <c r="J46" i="16"/>
  <c r="J249" i="22" s="1"/>
  <c r="G187" i="12"/>
  <c r="G115" i="12"/>
  <c r="L287" i="12"/>
  <c r="L215" i="12" s="1"/>
  <c r="K46" i="16"/>
  <c r="K249" i="12" s="1"/>
  <c r="J171" i="23"/>
  <c r="L46" i="16"/>
  <c r="L249" i="24" s="1"/>
  <c r="J128" i="12"/>
  <c r="G115" i="22"/>
  <c r="G272" i="23"/>
  <c r="G278" i="23" s="1"/>
  <c r="G192" i="23"/>
  <c r="G197" i="23" s="1"/>
  <c r="G281" i="23"/>
  <c r="G296" i="23" s="1"/>
  <c r="G189" i="23"/>
  <c r="G196" i="23" s="1"/>
  <c r="G191" i="23"/>
  <c r="G204" i="23" s="1"/>
  <c r="G190" i="23"/>
  <c r="G200" i="23" s="1"/>
  <c r="G157" i="23"/>
  <c r="G280" i="23"/>
  <c r="G290" i="23" s="1"/>
  <c r="L287" i="23"/>
  <c r="L215" i="23" s="1"/>
  <c r="J128" i="24"/>
  <c r="J145" i="24"/>
  <c r="M46" i="16"/>
  <c r="M249" i="23" s="1"/>
  <c r="G160" i="22"/>
  <c r="M96" i="23"/>
  <c r="Q114" i="7"/>
  <c r="O109" i="7"/>
  <c r="O96" i="24" s="1"/>
  <c r="O106" i="7"/>
  <c r="O150" i="12" s="1"/>
  <c r="N101" i="7"/>
  <c r="N243" i="23" s="1"/>
  <c r="N98" i="7"/>
  <c r="N132" i="21" s="1"/>
  <c r="F121" i="7"/>
  <c r="F248" i="22" s="1"/>
  <c r="F95" i="7"/>
  <c r="F137" i="24" s="1"/>
  <c r="F120" i="7"/>
  <c r="F248" i="12" s="1"/>
  <c r="Q113" i="7"/>
  <c r="Q286" i="12" s="1"/>
  <c r="Q108" i="7"/>
  <c r="Q96" i="23" s="1"/>
  <c r="P105" i="7"/>
  <c r="P45" i="21" s="1"/>
  <c r="P100" i="7"/>
  <c r="P26" i="22" s="1"/>
  <c r="F94" i="7"/>
  <c r="F82" i="23" s="1"/>
  <c r="F123" i="7"/>
  <c r="F248" i="24" s="1"/>
  <c r="P114" i="7"/>
  <c r="P286" i="22" s="1"/>
  <c r="N109" i="7"/>
  <c r="N265" i="24" s="1"/>
  <c r="N106" i="7"/>
  <c r="N150" i="12" s="1"/>
  <c r="M101" i="7"/>
  <c r="M77" i="23" s="1"/>
  <c r="M98" i="7"/>
  <c r="M132" i="21" s="1"/>
  <c r="M114" i="7"/>
  <c r="M109" i="7"/>
  <c r="M265" i="24" s="1"/>
  <c r="Q105" i="7"/>
  <c r="Q265" i="21" s="1"/>
  <c r="Q100" i="7"/>
  <c r="Q243" i="22" s="1"/>
  <c r="F91" i="7"/>
  <c r="F31" i="21" s="1"/>
  <c r="N102" i="7"/>
  <c r="N243" i="24" s="1"/>
  <c r="P108" i="7"/>
  <c r="P96" i="23" s="1"/>
  <c r="Q115" i="7"/>
  <c r="Q286" i="23" s="1"/>
  <c r="N46" i="16"/>
  <c r="N51" i="16" s="1"/>
  <c r="G187" i="24"/>
  <c r="G160" i="24"/>
  <c r="R88" i="16"/>
  <c r="R92" i="16" s="1"/>
  <c r="J188" i="12"/>
  <c r="G177" i="23"/>
  <c r="G190" i="12"/>
  <c r="G200" i="12" s="1"/>
  <c r="M45" i="23"/>
  <c r="N100" i="7"/>
  <c r="N243" i="22" s="1"/>
  <c r="O107" i="7"/>
  <c r="O265" i="22" s="1"/>
  <c r="O113" i="7"/>
  <c r="G157" i="12"/>
  <c r="G192" i="12"/>
  <c r="G197" i="12" s="1"/>
  <c r="G282" i="12"/>
  <c r="R211" i="12"/>
  <c r="G193" i="23"/>
  <c r="G201" i="23" s="1"/>
  <c r="G159" i="24"/>
  <c r="R24" i="16"/>
  <c r="R28" i="16" s="1"/>
  <c r="M250" i="21"/>
  <c r="J211" i="22"/>
  <c r="Q24" i="16"/>
  <c r="Q28" i="16" s="1"/>
  <c r="K24" i="16"/>
  <c r="K28" i="16" s="1"/>
  <c r="M250" i="12"/>
  <c r="R287" i="23"/>
  <c r="J211" i="24"/>
  <c r="R250" i="12"/>
  <c r="R250" i="24"/>
  <c r="R250" i="22"/>
  <c r="R250" i="23"/>
  <c r="R250" i="21"/>
  <c r="L249" i="12"/>
  <c r="L249" i="21"/>
  <c r="P88" i="16"/>
  <c r="L110" i="16"/>
  <c r="J93" i="16"/>
  <c r="J29" i="16"/>
  <c r="K287" i="21"/>
  <c r="K211" i="21"/>
  <c r="J90" i="12"/>
  <c r="J78" i="12"/>
  <c r="J73" i="12"/>
  <c r="J13" i="24"/>
  <c r="J15" i="24" s="1"/>
  <c r="J23" i="24" s="1"/>
  <c r="J24" i="24" s="1"/>
  <c r="J13" i="22"/>
  <c r="J15" i="22" s="1"/>
  <c r="J23" i="22" s="1"/>
  <c r="J24" i="22" s="1"/>
  <c r="J235" i="21"/>
  <c r="J237" i="21" s="1"/>
  <c r="J240" i="21" s="1"/>
  <c r="J13" i="21"/>
  <c r="J15" i="21" s="1"/>
  <c r="J23" i="21" s="1"/>
  <c r="J24" i="21" s="1"/>
  <c r="J68" i="24"/>
  <c r="J70" i="24" s="1"/>
  <c r="J74" i="24" s="1"/>
  <c r="J124" i="23"/>
  <c r="J126" i="23" s="1"/>
  <c r="J129" i="23" s="1"/>
  <c r="J124" i="21"/>
  <c r="J126" i="21" s="1"/>
  <c r="J129" i="21" s="1"/>
  <c r="J68" i="21"/>
  <c r="J70" i="21" s="1"/>
  <c r="J74" i="21" s="1"/>
  <c r="J124" i="24"/>
  <c r="J126" i="24" s="1"/>
  <c r="J129" i="24" s="1"/>
  <c r="J235" i="22"/>
  <c r="J237" i="22" s="1"/>
  <c r="J240" i="22" s="1"/>
  <c r="J18" i="21"/>
  <c r="J235" i="23"/>
  <c r="J237" i="23" s="1"/>
  <c r="J240" i="23" s="1"/>
  <c r="J68" i="22"/>
  <c r="J70" i="22" s="1"/>
  <c r="J74" i="22" s="1"/>
  <c r="J68" i="23"/>
  <c r="J70" i="23" s="1"/>
  <c r="J74" i="23" s="1"/>
  <c r="J18" i="22"/>
  <c r="J70" i="16"/>
  <c r="J18" i="23"/>
  <c r="J13" i="23"/>
  <c r="J15" i="23" s="1"/>
  <c r="J23" i="23" s="1"/>
  <c r="J24" i="23" s="1"/>
  <c r="J61" i="16"/>
  <c r="M110" i="16"/>
  <c r="L211" i="21"/>
  <c r="L287" i="21"/>
  <c r="J73" i="22"/>
  <c r="J78" i="22"/>
  <c r="J90" i="22"/>
  <c r="R211" i="22"/>
  <c r="R287" i="22"/>
  <c r="O88" i="16"/>
  <c r="O110" i="16"/>
  <c r="Q110" i="16"/>
  <c r="J68" i="12"/>
  <c r="J70" i="12" s="1"/>
  <c r="J74" i="12" s="1"/>
  <c r="P110" i="16"/>
  <c r="J52" i="16"/>
  <c r="J116" i="16"/>
  <c r="J125" i="16"/>
  <c r="J124" i="12"/>
  <c r="J126" i="12" s="1"/>
  <c r="J129" i="12" s="1"/>
  <c r="L24" i="16"/>
  <c r="J239" i="12"/>
  <c r="J244" i="12"/>
  <c r="J124" i="22"/>
  <c r="J126" i="22" s="1"/>
  <c r="J129" i="22" s="1"/>
  <c r="R211" i="21"/>
  <c r="R287" i="21"/>
  <c r="G194" i="22"/>
  <c r="G205" i="22" s="1"/>
  <c r="G193" i="22"/>
  <c r="G201" i="22" s="1"/>
  <c r="G192" i="22"/>
  <c r="G197" i="22" s="1"/>
  <c r="G191" i="22"/>
  <c r="G204" i="22" s="1"/>
  <c r="G190" i="22"/>
  <c r="G200" i="22" s="1"/>
  <c r="G189" i="22"/>
  <c r="G196" i="22" s="1"/>
  <c r="G280" i="22"/>
  <c r="G290" i="22" s="1"/>
  <c r="G282" i="22"/>
  <c r="E250" i="24"/>
  <c r="E250" i="12"/>
  <c r="E250" i="21"/>
  <c r="E250" i="22"/>
  <c r="E250" i="23"/>
  <c r="Q250" i="23"/>
  <c r="Q250" i="12"/>
  <c r="Q250" i="22"/>
  <c r="G272" i="22"/>
  <c r="G278" i="22" s="1"/>
  <c r="F82" i="24"/>
  <c r="F31" i="24"/>
  <c r="G250" i="22"/>
  <c r="G250" i="21"/>
  <c r="G250" i="23"/>
  <c r="G250" i="12"/>
  <c r="J13" i="12"/>
  <c r="J15" i="12" s="1"/>
  <c r="J23" i="12" s="1"/>
  <c r="J24" i="12" s="1"/>
  <c r="G250" i="24"/>
  <c r="K88" i="16"/>
  <c r="J52" i="8"/>
  <c r="J54" i="8" s="1"/>
  <c r="J250" i="24"/>
  <c r="J250" i="22"/>
  <c r="J250" i="12"/>
  <c r="J250" i="21"/>
  <c r="J126" i="16"/>
  <c r="J18" i="24"/>
  <c r="J235" i="24"/>
  <c r="J237" i="24" s="1"/>
  <c r="J240" i="24" s="1"/>
  <c r="L88" i="16"/>
  <c r="K250" i="24"/>
  <c r="K250" i="12"/>
  <c r="K250" i="21"/>
  <c r="K250" i="22"/>
  <c r="J211" i="12"/>
  <c r="J287" i="12"/>
  <c r="J250" i="23"/>
  <c r="K110" i="16"/>
  <c r="O24" i="16"/>
  <c r="O46" i="16"/>
  <c r="R46" i="16"/>
  <c r="L250" i="24"/>
  <c r="L250" i="21"/>
  <c r="L250" i="22"/>
  <c r="L250" i="12"/>
  <c r="J88" i="16"/>
  <c r="J260" i="21"/>
  <c r="J239" i="21"/>
  <c r="K211" i="12"/>
  <c r="K287" i="12"/>
  <c r="G184" i="22"/>
  <c r="G281" i="22"/>
  <c r="G296" i="22" s="1"/>
  <c r="K250" i="23"/>
  <c r="Q250" i="24"/>
  <c r="P24" i="16"/>
  <c r="J62" i="16"/>
  <c r="N88" i="16"/>
  <c r="J18" i="12"/>
  <c r="L250" i="23"/>
  <c r="J133" i="22"/>
  <c r="J128" i="22"/>
  <c r="O77" i="21"/>
  <c r="O26" i="21"/>
  <c r="F177" i="24"/>
  <c r="F177" i="12"/>
  <c r="F177" i="23"/>
  <c r="N110" i="16"/>
  <c r="P26" i="21"/>
  <c r="P132" i="21"/>
  <c r="J6" i="20"/>
  <c r="J5" i="9"/>
  <c r="J6" i="24"/>
  <c r="J6" i="16"/>
  <c r="J6" i="7"/>
  <c r="J14" i="8"/>
  <c r="J15" i="8" s="1"/>
  <c r="M250" i="22"/>
  <c r="Q77" i="21"/>
  <c r="Q132" i="21"/>
  <c r="K11" i="8"/>
  <c r="N250" i="24"/>
  <c r="N250" i="23"/>
  <c r="N250" i="12"/>
  <c r="J279" i="24"/>
  <c r="J279" i="23"/>
  <c r="J171" i="24"/>
  <c r="J279" i="22"/>
  <c r="J171" i="12"/>
  <c r="J188" i="21"/>
  <c r="J279" i="21"/>
  <c r="P77" i="21"/>
  <c r="J73" i="21"/>
  <c r="J90" i="21"/>
  <c r="G160" i="21"/>
  <c r="G115" i="21"/>
  <c r="O243" i="21"/>
  <c r="F177" i="22"/>
  <c r="N250" i="22"/>
  <c r="J6" i="23"/>
  <c r="I177" i="24"/>
  <c r="I177" i="22"/>
  <c r="I177" i="12"/>
  <c r="I177" i="21"/>
  <c r="J65" i="8"/>
  <c r="P46" i="16"/>
  <c r="O250" i="24"/>
  <c r="O250" i="23"/>
  <c r="J133" i="21"/>
  <c r="J145" i="21"/>
  <c r="J128" i="21"/>
  <c r="P243" i="21"/>
  <c r="J171" i="22"/>
  <c r="O250" i="22"/>
  <c r="J78" i="24"/>
  <c r="J90" i="24"/>
  <c r="J188" i="24"/>
  <c r="M24" i="16"/>
  <c r="Q243" i="21"/>
  <c r="J6" i="22"/>
  <c r="J188" i="22"/>
  <c r="G160" i="23"/>
  <c r="G187" i="23"/>
  <c r="G115" i="23"/>
  <c r="J73" i="24"/>
  <c r="N24" i="16"/>
  <c r="P250" i="23"/>
  <c r="P250" i="21"/>
  <c r="P250" i="24"/>
  <c r="J6" i="21"/>
  <c r="J279" i="12"/>
  <c r="G191" i="12"/>
  <c r="G204" i="12" s="1"/>
  <c r="G280" i="12"/>
  <c r="G290" i="12" s="1"/>
  <c r="G193" i="12"/>
  <c r="G201" i="12" s="1"/>
  <c r="G281" i="12"/>
  <c r="G296" i="12" s="1"/>
  <c r="L211" i="22"/>
  <c r="L287" i="22"/>
  <c r="J78" i="23"/>
  <c r="J73" i="23"/>
  <c r="J287" i="23"/>
  <c r="Q46" i="16"/>
  <c r="J211" i="23"/>
  <c r="J260" i="24"/>
  <c r="J239" i="24"/>
  <c r="J244" i="24"/>
  <c r="E177" i="22"/>
  <c r="E177" i="21"/>
  <c r="J211" i="21"/>
  <c r="F122" i="7"/>
  <c r="F248" i="23" s="1"/>
  <c r="N115" i="7"/>
  <c r="Q112" i="7"/>
  <c r="O108" i="7"/>
  <c r="M106" i="7"/>
  <c r="P101" i="7"/>
  <c r="N99" i="7"/>
  <c r="F92" i="7"/>
  <c r="Q99" i="7"/>
  <c r="O102" i="7"/>
  <c r="M107" i="7"/>
  <c r="P109" i="7"/>
  <c r="N114" i="7"/>
  <c r="Q116" i="7"/>
  <c r="J24" i="16"/>
  <c r="F93" i="7"/>
  <c r="M100" i="7"/>
  <c r="P102" i="7"/>
  <c r="N107" i="7"/>
  <c r="Q109" i="7"/>
  <c r="O114" i="7"/>
  <c r="F119" i="7"/>
  <c r="F248" i="21" s="1"/>
  <c r="R287" i="24"/>
  <c r="L211" i="24"/>
  <c r="L287" i="24"/>
  <c r="G282" i="23"/>
  <c r="K287" i="24"/>
  <c r="M77" i="21" l="1"/>
  <c r="J291" i="24"/>
  <c r="M210" i="23"/>
  <c r="K111" i="16"/>
  <c r="J297" i="24"/>
  <c r="J215" i="24"/>
  <c r="K297" i="23"/>
  <c r="M243" i="21"/>
  <c r="P45" i="12"/>
  <c r="P96" i="22"/>
  <c r="N26" i="24"/>
  <c r="J249" i="12"/>
  <c r="F251" i="12" s="1"/>
  <c r="F252" i="12" s="1"/>
  <c r="M132" i="23"/>
  <c r="O132" i="12"/>
  <c r="N77" i="21"/>
  <c r="K112" i="16"/>
  <c r="K134" i="16" s="1"/>
  <c r="J130" i="23"/>
  <c r="J141" i="23" s="1"/>
  <c r="O26" i="12"/>
  <c r="P286" i="23"/>
  <c r="P211" i="23" s="1"/>
  <c r="F137" i="21"/>
  <c r="J291" i="22"/>
  <c r="P132" i="12"/>
  <c r="J215" i="22"/>
  <c r="O243" i="12"/>
  <c r="P77" i="12"/>
  <c r="J297" i="22"/>
  <c r="P26" i="12"/>
  <c r="N96" i="21"/>
  <c r="N210" i="12"/>
  <c r="N132" i="24"/>
  <c r="J220" i="21"/>
  <c r="N150" i="21"/>
  <c r="J297" i="21"/>
  <c r="J215" i="21"/>
  <c r="N265" i="21"/>
  <c r="M77" i="12"/>
  <c r="N26" i="22"/>
  <c r="N45" i="24"/>
  <c r="Q26" i="22"/>
  <c r="O243" i="22"/>
  <c r="J115" i="16"/>
  <c r="M243" i="12"/>
  <c r="N210" i="24"/>
  <c r="P265" i="12"/>
  <c r="N150" i="24"/>
  <c r="F82" i="21"/>
  <c r="M26" i="12"/>
  <c r="K291" i="23"/>
  <c r="O286" i="21"/>
  <c r="O211" i="21" s="1"/>
  <c r="N96" i="24"/>
  <c r="N249" i="24"/>
  <c r="M77" i="24"/>
  <c r="N249" i="23"/>
  <c r="Q77" i="23"/>
  <c r="M26" i="24"/>
  <c r="O26" i="23"/>
  <c r="N249" i="21"/>
  <c r="Q26" i="23"/>
  <c r="O77" i="23"/>
  <c r="J241" i="12"/>
  <c r="J245" i="12" s="1"/>
  <c r="J246" i="12" s="1"/>
  <c r="M211" i="23"/>
  <c r="Q45" i="22"/>
  <c r="O47" i="16"/>
  <c r="O188" i="12" s="1"/>
  <c r="O150" i="24"/>
  <c r="K297" i="22"/>
  <c r="Q26" i="24"/>
  <c r="Q265" i="22"/>
  <c r="O243" i="23"/>
  <c r="O96" i="12"/>
  <c r="R215" i="12"/>
  <c r="N265" i="23"/>
  <c r="K291" i="22"/>
  <c r="Q132" i="24"/>
  <c r="Q150" i="22"/>
  <c r="Q77" i="24"/>
  <c r="Q210" i="23"/>
  <c r="O265" i="12"/>
  <c r="R291" i="12"/>
  <c r="P265" i="23"/>
  <c r="N150" i="23"/>
  <c r="K220" i="22"/>
  <c r="R25" i="16"/>
  <c r="R66" i="16" s="1"/>
  <c r="K215" i="23"/>
  <c r="P96" i="12"/>
  <c r="P150" i="22"/>
  <c r="J173" i="21"/>
  <c r="J174" i="21" s="1"/>
  <c r="J176" i="21" s="1"/>
  <c r="O45" i="12"/>
  <c r="R297" i="12"/>
  <c r="O132" i="22"/>
  <c r="N45" i="23"/>
  <c r="P45" i="22"/>
  <c r="N243" i="21"/>
  <c r="P210" i="22"/>
  <c r="O26" i="22"/>
  <c r="L48" i="16"/>
  <c r="L235" i="24" s="1"/>
  <c r="P286" i="24"/>
  <c r="M210" i="21"/>
  <c r="M286" i="21"/>
  <c r="N26" i="21"/>
  <c r="K249" i="24"/>
  <c r="N211" i="21"/>
  <c r="N287" i="21"/>
  <c r="N215" i="21" s="1"/>
  <c r="N77" i="24"/>
  <c r="P150" i="23"/>
  <c r="K249" i="22"/>
  <c r="M286" i="24"/>
  <c r="M287" i="24" s="1"/>
  <c r="M297" i="24" s="1"/>
  <c r="P211" i="21"/>
  <c r="M243" i="24"/>
  <c r="Q45" i="12"/>
  <c r="P210" i="12"/>
  <c r="O150" i="21"/>
  <c r="O210" i="24"/>
  <c r="N211" i="24"/>
  <c r="M286" i="12"/>
  <c r="M210" i="12"/>
  <c r="J130" i="21"/>
  <c r="J141" i="21" s="1"/>
  <c r="P243" i="22"/>
  <c r="M215" i="23"/>
  <c r="F137" i="23"/>
  <c r="K249" i="21"/>
  <c r="J130" i="24"/>
  <c r="J134" i="24" s="1"/>
  <c r="J135" i="24" s="1"/>
  <c r="J130" i="12"/>
  <c r="J134" i="12" s="1"/>
  <c r="J135" i="12" s="1"/>
  <c r="K48" i="16"/>
  <c r="K70" i="16" s="1"/>
  <c r="Q45" i="23"/>
  <c r="Q132" i="23"/>
  <c r="M291" i="23"/>
  <c r="O45" i="24"/>
  <c r="F31" i="23"/>
  <c r="L47" i="16"/>
  <c r="L279" i="24" s="1"/>
  <c r="O286" i="23"/>
  <c r="O287" i="23" s="1"/>
  <c r="N210" i="21"/>
  <c r="M96" i="21"/>
  <c r="P45" i="23"/>
  <c r="Q150" i="12"/>
  <c r="Q96" i="12"/>
  <c r="O45" i="21"/>
  <c r="J117" i="16"/>
  <c r="J120" i="16" s="1"/>
  <c r="O96" i="21"/>
  <c r="N77" i="22"/>
  <c r="K47" i="16"/>
  <c r="K171" i="12" s="1"/>
  <c r="M297" i="23"/>
  <c r="K51" i="16"/>
  <c r="O265" i="24"/>
  <c r="M243" i="23"/>
  <c r="P211" i="12"/>
  <c r="J241" i="23"/>
  <c r="J245" i="23" s="1"/>
  <c r="J246" i="23" s="1"/>
  <c r="K249" i="23"/>
  <c r="M265" i="21"/>
  <c r="M26" i="23"/>
  <c r="P210" i="21"/>
  <c r="M150" i="21"/>
  <c r="M150" i="23"/>
  <c r="M265" i="23"/>
  <c r="O96" i="22"/>
  <c r="Q77" i="22"/>
  <c r="Q132" i="22"/>
  <c r="Q150" i="23"/>
  <c r="N132" i="22"/>
  <c r="Q211" i="12"/>
  <c r="Q287" i="12"/>
  <c r="Q265" i="23"/>
  <c r="M48" i="16"/>
  <c r="M18" i="12" s="1"/>
  <c r="M286" i="22"/>
  <c r="M210" i="22"/>
  <c r="M249" i="21"/>
  <c r="M26" i="21"/>
  <c r="M45" i="24"/>
  <c r="M211" i="24"/>
  <c r="P150" i="21"/>
  <c r="J75" i="22"/>
  <c r="J86" i="22" s="1"/>
  <c r="J91" i="22" s="1"/>
  <c r="M249" i="12"/>
  <c r="P291" i="21"/>
  <c r="M150" i="24"/>
  <c r="L220" i="23"/>
  <c r="J241" i="22"/>
  <c r="J245" i="22" s="1"/>
  <c r="J246" i="22" s="1"/>
  <c r="R89" i="16"/>
  <c r="R130" i="16" s="1"/>
  <c r="M47" i="16"/>
  <c r="M188" i="23" s="1"/>
  <c r="Q210" i="12"/>
  <c r="M96" i="24"/>
  <c r="P265" i="21"/>
  <c r="M249" i="24"/>
  <c r="L51" i="16"/>
  <c r="N26" i="23"/>
  <c r="N45" i="12"/>
  <c r="Q150" i="21"/>
  <c r="L291" i="23"/>
  <c r="L249" i="23"/>
  <c r="J51" i="16"/>
  <c r="J53" i="16" s="1"/>
  <c r="J56" i="16" s="1"/>
  <c r="N77" i="23"/>
  <c r="N265" i="12"/>
  <c r="Q96" i="21"/>
  <c r="L297" i="23"/>
  <c r="N249" i="22"/>
  <c r="M51" i="16"/>
  <c r="L249" i="22"/>
  <c r="J249" i="23"/>
  <c r="F251" i="23" s="1"/>
  <c r="F252" i="23" s="1"/>
  <c r="R297" i="23"/>
  <c r="R291" i="23"/>
  <c r="R215" i="23"/>
  <c r="R220" i="23"/>
  <c r="J75" i="21"/>
  <c r="J79" i="21" s="1"/>
  <c r="J80" i="21" s="1"/>
  <c r="N132" i="23"/>
  <c r="Q45" i="21"/>
  <c r="N249" i="12"/>
  <c r="N48" i="16"/>
  <c r="N68" i="12" s="1"/>
  <c r="J249" i="24"/>
  <c r="F251" i="24" s="1"/>
  <c r="F252" i="24" s="1"/>
  <c r="O210" i="12"/>
  <c r="O286" i="12"/>
  <c r="P132" i="22"/>
  <c r="P77" i="22"/>
  <c r="L291" i="12"/>
  <c r="L297" i="12"/>
  <c r="L220" i="12"/>
  <c r="P297" i="21"/>
  <c r="O150" i="22"/>
  <c r="P96" i="21"/>
  <c r="O45" i="22"/>
  <c r="M249" i="22"/>
  <c r="N287" i="12"/>
  <c r="N211" i="12"/>
  <c r="P215" i="21"/>
  <c r="J249" i="21"/>
  <c r="F251" i="21" s="1"/>
  <c r="F252" i="21" s="1"/>
  <c r="G159" i="23"/>
  <c r="G184" i="23"/>
  <c r="N47" i="16"/>
  <c r="N279" i="23" s="1"/>
  <c r="N96" i="12"/>
  <c r="G184" i="12"/>
  <c r="G159" i="12"/>
  <c r="Q210" i="22"/>
  <c r="Q286" i="22"/>
  <c r="J172" i="23"/>
  <c r="J173" i="23"/>
  <c r="J40" i="23"/>
  <c r="J28" i="23"/>
  <c r="J29" i="23" s="1"/>
  <c r="J35" i="23"/>
  <c r="J40" i="21"/>
  <c r="J35" i="21"/>
  <c r="J28" i="21"/>
  <c r="J29" i="21" s="1"/>
  <c r="J35" i="22"/>
  <c r="J28" i="22"/>
  <c r="J29" i="22" s="1"/>
  <c r="J40" i="22"/>
  <c r="L220" i="24"/>
  <c r="L215" i="24"/>
  <c r="L297" i="24"/>
  <c r="L291" i="24"/>
  <c r="F137" i="22"/>
  <c r="F82" i="22"/>
  <c r="F31" i="22"/>
  <c r="O265" i="23"/>
  <c r="O45" i="23"/>
  <c r="O150" i="23"/>
  <c r="O96" i="23"/>
  <c r="O25" i="16"/>
  <c r="O66" i="16" s="1"/>
  <c r="N28" i="16"/>
  <c r="J67" i="8"/>
  <c r="J68" i="8" s="1"/>
  <c r="L92" i="16"/>
  <c r="M89" i="16"/>
  <c r="M130" i="16" s="1"/>
  <c r="Q112" i="16"/>
  <c r="P115" i="16"/>
  <c r="Q111" i="16"/>
  <c r="J28" i="16"/>
  <c r="J30" i="16" s="1"/>
  <c r="J55" i="16" s="1"/>
  <c r="K25" i="16"/>
  <c r="K66" i="16" s="1"/>
  <c r="Q210" i="21"/>
  <c r="Q286" i="21"/>
  <c r="J172" i="22"/>
  <c r="J173" i="22"/>
  <c r="J215" i="12"/>
  <c r="J220" i="12"/>
  <c r="J297" i="12"/>
  <c r="J291" i="12"/>
  <c r="J46" i="24"/>
  <c r="J266" i="23"/>
  <c r="J46" i="23"/>
  <c r="J151" i="22"/>
  <c r="J151" i="21"/>
  <c r="J97" i="23"/>
  <c r="J58" i="8"/>
  <c r="J266" i="24"/>
  <c r="J151" i="12"/>
  <c r="J97" i="12"/>
  <c r="J266" i="22"/>
  <c r="J97" i="22"/>
  <c r="J97" i="21"/>
  <c r="J151" i="24"/>
  <c r="J266" i="12"/>
  <c r="J46" i="22"/>
  <c r="J46" i="21"/>
  <c r="J46" i="12"/>
  <c r="J151" i="23"/>
  <c r="J97" i="24"/>
  <c r="J266" i="21"/>
  <c r="N220" i="24"/>
  <c r="N291" i="24"/>
  <c r="N215" i="24"/>
  <c r="N297" i="24"/>
  <c r="R297" i="22"/>
  <c r="R215" i="22"/>
  <c r="R291" i="22"/>
  <c r="R220" i="22"/>
  <c r="Q210" i="24"/>
  <c r="Q286" i="24"/>
  <c r="N210" i="23"/>
  <c r="N286" i="23"/>
  <c r="M28" i="16"/>
  <c r="N25" i="16"/>
  <c r="N66" i="16" s="1"/>
  <c r="K5" i="9"/>
  <c r="K6" i="24"/>
  <c r="K6" i="7"/>
  <c r="K6" i="8"/>
  <c r="K6" i="20"/>
  <c r="K6" i="22"/>
  <c r="K6" i="16"/>
  <c r="K6" i="23"/>
  <c r="L11" i="8"/>
  <c r="K14" i="8"/>
  <c r="K15" i="8" s="1"/>
  <c r="K6" i="21"/>
  <c r="K6" i="12"/>
  <c r="R249" i="23"/>
  <c r="R249" i="24"/>
  <c r="R249" i="22"/>
  <c r="R249" i="12"/>
  <c r="R51" i="16"/>
  <c r="R249" i="21"/>
  <c r="K297" i="21"/>
  <c r="K215" i="21"/>
  <c r="K291" i="21"/>
  <c r="K220" i="21"/>
  <c r="R291" i="24"/>
  <c r="R297" i="24"/>
  <c r="R220" i="24"/>
  <c r="R215" i="24"/>
  <c r="N210" i="22"/>
  <c r="N286" i="22"/>
  <c r="J193" i="12"/>
  <c r="J281" i="12"/>
  <c r="J194" i="12"/>
  <c r="J190" i="12"/>
  <c r="J192" i="12"/>
  <c r="J191" i="12"/>
  <c r="J280" i="12"/>
  <c r="J282" i="12"/>
  <c r="J189" i="12"/>
  <c r="J75" i="24"/>
  <c r="K291" i="12"/>
  <c r="K215" i="12"/>
  <c r="K220" i="12"/>
  <c r="K297" i="12"/>
  <c r="O249" i="23"/>
  <c r="O249" i="24"/>
  <c r="O51" i="16"/>
  <c r="P47" i="16"/>
  <c r="O249" i="12"/>
  <c r="O249" i="21"/>
  <c r="P48" i="16"/>
  <c r="O249" i="22"/>
  <c r="P150" i="24"/>
  <c r="P45" i="24"/>
  <c r="P265" i="24"/>
  <c r="P96" i="24"/>
  <c r="J241" i="24"/>
  <c r="J291" i="23"/>
  <c r="J297" i="23"/>
  <c r="J220" i="23"/>
  <c r="J215" i="23"/>
  <c r="J282" i="21"/>
  <c r="J189" i="21"/>
  <c r="J191" i="21"/>
  <c r="J280" i="21"/>
  <c r="J194" i="21"/>
  <c r="J192" i="21"/>
  <c r="J190" i="21"/>
  <c r="J281" i="21"/>
  <c r="J193" i="21"/>
  <c r="N92" i="16"/>
  <c r="O89" i="16"/>
  <c r="O130" i="16" s="1"/>
  <c r="O28" i="16"/>
  <c r="P25" i="16"/>
  <c r="P66" i="16" s="1"/>
  <c r="P287" i="22"/>
  <c r="P211" i="22"/>
  <c r="P297" i="12"/>
  <c r="P291" i="12"/>
  <c r="P220" i="12"/>
  <c r="P215" i="12"/>
  <c r="R111" i="16"/>
  <c r="Q115" i="16"/>
  <c r="R112" i="16"/>
  <c r="M265" i="22"/>
  <c r="M96" i="22"/>
  <c r="M45" i="22"/>
  <c r="M150" i="22"/>
  <c r="J75" i="23"/>
  <c r="J28" i="12"/>
  <c r="J29" i="12" s="1"/>
  <c r="J40" i="12"/>
  <c r="J35" i="12"/>
  <c r="M25" i="16"/>
  <c r="M66" i="16" s="1"/>
  <c r="L28" i="16"/>
  <c r="J40" i="24"/>
  <c r="J28" i="24"/>
  <c r="J29" i="24" s="1"/>
  <c r="J35" i="24"/>
  <c r="P92" i="16"/>
  <c r="Q89" i="16"/>
  <c r="Q130" i="16" s="1"/>
  <c r="O26" i="24"/>
  <c r="O77" i="24"/>
  <c r="O243" i="24"/>
  <c r="O132" i="24"/>
  <c r="Q287" i="23"/>
  <c r="Q211" i="23"/>
  <c r="J173" i="12"/>
  <c r="J172" i="12"/>
  <c r="Q25" i="16"/>
  <c r="Q66" i="16" s="1"/>
  <c r="P28" i="16"/>
  <c r="J241" i="21"/>
  <c r="L235" i="21"/>
  <c r="O286" i="22"/>
  <c r="O210" i="22"/>
  <c r="Q243" i="12"/>
  <c r="Q26" i="12"/>
  <c r="Q132" i="12"/>
  <c r="Q77" i="12"/>
  <c r="L291" i="22"/>
  <c r="L220" i="22"/>
  <c r="L297" i="22"/>
  <c r="L215" i="22"/>
  <c r="J194" i="22"/>
  <c r="J282" i="22"/>
  <c r="J189" i="22"/>
  <c r="J193" i="22"/>
  <c r="J191" i="22"/>
  <c r="J190" i="22"/>
  <c r="J192" i="22"/>
  <c r="J280" i="22"/>
  <c r="J281" i="22"/>
  <c r="J130" i="22"/>
  <c r="L89" i="16"/>
  <c r="L130" i="16" s="1"/>
  <c r="K92" i="16"/>
  <c r="O287" i="24"/>
  <c r="O211" i="24"/>
  <c r="P111" i="16"/>
  <c r="O115" i="16"/>
  <c r="P112" i="16"/>
  <c r="L220" i="21"/>
  <c r="L297" i="21"/>
  <c r="L215" i="21"/>
  <c r="L291" i="21"/>
  <c r="K297" i="24"/>
  <c r="K291" i="24"/>
  <c r="K215" i="24"/>
  <c r="K220" i="24"/>
  <c r="Q150" i="24"/>
  <c r="Q265" i="24"/>
  <c r="Q45" i="24"/>
  <c r="Q96" i="24"/>
  <c r="F137" i="12"/>
  <c r="F31" i="12"/>
  <c r="F82" i="12"/>
  <c r="J172" i="24"/>
  <c r="J173" i="24"/>
  <c r="J174" i="24" s="1"/>
  <c r="J176" i="24" s="1"/>
  <c r="P89" i="16"/>
  <c r="P130" i="16" s="1"/>
  <c r="O92" i="16"/>
  <c r="N89" i="16"/>
  <c r="N130" i="16" s="1"/>
  <c r="N265" i="22"/>
  <c r="N45" i="22"/>
  <c r="N96" i="22"/>
  <c r="N150" i="22"/>
  <c r="N243" i="12"/>
  <c r="N132" i="12"/>
  <c r="N26" i="12"/>
  <c r="N77" i="12"/>
  <c r="J189" i="23"/>
  <c r="J281" i="23"/>
  <c r="J190" i="23"/>
  <c r="J191" i="23"/>
  <c r="J193" i="23"/>
  <c r="J282" i="23"/>
  <c r="J192" i="23"/>
  <c r="J280" i="23"/>
  <c r="J194" i="23"/>
  <c r="J92" i="16"/>
  <c r="J94" i="16" s="1"/>
  <c r="J119" i="16" s="1"/>
  <c r="K89" i="16"/>
  <c r="K130" i="16" s="1"/>
  <c r="K115" i="16"/>
  <c r="L111" i="16"/>
  <c r="L112" i="16"/>
  <c r="P243" i="24"/>
  <c r="P132" i="24"/>
  <c r="P77" i="24"/>
  <c r="P26" i="24"/>
  <c r="P77" i="23"/>
  <c r="P26" i="23"/>
  <c r="P243" i="23"/>
  <c r="P132" i="23"/>
  <c r="J280" i="24"/>
  <c r="J192" i="24"/>
  <c r="J193" i="24"/>
  <c r="J189" i="24"/>
  <c r="J281" i="24"/>
  <c r="J282" i="24"/>
  <c r="J194" i="24"/>
  <c r="J191" i="24"/>
  <c r="J190" i="24"/>
  <c r="R297" i="21"/>
  <c r="R291" i="21"/>
  <c r="R215" i="21"/>
  <c r="R220" i="21"/>
  <c r="N111" i="16"/>
  <c r="M115" i="16"/>
  <c r="N112" i="16"/>
  <c r="J75" i="12"/>
  <c r="L115" i="16"/>
  <c r="M112" i="16"/>
  <c r="M111" i="16"/>
  <c r="O48" i="16"/>
  <c r="M243" i="22"/>
  <c r="M132" i="22"/>
  <c r="M26" i="22"/>
  <c r="M77" i="22"/>
  <c r="M265" i="12"/>
  <c r="M45" i="12"/>
  <c r="M96" i="12"/>
  <c r="M150" i="12"/>
  <c r="Q249" i="21"/>
  <c r="Q249" i="24"/>
  <c r="Q249" i="23"/>
  <c r="Q51" i="16"/>
  <c r="Q249" i="22"/>
  <c r="Q249" i="12"/>
  <c r="R48" i="16"/>
  <c r="R47" i="16"/>
  <c r="P249" i="24"/>
  <c r="P249" i="12"/>
  <c r="P51" i="16"/>
  <c r="P249" i="23"/>
  <c r="Q48" i="16"/>
  <c r="Q47" i="16"/>
  <c r="P249" i="21"/>
  <c r="P249" i="22"/>
  <c r="J21" i="8"/>
  <c r="J22" i="8" s="1"/>
  <c r="J85" i="8"/>
  <c r="J86" i="8" s="1"/>
  <c r="O112" i="16"/>
  <c r="O111" i="16"/>
  <c r="N115" i="16"/>
  <c r="F251" i="22"/>
  <c r="F252" i="22" s="1"/>
  <c r="L25" i="16"/>
  <c r="L66" i="16" s="1"/>
  <c r="L13" i="12" l="1"/>
  <c r="J134" i="23"/>
  <c r="J135" i="23" s="1"/>
  <c r="K279" i="24"/>
  <c r="J146" i="23"/>
  <c r="M220" i="24"/>
  <c r="J174" i="22"/>
  <c r="J176" i="22" s="1"/>
  <c r="L124" i="22"/>
  <c r="L68" i="21"/>
  <c r="O287" i="21"/>
  <c r="O215" i="21" s="1"/>
  <c r="K68" i="12"/>
  <c r="K124" i="23"/>
  <c r="L68" i="12"/>
  <c r="K124" i="24"/>
  <c r="O188" i="22"/>
  <c r="L68" i="22"/>
  <c r="K13" i="23"/>
  <c r="L235" i="22"/>
  <c r="O188" i="24"/>
  <c r="K18" i="24"/>
  <c r="K124" i="12"/>
  <c r="L18" i="23"/>
  <c r="K235" i="23"/>
  <c r="O171" i="22"/>
  <c r="L235" i="23"/>
  <c r="O188" i="21"/>
  <c r="L18" i="24"/>
  <c r="L171" i="23"/>
  <c r="O279" i="21"/>
  <c r="L124" i="24"/>
  <c r="L171" i="24"/>
  <c r="M279" i="12"/>
  <c r="L188" i="23"/>
  <c r="M171" i="24"/>
  <c r="L279" i="21"/>
  <c r="K188" i="12"/>
  <c r="P287" i="23"/>
  <c r="P297" i="23" s="1"/>
  <c r="K125" i="16"/>
  <c r="M235" i="23"/>
  <c r="K235" i="24"/>
  <c r="M279" i="24"/>
  <c r="L279" i="12"/>
  <c r="L188" i="22"/>
  <c r="M13" i="22"/>
  <c r="M235" i="24"/>
  <c r="K61" i="16"/>
  <c r="O279" i="12"/>
  <c r="J141" i="12"/>
  <c r="K13" i="22"/>
  <c r="O188" i="23"/>
  <c r="J146" i="12"/>
  <c r="K18" i="23"/>
  <c r="O171" i="21"/>
  <c r="K13" i="21"/>
  <c r="O171" i="12"/>
  <c r="N297" i="21"/>
  <c r="L124" i="23"/>
  <c r="L124" i="12"/>
  <c r="M235" i="12"/>
  <c r="K18" i="22"/>
  <c r="J256" i="12"/>
  <c r="O171" i="23"/>
  <c r="N279" i="24"/>
  <c r="L13" i="23"/>
  <c r="M18" i="21"/>
  <c r="K18" i="12"/>
  <c r="K68" i="21"/>
  <c r="J261" i="12"/>
  <c r="O279" i="24"/>
  <c r="L61" i="16"/>
  <c r="M124" i="22"/>
  <c r="K235" i="12"/>
  <c r="K68" i="22"/>
  <c r="O279" i="22"/>
  <c r="L13" i="22"/>
  <c r="M68" i="22"/>
  <c r="K18" i="21"/>
  <c r="K235" i="22"/>
  <c r="N68" i="24"/>
  <c r="O279" i="23"/>
  <c r="J174" i="23"/>
  <c r="J176" i="23" s="1"/>
  <c r="O211" i="23"/>
  <c r="M211" i="21"/>
  <c r="M287" i="21"/>
  <c r="K171" i="24"/>
  <c r="K188" i="24"/>
  <c r="M188" i="22"/>
  <c r="K279" i="12"/>
  <c r="P211" i="24"/>
  <c r="P287" i="24"/>
  <c r="M279" i="21"/>
  <c r="J261" i="23"/>
  <c r="K188" i="21"/>
  <c r="M171" i="23"/>
  <c r="L70" i="16"/>
  <c r="L68" i="23"/>
  <c r="J256" i="23"/>
  <c r="K279" i="22"/>
  <c r="K68" i="24"/>
  <c r="K68" i="23"/>
  <c r="M171" i="21"/>
  <c r="L18" i="12"/>
  <c r="L13" i="21"/>
  <c r="L13" i="24"/>
  <c r="M13" i="24"/>
  <c r="J146" i="24"/>
  <c r="K188" i="22"/>
  <c r="K124" i="22"/>
  <c r="K235" i="21"/>
  <c r="L171" i="21"/>
  <c r="M188" i="21"/>
  <c r="N220" i="21"/>
  <c r="L235" i="12"/>
  <c r="L124" i="21"/>
  <c r="L68" i="24"/>
  <c r="M18" i="24"/>
  <c r="J141" i="24"/>
  <c r="K171" i="23"/>
  <c r="K13" i="12"/>
  <c r="K124" i="21"/>
  <c r="L188" i="21"/>
  <c r="O171" i="24"/>
  <c r="M171" i="12"/>
  <c r="N291" i="21"/>
  <c r="L18" i="21"/>
  <c r="L18" i="22"/>
  <c r="K279" i="21"/>
  <c r="K13" i="24"/>
  <c r="L188" i="12"/>
  <c r="J134" i="21"/>
  <c r="J135" i="21" s="1"/>
  <c r="J155" i="21" s="1"/>
  <c r="N235" i="12"/>
  <c r="N124" i="21"/>
  <c r="N68" i="23"/>
  <c r="N18" i="12"/>
  <c r="N18" i="21"/>
  <c r="N171" i="21"/>
  <c r="M279" i="22"/>
  <c r="M188" i="12"/>
  <c r="L171" i="22"/>
  <c r="J86" i="21"/>
  <c r="J91" i="21" s="1"/>
  <c r="N279" i="22"/>
  <c r="M171" i="22"/>
  <c r="K171" i="22"/>
  <c r="L188" i="24"/>
  <c r="N235" i="21"/>
  <c r="J146" i="21"/>
  <c r="N188" i="22"/>
  <c r="M188" i="24"/>
  <c r="K188" i="23"/>
  <c r="N171" i="22"/>
  <c r="K171" i="21"/>
  <c r="N188" i="23"/>
  <c r="M279" i="23"/>
  <c r="K279" i="23"/>
  <c r="L171" i="12"/>
  <c r="L279" i="23"/>
  <c r="N18" i="23"/>
  <c r="J57" i="16"/>
  <c r="J60" i="16" s="1"/>
  <c r="J63" i="16" s="1"/>
  <c r="J65" i="16" s="1"/>
  <c r="J67" i="16" s="1"/>
  <c r="J69" i="16" s="1"/>
  <c r="M287" i="12"/>
  <c r="M211" i="12"/>
  <c r="N235" i="23"/>
  <c r="N279" i="21"/>
  <c r="M291" i="24"/>
  <c r="M215" i="24"/>
  <c r="N13" i="12"/>
  <c r="N188" i="12"/>
  <c r="N124" i="12"/>
  <c r="N124" i="23"/>
  <c r="N188" i="24"/>
  <c r="J121" i="16"/>
  <c r="J124" i="16" s="1"/>
  <c r="J127" i="16" s="1"/>
  <c r="J129" i="16" s="1"/>
  <c r="J131" i="16" s="1"/>
  <c r="J133" i="16" s="1"/>
  <c r="L279" i="22"/>
  <c r="N235" i="22"/>
  <c r="M211" i="22"/>
  <c r="M287" i="22"/>
  <c r="M68" i="21"/>
  <c r="M68" i="23"/>
  <c r="M124" i="23"/>
  <c r="Q215" i="12"/>
  <c r="Q297" i="12"/>
  <c r="Q291" i="12"/>
  <c r="Q220" i="12"/>
  <c r="M235" i="21"/>
  <c r="M124" i="24"/>
  <c r="N124" i="22"/>
  <c r="N171" i="12"/>
  <c r="M13" i="23"/>
  <c r="M68" i="24"/>
  <c r="N61" i="16"/>
  <c r="M18" i="23"/>
  <c r="M13" i="12"/>
  <c r="N70" i="16"/>
  <c r="N279" i="12"/>
  <c r="M70" i="16"/>
  <c r="M124" i="12"/>
  <c r="N68" i="22"/>
  <c r="N13" i="22"/>
  <c r="M61" i="16"/>
  <c r="J79" i="22"/>
  <c r="J80" i="22" s="1"/>
  <c r="J87" i="22" s="1"/>
  <c r="N13" i="24"/>
  <c r="N171" i="24"/>
  <c r="M18" i="22"/>
  <c r="M68" i="12"/>
  <c r="N68" i="21"/>
  <c r="N13" i="23"/>
  <c r="J256" i="22"/>
  <c r="Q211" i="22"/>
  <c r="Q287" i="22"/>
  <c r="O291" i="23"/>
  <c r="O215" i="23"/>
  <c r="O220" i="23"/>
  <c r="O297" i="23"/>
  <c r="N215" i="12"/>
  <c r="N297" i="12"/>
  <c r="N291" i="12"/>
  <c r="N220" i="12"/>
  <c r="O211" i="12"/>
  <c r="O287" i="12"/>
  <c r="M235" i="22"/>
  <c r="N124" i="24"/>
  <c r="N235" i="24"/>
  <c r="N188" i="21"/>
  <c r="N18" i="22"/>
  <c r="N171" i="23"/>
  <c r="M13" i="21"/>
  <c r="N18" i="24"/>
  <c r="J261" i="22"/>
  <c r="M124" i="21"/>
  <c r="N13" i="21"/>
  <c r="J270" i="12"/>
  <c r="J276" i="12"/>
  <c r="Q279" i="23"/>
  <c r="Q188" i="24"/>
  <c r="Q188" i="23"/>
  <c r="Q188" i="12"/>
  <c r="Q279" i="24"/>
  <c r="Q171" i="21"/>
  <c r="Q171" i="24"/>
  <c r="Q279" i="22"/>
  <c r="Q171" i="23"/>
  <c r="Q279" i="21"/>
  <c r="Q188" i="21"/>
  <c r="Q171" i="12"/>
  <c r="Q171" i="22"/>
  <c r="Q279" i="12"/>
  <c r="Q188" i="22"/>
  <c r="J196" i="24"/>
  <c r="J201" i="22"/>
  <c r="P188" i="22"/>
  <c r="P171" i="24"/>
  <c r="P171" i="22"/>
  <c r="P279" i="24"/>
  <c r="P279" i="23"/>
  <c r="P171" i="21"/>
  <c r="P188" i="23"/>
  <c r="P171" i="23"/>
  <c r="P279" i="12"/>
  <c r="P188" i="12"/>
  <c r="P171" i="12"/>
  <c r="P188" i="24"/>
  <c r="P279" i="22"/>
  <c r="P279" i="21"/>
  <c r="P188" i="21"/>
  <c r="J204" i="12"/>
  <c r="J87" i="21"/>
  <c r="J106" i="21"/>
  <c r="Q124" i="24"/>
  <c r="Q235" i="22"/>
  <c r="Q68" i="24"/>
  <c r="Q18" i="24"/>
  <c r="Q18" i="12"/>
  <c r="Q18" i="22"/>
  <c r="Q13" i="22"/>
  <c r="Q18" i="21"/>
  <c r="Q13" i="21"/>
  <c r="Q13" i="24"/>
  <c r="Q124" i="21"/>
  <c r="Q124" i="23"/>
  <c r="Q18" i="23"/>
  <c r="Q235" i="12"/>
  <c r="Q68" i="23"/>
  <c r="Q124" i="12"/>
  <c r="Q61" i="16"/>
  <c r="Q13" i="23"/>
  <c r="Q68" i="12"/>
  <c r="Q13" i="12"/>
  <c r="Q68" i="21"/>
  <c r="Q124" i="22"/>
  <c r="Q235" i="24"/>
  <c r="Q235" i="21"/>
  <c r="Q235" i="23"/>
  <c r="Q70" i="16"/>
  <c r="Q68" i="22"/>
  <c r="O124" i="24"/>
  <c r="O235" i="24"/>
  <c r="O124" i="23"/>
  <c r="O18" i="24"/>
  <c r="O13" i="23"/>
  <c r="O68" i="12"/>
  <c r="O68" i="23"/>
  <c r="O13" i="22"/>
  <c r="O70" i="16"/>
  <c r="O61" i="16"/>
  <c r="O124" i="22"/>
  <c r="O18" i="12"/>
  <c r="O13" i="21"/>
  <c r="O68" i="24"/>
  <c r="O13" i="24"/>
  <c r="O18" i="23"/>
  <c r="O235" i="21"/>
  <c r="O124" i="12"/>
  <c r="O68" i="22"/>
  <c r="O18" i="22"/>
  <c r="O124" i="21"/>
  <c r="O13" i="12"/>
  <c r="O235" i="22"/>
  <c r="O18" i="21"/>
  <c r="O235" i="12"/>
  <c r="O235" i="23"/>
  <c r="O68" i="21"/>
  <c r="J201" i="24"/>
  <c r="J196" i="22"/>
  <c r="J174" i="12"/>
  <c r="J176" i="12" s="1"/>
  <c r="J155" i="24"/>
  <c r="J142" i="24"/>
  <c r="J182" i="24"/>
  <c r="J142" i="12"/>
  <c r="J155" i="12"/>
  <c r="J182" i="12"/>
  <c r="J201" i="21"/>
  <c r="J197" i="12"/>
  <c r="K21" i="8"/>
  <c r="K85" i="8"/>
  <c r="J182" i="23"/>
  <c r="J142" i="23"/>
  <c r="J155" i="23"/>
  <c r="J197" i="24"/>
  <c r="J205" i="23"/>
  <c r="O287" i="22"/>
  <c r="O211" i="22"/>
  <c r="J296" i="21"/>
  <c r="J298" i="21" s="1"/>
  <c r="J200" i="12"/>
  <c r="L5" i="9"/>
  <c r="L6" i="24"/>
  <c r="L6" i="22"/>
  <c r="L6" i="21"/>
  <c r="L14" i="8"/>
  <c r="L15" i="8" s="1"/>
  <c r="L6" i="8"/>
  <c r="L6" i="20"/>
  <c r="L6" i="23"/>
  <c r="M11" i="8"/>
  <c r="L6" i="7"/>
  <c r="L6" i="12"/>
  <c r="L6" i="16"/>
  <c r="J36" i="22"/>
  <c r="J51" i="22"/>
  <c r="M134" i="16"/>
  <c r="M125" i="16"/>
  <c r="J290" i="24"/>
  <c r="J292" i="24" s="1"/>
  <c r="J290" i="23"/>
  <c r="J292" i="23" s="1"/>
  <c r="P125" i="16"/>
  <c r="P134" i="16"/>
  <c r="J205" i="22"/>
  <c r="Q220" i="23"/>
  <c r="Q215" i="23"/>
  <c r="Q291" i="23"/>
  <c r="Q297" i="23"/>
  <c r="J200" i="21"/>
  <c r="J205" i="12"/>
  <c r="J197" i="23"/>
  <c r="O297" i="21"/>
  <c r="O291" i="21"/>
  <c r="O220" i="21"/>
  <c r="J197" i="21"/>
  <c r="J261" i="24"/>
  <c r="J245" i="24"/>
  <c r="J246" i="24" s="1"/>
  <c r="J256" i="24"/>
  <c r="J296" i="12"/>
  <c r="J298" i="12" s="1"/>
  <c r="N287" i="23"/>
  <c r="N211" i="23"/>
  <c r="J36" i="21"/>
  <c r="J51" i="21"/>
  <c r="O125" i="16"/>
  <c r="O134" i="16"/>
  <c r="J86" i="12"/>
  <c r="J91" i="12" s="1"/>
  <c r="J79" i="12"/>
  <c r="J80" i="12" s="1"/>
  <c r="J141" i="22"/>
  <c r="J146" i="22"/>
  <c r="J134" i="22"/>
  <c r="J135" i="22" s="1"/>
  <c r="R134" i="16"/>
  <c r="R125" i="16"/>
  <c r="P297" i="22"/>
  <c r="P291" i="22"/>
  <c r="P215" i="22"/>
  <c r="P220" i="22"/>
  <c r="J205" i="21"/>
  <c r="J201" i="12"/>
  <c r="J4" i="20"/>
  <c r="J4" i="22"/>
  <c r="J4" i="21"/>
  <c r="J4" i="8"/>
  <c r="J4" i="23"/>
  <c r="J4" i="12"/>
  <c r="J5" i="7"/>
  <c r="J4" i="24"/>
  <c r="J4" i="16"/>
  <c r="J4" i="9"/>
  <c r="R188" i="24"/>
  <c r="R279" i="23"/>
  <c r="R188" i="22"/>
  <c r="R279" i="12"/>
  <c r="R171" i="24"/>
  <c r="R171" i="22"/>
  <c r="R279" i="22"/>
  <c r="R188" i="12"/>
  <c r="R171" i="23"/>
  <c r="R279" i="21"/>
  <c r="R171" i="21"/>
  <c r="R188" i="23"/>
  <c r="R188" i="21"/>
  <c r="R171" i="12"/>
  <c r="R279" i="24"/>
  <c r="N134" i="16"/>
  <c r="N125" i="16"/>
  <c r="J201" i="23"/>
  <c r="J79" i="23"/>
  <c r="J80" i="23" s="1"/>
  <c r="J86" i="23"/>
  <c r="J91" i="23" s="1"/>
  <c r="J290" i="21"/>
  <c r="J292" i="21" s="1"/>
  <c r="Q287" i="24"/>
  <c r="Q211" i="24"/>
  <c r="Q125" i="16"/>
  <c r="Q134" i="16"/>
  <c r="R124" i="24"/>
  <c r="R18" i="24"/>
  <c r="R124" i="23"/>
  <c r="R70" i="16"/>
  <c r="R18" i="23"/>
  <c r="R18" i="22"/>
  <c r="R13" i="12"/>
  <c r="R18" i="21"/>
  <c r="R13" i="22"/>
  <c r="R13" i="21"/>
  <c r="R235" i="21"/>
  <c r="R61" i="16"/>
  <c r="R68" i="24"/>
  <c r="R18" i="12"/>
  <c r="R235" i="12"/>
  <c r="R68" i="23"/>
  <c r="R124" i="12"/>
  <c r="R13" i="23"/>
  <c r="R68" i="12"/>
  <c r="R68" i="21"/>
  <c r="R124" i="22"/>
  <c r="R235" i="24"/>
  <c r="R13" i="24"/>
  <c r="R235" i="22"/>
  <c r="R235" i="23"/>
  <c r="R68" i="22"/>
  <c r="R124" i="21"/>
  <c r="J200" i="24"/>
  <c r="L134" i="16"/>
  <c r="L125" i="16"/>
  <c r="J204" i="23"/>
  <c r="J296" i="22"/>
  <c r="J298" i="22" s="1"/>
  <c r="J204" i="21"/>
  <c r="J2" i="7"/>
  <c r="J23" i="8"/>
  <c r="J26" i="8"/>
  <c r="J204" i="24"/>
  <c r="J200" i="23"/>
  <c r="J290" i="22"/>
  <c r="J292" i="22" s="1"/>
  <c r="J245" i="21"/>
  <c r="J246" i="21" s="1"/>
  <c r="J261" i="21"/>
  <c r="J256" i="21"/>
  <c r="J196" i="21"/>
  <c r="J79" i="24"/>
  <c r="J80" i="24" s="1"/>
  <c r="J86" i="24"/>
  <c r="J91" i="24" s="1"/>
  <c r="N287" i="22"/>
  <c r="N211" i="22"/>
  <c r="J51" i="23"/>
  <c r="J36" i="23"/>
  <c r="J205" i="24"/>
  <c r="J296" i="23"/>
  <c r="J298" i="23" s="1"/>
  <c r="J197" i="22"/>
  <c r="J276" i="23"/>
  <c r="J270" i="23"/>
  <c r="P235" i="24"/>
  <c r="P235" i="23"/>
  <c r="P235" i="12"/>
  <c r="P13" i="12"/>
  <c r="P13" i="23"/>
  <c r="P68" i="12"/>
  <c r="P18" i="12"/>
  <c r="P124" i="24"/>
  <c r="P18" i="24"/>
  <c r="P124" i="22"/>
  <c r="P13" i="21"/>
  <c r="P68" i="24"/>
  <c r="P13" i="24"/>
  <c r="P124" i="21"/>
  <c r="P124" i="23"/>
  <c r="P18" i="23"/>
  <c r="P235" i="21"/>
  <c r="P70" i="16"/>
  <c r="P68" i="23"/>
  <c r="P13" i="22"/>
  <c r="P124" i="12"/>
  <c r="P61" i="16"/>
  <c r="P235" i="22"/>
  <c r="P18" i="21"/>
  <c r="P68" i="21"/>
  <c r="P68" i="22"/>
  <c r="P18" i="22"/>
  <c r="J196" i="12"/>
  <c r="J196" i="23"/>
  <c r="J200" i="22"/>
  <c r="J36" i="12"/>
  <c r="J51" i="12"/>
  <c r="Q287" i="21"/>
  <c r="Q211" i="21"/>
  <c r="J296" i="24"/>
  <c r="J298" i="24" s="1"/>
  <c r="O297" i="24"/>
  <c r="O215" i="24"/>
  <c r="O220" i="24"/>
  <c r="O291" i="24"/>
  <c r="J204" i="22"/>
  <c r="J51" i="24"/>
  <c r="J36" i="24"/>
  <c r="P291" i="23"/>
  <c r="J290" i="12"/>
  <c r="J292" i="12" s="1"/>
  <c r="J270" i="22"/>
  <c r="J276" i="22"/>
  <c r="P215" i="23" l="1"/>
  <c r="J142" i="21"/>
  <c r="J198" i="24"/>
  <c r="J182" i="21"/>
  <c r="J106" i="22"/>
  <c r="P220" i="23"/>
  <c r="J206" i="24"/>
  <c r="J198" i="21"/>
  <c r="J214" i="21" s="1"/>
  <c r="J216" i="21" s="1"/>
  <c r="J206" i="22"/>
  <c r="P215" i="24"/>
  <c r="P297" i="24"/>
  <c r="P291" i="24"/>
  <c r="P220" i="24"/>
  <c r="J202" i="21"/>
  <c r="J219" i="21" s="1"/>
  <c r="J221" i="21" s="1"/>
  <c r="M220" i="21"/>
  <c r="M297" i="21"/>
  <c r="M215" i="21"/>
  <c r="M291" i="21"/>
  <c r="M215" i="12"/>
  <c r="M220" i="12"/>
  <c r="M291" i="12"/>
  <c r="M297" i="12"/>
  <c r="M297" i="22"/>
  <c r="M291" i="22"/>
  <c r="M215" i="22"/>
  <c r="M220" i="22"/>
  <c r="Q291" i="22"/>
  <c r="Q215" i="22"/>
  <c r="Q220" i="22"/>
  <c r="Q297" i="22"/>
  <c r="J202" i="24"/>
  <c r="J219" i="24" s="1"/>
  <c r="J221" i="24" s="1"/>
  <c r="O215" i="12"/>
  <c r="O220" i="12"/>
  <c r="O297" i="12"/>
  <c r="O291" i="12"/>
  <c r="J198" i="12"/>
  <c r="J214" i="12" s="1"/>
  <c r="J216" i="12" s="1"/>
  <c r="J316" i="24"/>
  <c r="J303" i="24"/>
  <c r="Q291" i="21"/>
  <c r="Q220" i="21"/>
  <c r="Q215" i="21"/>
  <c r="Q297" i="21"/>
  <c r="J302" i="22"/>
  <c r="J316" i="22"/>
  <c r="J303" i="22"/>
  <c r="J302" i="21"/>
  <c r="J214" i="24"/>
  <c r="J216" i="24" s="1"/>
  <c r="J87" i="23"/>
  <c r="J106" i="23"/>
  <c r="J302" i="24"/>
  <c r="J202" i="12"/>
  <c r="J106" i="12"/>
  <c r="J87" i="12"/>
  <c r="M5" i="9"/>
  <c r="M6" i="24"/>
  <c r="M6" i="23"/>
  <c r="M6" i="8"/>
  <c r="M6" i="12"/>
  <c r="M6" i="20"/>
  <c r="M6" i="7"/>
  <c r="M6" i="22"/>
  <c r="N11" i="8"/>
  <c r="M14" i="8"/>
  <c r="M15" i="8" s="1"/>
  <c r="M6" i="16"/>
  <c r="M6" i="21"/>
  <c r="J185" i="22"/>
  <c r="J206" i="12"/>
  <c r="N297" i="23"/>
  <c r="N220" i="23"/>
  <c r="N291" i="23"/>
  <c r="N215" i="23"/>
  <c r="J303" i="12"/>
  <c r="J316" i="12"/>
  <c r="J316" i="21"/>
  <c r="J303" i="21"/>
  <c r="J302" i="12"/>
  <c r="J2" i="9"/>
  <c r="J2" i="23"/>
  <c r="J39" i="8"/>
  <c r="J40" i="8" s="1"/>
  <c r="J33" i="8"/>
  <c r="J2" i="20"/>
  <c r="J2" i="22"/>
  <c r="J49" i="8"/>
  <c r="J3" i="7"/>
  <c r="J2" i="8"/>
  <c r="J2" i="24"/>
  <c r="J2" i="21"/>
  <c r="J25" i="8"/>
  <c r="J27" i="8" s="1"/>
  <c r="J84" i="8"/>
  <c r="J2" i="12"/>
  <c r="J2" i="16"/>
  <c r="J206" i="21"/>
  <c r="L21" i="8"/>
  <c r="L85" i="8"/>
  <c r="J202" i="22"/>
  <c r="O291" i="22"/>
  <c r="O297" i="22"/>
  <c r="O215" i="22"/>
  <c r="O220" i="22"/>
  <c r="J198" i="22"/>
  <c r="J142" i="22"/>
  <c r="J182" i="22"/>
  <c r="J155" i="22"/>
  <c r="J198" i="23"/>
  <c r="N220" i="22"/>
  <c r="N297" i="22"/>
  <c r="N291" i="22"/>
  <c r="N215" i="22"/>
  <c r="Q297" i="24"/>
  <c r="Q220" i="24"/>
  <c r="Q291" i="24"/>
  <c r="Q215" i="24"/>
  <c r="J303" i="23"/>
  <c r="J316" i="23"/>
  <c r="J276" i="21"/>
  <c r="J270" i="21"/>
  <c r="J202" i="23"/>
  <c r="J302" i="23"/>
  <c r="J206" i="23"/>
  <c r="J185" i="21"/>
  <c r="J106" i="24"/>
  <c r="J87" i="24"/>
  <c r="J276" i="24"/>
  <c r="J270" i="24"/>
  <c r="K22" i="8"/>
  <c r="J304" i="21" l="1"/>
  <c r="J317" i="21" s="1"/>
  <c r="J304" i="23"/>
  <c r="J317" i="23" s="1"/>
  <c r="J219" i="23"/>
  <c r="J221" i="23" s="1"/>
  <c r="J50" i="8"/>
  <c r="J185" i="24"/>
  <c r="J310" i="21"/>
  <c r="J320" i="21" s="1"/>
  <c r="J224" i="21"/>
  <c r="J34" i="8"/>
  <c r="J35" i="8"/>
  <c r="M21" i="8"/>
  <c r="M85" i="8"/>
  <c r="J219" i="22"/>
  <c r="J221" i="22" s="1"/>
  <c r="J253" i="24"/>
  <c r="J258" i="24" s="1"/>
  <c r="J138" i="24"/>
  <c r="J143" i="24" s="1"/>
  <c r="J17" i="23"/>
  <c r="J19" i="23" s="1"/>
  <c r="J32" i="23"/>
  <c r="J37" i="23" s="1"/>
  <c r="J138" i="23"/>
  <c r="J143" i="23" s="1"/>
  <c r="J83" i="22"/>
  <c r="J88" i="22" s="1"/>
  <c r="J83" i="21"/>
  <c r="J88" i="21" s="1"/>
  <c r="J32" i="12"/>
  <c r="J37" i="12" s="1"/>
  <c r="J32" i="24"/>
  <c r="J37" i="24" s="1"/>
  <c r="J138" i="21"/>
  <c r="J143" i="21" s="1"/>
  <c r="J17" i="21"/>
  <c r="J19" i="21" s="1"/>
  <c r="J17" i="24"/>
  <c r="J19" i="24" s="1"/>
  <c r="J253" i="12"/>
  <c r="J258" i="12" s="1"/>
  <c r="J32" i="21"/>
  <c r="J37" i="21" s="1"/>
  <c r="J253" i="23"/>
  <c r="J258" i="23" s="1"/>
  <c r="J253" i="21"/>
  <c r="J258" i="21" s="1"/>
  <c r="J83" i="24"/>
  <c r="J88" i="24" s="1"/>
  <c r="J83" i="23"/>
  <c r="J88" i="23" s="1"/>
  <c r="J17" i="22"/>
  <c r="J19" i="22" s="1"/>
  <c r="J83" i="12"/>
  <c r="J88" i="12" s="1"/>
  <c r="J253" i="22"/>
  <c r="J258" i="22" s="1"/>
  <c r="J138" i="22"/>
  <c r="J143" i="22" s="1"/>
  <c r="J32" i="22"/>
  <c r="J37" i="22" s="1"/>
  <c r="J17" i="12"/>
  <c r="J19" i="12" s="1"/>
  <c r="J138" i="12"/>
  <c r="J143" i="12" s="1"/>
  <c r="O11" i="8"/>
  <c r="N6" i="12"/>
  <c r="N6" i="23"/>
  <c r="N14" i="8"/>
  <c r="N15" i="8" s="1"/>
  <c r="N6" i="20"/>
  <c r="N6" i="7"/>
  <c r="N6" i="22"/>
  <c r="N6" i="24"/>
  <c r="N5" i="9"/>
  <c r="N6" i="8"/>
  <c r="N6" i="21"/>
  <c r="N6" i="16"/>
  <c r="J185" i="12"/>
  <c r="J219" i="12"/>
  <c r="J221" i="12" s="1"/>
  <c r="J225" i="24"/>
  <c r="J311" i="24"/>
  <c r="J321" i="24" s="1"/>
  <c r="J214" i="22"/>
  <c r="J216" i="22" s="1"/>
  <c r="J225" i="21"/>
  <c r="J311" i="21"/>
  <c r="J321" i="21" s="1"/>
  <c r="J304" i="24"/>
  <c r="J214" i="23"/>
  <c r="J216" i="23" s="1"/>
  <c r="J304" i="12"/>
  <c r="J224" i="12"/>
  <c r="J310" i="12"/>
  <c r="J320" i="12" s="1"/>
  <c r="J304" i="22"/>
  <c r="K23" i="8"/>
  <c r="K26" i="8"/>
  <c r="K2" i="7"/>
  <c r="J185" i="23"/>
  <c r="J224" i="24"/>
  <c r="J310" i="24"/>
  <c r="J320" i="24" s="1"/>
  <c r="J226" i="21" l="1"/>
  <c r="J312" i="21" s="1"/>
  <c r="J322" i="21" s="1"/>
  <c r="J34" i="20"/>
  <c r="J262" i="22"/>
  <c r="J263" i="22" s="1"/>
  <c r="J267" i="22" s="1"/>
  <c r="J268" i="22" s="1"/>
  <c r="K255" i="22"/>
  <c r="J147" i="21"/>
  <c r="J148" i="21" s="1"/>
  <c r="J152" i="21" s="1"/>
  <c r="J153" i="21" s="1"/>
  <c r="K140" i="21"/>
  <c r="J317" i="12"/>
  <c r="J170" i="12"/>
  <c r="K85" i="12"/>
  <c r="J102" i="12"/>
  <c r="J92" i="12"/>
  <c r="J93" i="12" s="1"/>
  <c r="J98" i="12" s="1"/>
  <c r="J99" i="12" s="1"/>
  <c r="J107" i="12" s="1"/>
  <c r="J41" i="24"/>
  <c r="J42" i="24" s="1"/>
  <c r="J47" i="24" s="1"/>
  <c r="J48" i="24" s="1"/>
  <c r="J52" i="24" s="1"/>
  <c r="J53" i="24" s="1"/>
  <c r="K34" i="24"/>
  <c r="J169" i="24"/>
  <c r="K34" i="12"/>
  <c r="J169" i="12"/>
  <c r="J41" i="12"/>
  <c r="J42" i="12" s="1"/>
  <c r="J47" i="12" s="1"/>
  <c r="J48" i="12" s="1"/>
  <c r="J52" i="12" s="1"/>
  <c r="J53" i="12" s="1"/>
  <c r="J224" i="23"/>
  <c r="J310" i="23"/>
  <c r="J320" i="23" s="1"/>
  <c r="J225" i="12"/>
  <c r="J226" i="12" s="1"/>
  <c r="J311" i="12"/>
  <c r="J321" i="12" s="1"/>
  <c r="J170" i="23"/>
  <c r="J102" i="23"/>
  <c r="K85" i="23"/>
  <c r="J92" i="23"/>
  <c r="J93" i="23" s="1"/>
  <c r="J98" i="23" s="1"/>
  <c r="J99" i="23" s="1"/>
  <c r="J107" i="23" s="1"/>
  <c r="J170" i="21"/>
  <c r="K85" i="21"/>
  <c r="J102" i="21"/>
  <c r="J103" i="21" s="1"/>
  <c r="J92" i="21"/>
  <c r="J93" i="21" s="1"/>
  <c r="J98" i="21" s="1"/>
  <c r="J99" i="21" s="1"/>
  <c r="J107" i="21" s="1"/>
  <c r="J57" i="8"/>
  <c r="J59" i="8" s="1"/>
  <c r="J317" i="24"/>
  <c r="N21" i="8"/>
  <c r="N85" i="8"/>
  <c r="J92" i="24"/>
  <c r="J93" i="24" s="1"/>
  <c r="J98" i="24" s="1"/>
  <c r="J99" i="24" s="1"/>
  <c r="J107" i="24" s="1"/>
  <c r="J102" i="24"/>
  <c r="J170" i="24"/>
  <c r="K85" i="24"/>
  <c r="J170" i="22"/>
  <c r="J102" i="22"/>
  <c r="K85" i="22"/>
  <c r="J92" i="22"/>
  <c r="J93" i="22" s="1"/>
  <c r="J98" i="22" s="1"/>
  <c r="J99" i="22" s="1"/>
  <c r="J107" i="22" s="1"/>
  <c r="J45" i="8"/>
  <c r="K46" i="8" s="1"/>
  <c r="J147" i="23"/>
  <c r="J148" i="23" s="1"/>
  <c r="J152" i="23" s="1"/>
  <c r="J153" i="23" s="1"/>
  <c r="K140" i="23"/>
  <c r="J101" i="24"/>
  <c r="J101" i="22"/>
  <c r="J64" i="8"/>
  <c r="J101" i="23"/>
  <c r="J101" i="12"/>
  <c r="J101" i="21"/>
  <c r="J53" i="8"/>
  <c r="K255" i="21"/>
  <c r="J262" i="21"/>
  <c r="J263" i="21" s="1"/>
  <c r="J267" i="21" s="1"/>
  <c r="J268" i="21" s="1"/>
  <c r="J41" i="23"/>
  <c r="J42" i="23" s="1"/>
  <c r="J47" i="23" s="1"/>
  <c r="J48" i="23" s="1"/>
  <c r="J52" i="23" s="1"/>
  <c r="J53" i="23" s="1"/>
  <c r="K34" i="23"/>
  <c r="J169" i="23"/>
  <c r="J10" i="20"/>
  <c r="O5" i="9"/>
  <c r="O6" i="20"/>
  <c r="O6" i="23"/>
  <c r="O14" i="8"/>
  <c r="O15" i="8" s="1"/>
  <c r="P11" i="8"/>
  <c r="O6" i="22"/>
  <c r="O6" i="24"/>
  <c r="O6" i="21"/>
  <c r="O6" i="7"/>
  <c r="O6" i="12"/>
  <c r="O6" i="8"/>
  <c r="O6" i="16"/>
  <c r="K255" i="23"/>
  <c r="J262" i="23"/>
  <c r="J263" i="23" s="1"/>
  <c r="J267" i="23" s="1"/>
  <c r="J268" i="23" s="1"/>
  <c r="J9" i="20"/>
  <c r="K2" i="20"/>
  <c r="K2" i="12"/>
  <c r="K2" i="22"/>
  <c r="K2" i="21"/>
  <c r="K84" i="8"/>
  <c r="K86" i="8" s="1"/>
  <c r="K49" i="8"/>
  <c r="K39" i="8"/>
  <c r="K40" i="8" s="1"/>
  <c r="K33" i="8"/>
  <c r="K2" i="23"/>
  <c r="K2" i="16"/>
  <c r="K2" i="8"/>
  <c r="K2" i="24"/>
  <c r="K25" i="8"/>
  <c r="K27" i="8" s="1"/>
  <c r="K3" i="7"/>
  <c r="K2" i="9"/>
  <c r="K140" i="12"/>
  <c r="J147" i="12"/>
  <c r="J148" i="12" s="1"/>
  <c r="J152" i="12" s="1"/>
  <c r="J153" i="12" s="1"/>
  <c r="J41" i="21"/>
  <c r="J42" i="21" s="1"/>
  <c r="J47" i="21" s="1"/>
  <c r="J48" i="21" s="1"/>
  <c r="J52" i="21" s="1"/>
  <c r="J53" i="21" s="1"/>
  <c r="J169" i="21"/>
  <c r="K34" i="21"/>
  <c r="J147" i="24"/>
  <c r="J148" i="24" s="1"/>
  <c r="J152" i="24" s="1"/>
  <c r="J153" i="24" s="1"/>
  <c r="K140" i="24"/>
  <c r="J225" i="23"/>
  <c r="J311" i="23"/>
  <c r="J321" i="23" s="1"/>
  <c r="J317" i="22"/>
  <c r="J262" i="12"/>
  <c r="J263" i="12" s="1"/>
  <c r="J267" i="12" s="1"/>
  <c r="J268" i="12" s="1"/>
  <c r="K255" i="12"/>
  <c r="K255" i="24"/>
  <c r="J262" i="24"/>
  <c r="J263" i="24" s="1"/>
  <c r="J267" i="24" s="1"/>
  <c r="J268" i="24" s="1"/>
  <c r="J33" i="20"/>
  <c r="J41" i="22"/>
  <c r="J42" i="22" s="1"/>
  <c r="J47" i="22" s="1"/>
  <c r="J48" i="22" s="1"/>
  <c r="J52" i="22" s="1"/>
  <c r="J53" i="22" s="1"/>
  <c r="K34" i="22"/>
  <c r="J169" i="22"/>
  <c r="J225" i="22"/>
  <c r="J311" i="22"/>
  <c r="J321" i="22" s="1"/>
  <c r="J226" i="24"/>
  <c r="J15" i="20"/>
  <c r="J224" i="22"/>
  <c r="J310" i="22"/>
  <c r="J320" i="22" s="1"/>
  <c r="J147" i="22"/>
  <c r="J148" i="22" s="1"/>
  <c r="J152" i="22" s="1"/>
  <c r="J153" i="22" s="1"/>
  <c r="K140" i="22"/>
  <c r="L22" i="8"/>
  <c r="J226" i="23" l="1"/>
  <c r="J312" i="23" s="1"/>
  <c r="J322" i="23" s="1"/>
  <c r="J103" i="23"/>
  <c r="J312" i="12"/>
  <c r="J322" i="12" s="1"/>
  <c r="K239" i="24"/>
  <c r="K260" i="24"/>
  <c r="K244" i="24"/>
  <c r="J61" i="21"/>
  <c r="J114" i="21" s="1"/>
  <c r="K50" i="8"/>
  <c r="J11" i="20"/>
  <c r="J177" i="24"/>
  <c r="J178" i="24" s="1"/>
  <c r="J32" i="20" s="1"/>
  <c r="J177" i="12"/>
  <c r="J178" i="12" s="1"/>
  <c r="J14" i="20" s="1"/>
  <c r="J177" i="22"/>
  <c r="J178" i="22" s="1"/>
  <c r="J20" i="20" s="1"/>
  <c r="J177" i="23"/>
  <c r="J178" i="23" s="1"/>
  <c r="J26" i="20" s="1"/>
  <c r="K65" i="8"/>
  <c r="J177" i="21"/>
  <c r="J178" i="21" s="1"/>
  <c r="J8" i="20" s="1"/>
  <c r="K73" i="24"/>
  <c r="K90" i="24"/>
  <c r="K78" i="24"/>
  <c r="K260" i="12"/>
  <c r="K239" i="12"/>
  <c r="K244" i="12"/>
  <c r="J156" i="12"/>
  <c r="J157" i="12" s="1"/>
  <c r="J183" i="12"/>
  <c r="K4" i="20"/>
  <c r="K4" i="23"/>
  <c r="K4" i="12"/>
  <c r="K4" i="8"/>
  <c r="K4" i="24"/>
  <c r="K5" i="7"/>
  <c r="K4" i="16"/>
  <c r="K4" i="9"/>
  <c r="K4" i="22"/>
  <c r="K4" i="21"/>
  <c r="K90" i="21"/>
  <c r="K78" i="21"/>
  <c r="K73" i="21"/>
  <c r="J312" i="24"/>
  <c r="J322" i="24" s="1"/>
  <c r="J277" i="12"/>
  <c r="J271" i="12"/>
  <c r="J272" i="12" s="1"/>
  <c r="K145" i="12"/>
  <c r="K133" i="12"/>
  <c r="K128" i="12"/>
  <c r="J103" i="24"/>
  <c r="J61" i="12"/>
  <c r="J114" i="12" s="1"/>
  <c r="J22" i="20"/>
  <c r="K27" i="23"/>
  <c r="K22" i="23"/>
  <c r="K133" i="23"/>
  <c r="K128" i="23"/>
  <c r="K145" i="23"/>
  <c r="J186" i="24"/>
  <c r="J108" i="24"/>
  <c r="J186" i="23"/>
  <c r="J108" i="23"/>
  <c r="K133" i="21"/>
  <c r="K145" i="21"/>
  <c r="K128" i="21"/>
  <c r="J61" i="23"/>
  <c r="J114" i="23" s="1"/>
  <c r="J183" i="23"/>
  <c r="J156" i="23"/>
  <c r="J157" i="23" s="1"/>
  <c r="K90" i="23"/>
  <c r="K73" i="23"/>
  <c r="K78" i="23"/>
  <c r="K27" i="12"/>
  <c r="K22" i="12"/>
  <c r="J156" i="21"/>
  <c r="J157" i="21" s="1"/>
  <c r="J183" i="21"/>
  <c r="P6" i="20"/>
  <c r="Q11" i="8"/>
  <c r="P6" i="24"/>
  <c r="P6" i="21"/>
  <c r="P6" i="8"/>
  <c r="P6" i="23"/>
  <c r="P14" i="8"/>
  <c r="P15" i="8" s="1"/>
  <c r="P5" i="9"/>
  <c r="P6" i="12"/>
  <c r="P6" i="22"/>
  <c r="P6" i="7"/>
  <c r="P6" i="16"/>
  <c r="J277" i="21"/>
  <c r="J271" i="21"/>
  <c r="J272" i="21" s="1"/>
  <c r="K239" i="22"/>
  <c r="K244" i="22"/>
  <c r="K260" i="22"/>
  <c r="L26" i="8"/>
  <c r="L23" i="8"/>
  <c r="L2" i="7"/>
  <c r="J28" i="20"/>
  <c r="O21" i="8"/>
  <c r="O85" i="8"/>
  <c r="K239" i="21"/>
  <c r="K260" i="21"/>
  <c r="K244" i="21"/>
  <c r="J271" i="22"/>
  <c r="J272" i="22" s="1"/>
  <c r="J277" i="22"/>
  <c r="K145" i="22"/>
  <c r="K128" i="22"/>
  <c r="K133" i="22"/>
  <c r="K22" i="22"/>
  <c r="K27" i="22"/>
  <c r="K52" i="8"/>
  <c r="K54" i="8" s="1"/>
  <c r="K126" i="16"/>
  <c r="K116" i="16"/>
  <c r="K117" i="16" s="1"/>
  <c r="K120" i="16" s="1"/>
  <c r="K93" i="16"/>
  <c r="K94" i="16" s="1"/>
  <c r="K119" i="16" s="1"/>
  <c r="K121" i="16" s="1"/>
  <c r="K124" i="16" s="1"/>
  <c r="K127" i="16" s="1"/>
  <c r="K129" i="16" s="1"/>
  <c r="K131" i="16" s="1"/>
  <c r="K133" i="16" s="1"/>
  <c r="K135" i="16" s="1"/>
  <c r="K52" i="16"/>
  <c r="K53" i="16" s="1"/>
  <c r="K56" i="16" s="1"/>
  <c r="K62" i="16"/>
  <c r="K29" i="16"/>
  <c r="K30" i="16" s="1"/>
  <c r="K55" i="16" s="1"/>
  <c r="J16" i="20"/>
  <c r="K22" i="24"/>
  <c r="K27" i="24"/>
  <c r="J156" i="22"/>
  <c r="J157" i="22" s="1"/>
  <c r="J183" i="22"/>
  <c r="J61" i="22"/>
  <c r="J114" i="22" s="1"/>
  <c r="K133" i="24"/>
  <c r="K128" i="24"/>
  <c r="K145" i="24"/>
  <c r="J277" i="23"/>
  <c r="J271" i="23"/>
  <c r="J272" i="23" s="1"/>
  <c r="J186" i="22"/>
  <c r="J108" i="22"/>
  <c r="J61" i="24"/>
  <c r="J114" i="24" s="1"/>
  <c r="J21" i="20"/>
  <c r="J156" i="24"/>
  <c r="J157" i="24" s="1"/>
  <c r="J183" i="24"/>
  <c r="K239" i="23"/>
  <c r="K260" i="23"/>
  <c r="K244" i="23"/>
  <c r="K90" i="22"/>
  <c r="K78" i="22"/>
  <c r="K73" i="22"/>
  <c r="J186" i="12"/>
  <c r="J108" i="12"/>
  <c r="K27" i="21"/>
  <c r="K22" i="21"/>
  <c r="K34" i="8"/>
  <c r="K35" i="8"/>
  <c r="J103" i="22"/>
  <c r="J3" i="9"/>
  <c r="J3" i="22"/>
  <c r="J3" i="21"/>
  <c r="J3" i="20"/>
  <c r="J3" i="24"/>
  <c r="J3" i="23"/>
  <c r="J3" i="16"/>
  <c r="J3" i="12"/>
  <c r="J4" i="7"/>
  <c r="J3" i="8"/>
  <c r="J103" i="12"/>
  <c r="J226" i="22"/>
  <c r="J277" i="24"/>
  <c r="J271" i="24"/>
  <c r="J272" i="24" s="1"/>
  <c r="K253" i="24"/>
  <c r="K17" i="24"/>
  <c r="K19" i="24" s="1"/>
  <c r="K138" i="22"/>
  <c r="K17" i="23"/>
  <c r="K19" i="23" s="1"/>
  <c r="K83" i="22"/>
  <c r="K83" i="21"/>
  <c r="K253" i="12"/>
  <c r="K32" i="24"/>
  <c r="K32" i="23"/>
  <c r="K138" i="23"/>
  <c r="K138" i="24"/>
  <c r="K253" i="23"/>
  <c r="K253" i="21"/>
  <c r="K17" i="21"/>
  <c r="K19" i="21" s="1"/>
  <c r="K83" i="24"/>
  <c r="K83" i="23"/>
  <c r="K17" i="22"/>
  <c r="K19" i="22" s="1"/>
  <c r="K83" i="12"/>
  <c r="K253" i="22"/>
  <c r="K32" i="12"/>
  <c r="K32" i="21"/>
  <c r="K32" i="22"/>
  <c r="K17" i="12"/>
  <c r="K19" i="12" s="1"/>
  <c r="K138" i="12"/>
  <c r="K138" i="21"/>
  <c r="J186" i="21"/>
  <c r="J108" i="21"/>
  <c r="J27" i="20"/>
  <c r="K90" i="12"/>
  <c r="K78" i="12"/>
  <c r="K73" i="12"/>
  <c r="K57" i="8" l="1"/>
  <c r="K59" i="8" s="1"/>
  <c r="K45" i="8"/>
  <c r="L46" i="8" s="1"/>
  <c r="J184" i="24"/>
  <c r="J159" i="24"/>
  <c r="K69" i="12"/>
  <c r="K70" i="12" s="1"/>
  <c r="K74" i="12" s="1"/>
  <c r="K75" i="12" s="1"/>
  <c r="K69" i="23"/>
  <c r="K70" i="23" s="1"/>
  <c r="K74" i="23" s="1"/>
  <c r="K75" i="23" s="1"/>
  <c r="K69" i="24"/>
  <c r="K70" i="24" s="1"/>
  <c r="K74" i="24" s="1"/>
  <c r="K75" i="24" s="1"/>
  <c r="K69" i="22"/>
  <c r="K70" i="22" s="1"/>
  <c r="K74" i="22" s="1"/>
  <c r="K69" i="21"/>
  <c r="K70" i="21" s="1"/>
  <c r="K74" i="21" s="1"/>
  <c r="K75" i="21" s="1"/>
  <c r="J29" i="20"/>
  <c r="K101" i="12"/>
  <c r="K64" i="8"/>
  <c r="K101" i="23"/>
  <c r="K101" i="21"/>
  <c r="K101" i="22"/>
  <c r="K101" i="24"/>
  <c r="K53" i="8"/>
  <c r="J278" i="21"/>
  <c r="J184" i="23"/>
  <c r="J159" i="23"/>
  <c r="J278" i="12"/>
  <c r="K39" i="21"/>
  <c r="Q6" i="20"/>
  <c r="Q6" i="23"/>
  <c r="Q6" i="8"/>
  <c r="Q6" i="12"/>
  <c r="Q6" i="16"/>
  <c r="Q14" i="8"/>
  <c r="Q15" i="8" s="1"/>
  <c r="Q5" i="9"/>
  <c r="Q6" i="24"/>
  <c r="Q6" i="22"/>
  <c r="Q6" i="21"/>
  <c r="Q6" i="7"/>
  <c r="R11" i="8"/>
  <c r="J160" i="12"/>
  <c r="J187" i="12"/>
  <c r="J115" i="12"/>
  <c r="J159" i="22"/>
  <c r="J184" i="22"/>
  <c r="K266" i="24"/>
  <c r="K97" i="22"/>
  <c r="K97" i="24"/>
  <c r="K266" i="12"/>
  <c r="K46" i="24"/>
  <c r="K97" i="23"/>
  <c r="K58" i="8"/>
  <c r="K266" i="23"/>
  <c r="K151" i="12"/>
  <c r="K97" i="12"/>
  <c r="K46" i="23"/>
  <c r="K266" i="22"/>
  <c r="K266" i="21"/>
  <c r="K97" i="21"/>
  <c r="K151" i="21"/>
  <c r="K151" i="24"/>
  <c r="K46" i="22"/>
  <c r="K46" i="21"/>
  <c r="K46" i="12"/>
  <c r="K151" i="23"/>
  <c r="K151" i="22"/>
  <c r="J187" i="21"/>
  <c r="J160" i="21"/>
  <c r="J115" i="21"/>
  <c r="K39" i="24"/>
  <c r="K39" i="22"/>
  <c r="K39" i="23"/>
  <c r="J35" i="20"/>
  <c r="K75" i="22"/>
  <c r="J187" i="22"/>
  <c r="J160" i="22"/>
  <c r="J115" i="22"/>
  <c r="K67" i="8"/>
  <c r="K68" i="8" s="1"/>
  <c r="J184" i="21"/>
  <c r="J159" i="21"/>
  <c r="J278" i="23"/>
  <c r="L2" i="9"/>
  <c r="L2" i="24"/>
  <c r="L2" i="23"/>
  <c r="L2" i="16"/>
  <c r="L49" i="8"/>
  <c r="L2" i="20"/>
  <c r="L2" i="22"/>
  <c r="L2" i="12"/>
  <c r="L2" i="21"/>
  <c r="L2" i="8"/>
  <c r="L25" i="8"/>
  <c r="L27" i="8" s="1"/>
  <c r="L84" i="8"/>
  <c r="L86" i="8" s="1"/>
  <c r="L33" i="8"/>
  <c r="L3" i="7"/>
  <c r="L39" i="8"/>
  <c r="L40" i="8" s="1"/>
  <c r="M22" i="8"/>
  <c r="J184" i="12"/>
  <c r="J159" i="12"/>
  <c r="J17" i="20"/>
  <c r="J278" i="24"/>
  <c r="K39" i="12"/>
  <c r="J187" i="23"/>
  <c r="J115" i="23"/>
  <c r="J160" i="23"/>
  <c r="K57" i="16"/>
  <c r="K60" i="16" s="1"/>
  <c r="K63" i="16" s="1"/>
  <c r="K65" i="16" s="1"/>
  <c r="K67" i="16" s="1"/>
  <c r="K69" i="16" s="1"/>
  <c r="K71" i="16" s="1"/>
  <c r="P21" i="8"/>
  <c r="P85" i="8"/>
  <c r="J312" i="22"/>
  <c r="J322" i="22" s="1"/>
  <c r="J278" i="22"/>
  <c r="J160" i="24"/>
  <c r="J187" i="24"/>
  <c r="J115" i="24"/>
  <c r="J161" i="22" l="1"/>
  <c r="K86" i="24"/>
  <c r="K79" i="24"/>
  <c r="K80" i="24" s="1"/>
  <c r="K79" i="23"/>
  <c r="K80" i="23" s="1"/>
  <c r="K86" i="23"/>
  <c r="K86" i="12"/>
  <c r="K79" i="12"/>
  <c r="K80" i="12" s="1"/>
  <c r="K79" i="21"/>
  <c r="K80" i="21" s="1"/>
  <c r="K86" i="21"/>
  <c r="K236" i="24"/>
  <c r="K237" i="24" s="1"/>
  <c r="K240" i="24" s="1"/>
  <c r="K241" i="24" s="1"/>
  <c r="K14" i="24"/>
  <c r="K15" i="24" s="1"/>
  <c r="K23" i="24" s="1"/>
  <c r="K24" i="24" s="1"/>
  <c r="K236" i="23"/>
  <c r="K237" i="23" s="1"/>
  <c r="K240" i="23" s="1"/>
  <c r="K241" i="23" s="1"/>
  <c r="K125" i="24"/>
  <c r="K126" i="24" s="1"/>
  <c r="K129" i="24" s="1"/>
  <c r="K130" i="24" s="1"/>
  <c r="K125" i="12"/>
  <c r="K126" i="12" s="1"/>
  <c r="K129" i="12" s="1"/>
  <c r="K130" i="12" s="1"/>
  <c r="K14" i="23"/>
  <c r="K15" i="23" s="1"/>
  <c r="K23" i="23" s="1"/>
  <c r="K24" i="23" s="1"/>
  <c r="K236" i="21"/>
  <c r="K237" i="21" s="1"/>
  <c r="K240" i="21" s="1"/>
  <c r="K241" i="21" s="1"/>
  <c r="K236" i="22"/>
  <c r="K237" i="22" s="1"/>
  <c r="K240" i="22" s="1"/>
  <c r="K241" i="22" s="1"/>
  <c r="K236" i="12"/>
  <c r="K237" i="12" s="1"/>
  <c r="K240" i="12" s="1"/>
  <c r="K241" i="12" s="1"/>
  <c r="K125" i="21"/>
  <c r="K126" i="21" s="1"/>
  <c r="K129" i="21" s="1"/>
  <c r="K130" i="21" s="1"/>
  <c r="K14" i="21"/>
  <c r="K15" i="21" s="1"/>
  <c r="K23" i="21" s="1"/>
  <c r="K24" i="21" s="1"/>
  <c r="K14" i="22"/>
  <c r="K15" i="22" s="1"/>
  <c r="K23" i="22" s="1"/>
  <c r="K24" i="22" s="1"/>
  <c r="K14" i="12"/>
  <c r="K15" i="12" s="1"/>
  <c r="K23" i="12" s="1"/>
  <c r="K24" i="12" s="1"/>
  <c r="K125" i="23"/>
  <c r="K126" i="23" s="1"/>
  <c r="K129" i="23" s="1"/>
  <c r="K130" i="23" s="1"/>
  <c r="K125" i="22"/>
  <c r="K126" i="22" s="1"/>
  <c r="K129" i="22" s="1"/>
  <c r="K130" i="22" s="1"/>
  <c r="L50" i="8"/>
  <c r="M26" i="8"/>
  <c r="M2" i="7"/>
  <c r="M23" i="8"/>
  <c r="R6" i="20"/>
  <c r="R6" i="12"/>
  <c r="R6" i="22"/>
  <c r="R6" i="21"/>
  <c r="R6" i="16"/>
  <c r="R5" i="9"/>
  <c r="R6" i="24"/>
  <c r="R6" i="8"/>
  <c r="R14" i="8"/>
  <c r="R15" i="8" s="1"/>
  <c r="R6" i="7"/>
  <c r="R6" i="23"/>
  <c r="L83" i="24"/>
  <c r="L88" i="24" s="1"/>
  <c r="L32" i="24"/>
  <c r="L37" i="24" s="1"/>
  <c r="L253" i="23"/>
  <c r="L258" i="23" s="1"/>
  <c r="L83" i="23"/>
  <c r="L88" i="23" s="1"/>
  <c r="L138" i="12"/>
  <c r="L143" i="12" s="1"/>
  <c r="L138" i="24"/>
  <c r="L143" i="24" s="1"/>
  <c r="L138" i="22"/>
  <c r="L143" i="22" s="1"/>
  <c r="L138" i="23"/>
  <c r="L143" i="23" s="1"/>
  <c r="L17" i="24"/>
  <c r="L19" i="24" s="1"/>
  <c r="L253" i="12"/>
  <c r="L258" i="12" s="1"/>
  <c r="L253" i="21"/>
  <c r="L258" i="21" s="1"/>
  <c r="L17" i="21"/>
  <c r="L19" i="21" s="1"/>
  <c r="L253" i="24"/>
  <c r="L258" i="24" s="1"/>
  <c r="L83" i="22"/>
  <c r="L88" i="22" s="1"/>
  <c r="L17" i="22"/>
  <c r="L19" i="22" s="1"/>
  <c r="L83" i="12"/>
  <c r="L88" i="12" s="1"/>
  <c r="L17" i="23"/>
  <c r="L19" i="23" s="1"/>
  <c r="L253" i="22"/>
  <c r="L258" i="22" s="1"/>
  <c r="L32" i="23"/>
  <c r="L37" i="23" s="1"/>
  <c r="L32" i="12"/>
  <c r="L37" i="12" s="1"/>
  <c r="L32" i="21"/>
  <c r="L37" i="21" s="1"/>
  <c r="L32" i="22"/>
  <c r="L37" i="22" s="1"/>
  <c r="L17" i="12"/>
  <c r="L19" i="12" s="1"/>
  <c r="L138" i="21"/>
  <c r="L143" i="21" s="1"/>
  <c r="L83" i="21"/>
  <c r="L88" i="21" s="1"/>
  <c r="F12" i="8"/>
  <c r="F74" i="8" s="1"/>
  <c r="K177" i="23"/>
  <c r="K177" i="24"/>
  <c r="K177" i="12"/>
  <c r="K177" i="22"/>
  <c r="L65" i="8"/>
  <c r="K177" i="21"/>
  <c r="J23" i="20"/>
  <c r="L34" i="8"/>
  <c r="L35" i="8"/>
  <c r="J161" i="23"/>
  <c r="L4" i="20"/>
  <c r="L4" i="12"/>
  <c r="L4" i="8"/>
  <c r="L4" i="21"/>
  <c r="L4" i="16"/>
  <c r="L4" i="9"/>
  <c r="L5" i="7"/>
  <c r="L4" i="22"/>
  <c r="L4" i="23"/>
  <c r="L4" i="24"/>
  <c r="J163" i="22"/>
  <c r="J165" i="22" s="1"/>
  <c r="K3" i="12"/>
  <c r="K3" i="20"/>
  <c r="K3" i="24"/>
  <c r="K3" i="9"/>
  <c r="K3" i="23"/>
  <c r="K3" i="16"/>
  <c r="K3" i="22"/>
  <c r="K4" i="7"/>
  <c r="K3" i="21"/>
  <c r="K3" i="8"/>
  <c r="L116" i="16"/>
  <c r="L117" i="16" s="1"/>
  <c r="L120" i="16" s="1"/>
  <c r="L62" i="16"/>
  <c r="L126" i="16"/>
  <c r="L52" i="8"/>
  <c r="L54" i="8" s="1"/>
  <c r="L93" i="16"/>
  <c r="L94" i="16" s="1"/>
  <c r="L119" i="16" s="1"/>
  <c r="L52" i="16"/>
  <c r="L53" i="16" s="1"/>
  <c r="L56" i="16" s="1"/>
  <c r="L29" i="16"/>
  <c r="L30" i="16" s="1"/>
  <c r="L55" i="16" s="1"/>
  <c r="L57" i="16" s="1"/>
  <c r="L60" i="16" s="1"/>
  <c r="K86" i="22"/>
  <c r="K79" i="22"/>
  <c r="K80" i="22" s="1"/>
  <c r="Q21" i="8"/>
  <c r="Q85" i="8"/>
  <c r="J161" i="24"/>
  <c r="J161" i="12"/>
  <c r="J161" i="21"/>
  <c r="L170" i="21" l="1"/>
  <c r="L173" i="21" s="1"/>
  <c r="M85" i="21"/>
  <c r="L102" i="21"/>
  <c r="L92" i="21"/>
  <c r="M255" i="24"/>
  <c r="L262" i="24"/>
  <c r="L92" i="24"/>
  <c r="M85" i="24"/>
  <c r="L102" i="24"/>
  <c r="L170" i="24"/>
  <c r="L173" i="24" s="1"/>
  <c r="K40" i="22"/>
  <c r="K35" i="22"/>
  <c r="K28" i="22"/>
  <c r="K29" i="22" s="1"/>
  <c r="L67" i="8"/>
  <c r="L68" i="8" s="1"/>
  <c r="M140" i="21"/>
  <c r="L147" i="21"/>
  <c r="K40" i="21"/>
  <c r="K35" i="21"/>
  <c r="K28" i="21"/>
  <c r="K29" i="21" s="1"/>
  <c r="J163" i="21"/>
  <c r="J165" i="21" s="1"/>
  <c r="L262" i="21"/>
  <c r="M255" i="21"/>
  <c r="M2" i="20"/>
  <c r="M2" i="9"/>
  <c r="M2" i="23"/>
  <c r="M2" i="16"/>
  <c r="M49" i="8"/>
  <c r="M2" i="24"/>
  <c r="M2" i="12"/>
  <c r="M2" i="21"/>
  <c r="M2" i="8"/>
  <c r="M3" i="7"/>
  <c r="M25" i="8"/>
  <c r="M27" i="8" s="1"/>
  <c r="M2" i="22"/>
  <c r="M84" i="8"/>
  <c r="M86" i="8" s="1"/>
  <c r="M33" i="8"/>
  <c r="M39" i="8"/>
  <c r="M40" i="8" s="1"/>
  <c r="N22" i="8"/>
  <c r="K146" i="21"/>
  <c r="K134" i="21"/>
  <c r="K135" i="21" s="1"/>
  <c r="K141" i="21"/>
  <c r="K91" i="21"/>
  <c r="M34" i="22"/>
  <c r="L41" i="22"/>
  <c r="L169" i="22"/>
  <c r="L172" i="22" s="1"/>
  <c r="L262" i="12"/>
  <c r="M255" i="12"/>
  <c r="R85" i="8"/>
  <c r="R21" i="8"/>
  <c r="H15" i="8"/>
  <c r="K261" i="12"/>
  <c r="K245" i="12"/>
  <c r="K246" i="12" s="1"/>
  <c r="K256" i="12"/>
  <c r="K258" i="12" s="1"/>
  <c r="K106" i="21"/>
  <c r="K87" i="21"/>
  <c r="K88" i="21" s="1"/>
  <c r="K106" i="22"/>
  <c r="K87" i="22"/>
  <c r="K88" i="22" s="1"/>
  <c r="M34" i="21"/>
  <c r="L169" i="21"/>
  <c r="L172" i="21" s="1"/>
  <c r="L41" i="21"/>
  <c r="K245" i="22"/>
  <c r="K246" i="22" s="1"/>
  <c r="K261" i="22"/>
  <c r="K256" i="22"/>
  <c r="K258" i="22" s="1"/>
  <c r="K87" i="12"/>
  <c r="K88" i="12" s="1"/>
  <c r="K106" i="12"/>
  <c r="K91" i="22"/>
  <c r="J163" i="23"/>
  <c r="J165" i="23" s="1"/>
  <c r="L41" i="12"/>
  <c r="M34" i="12"/>
  <c r="L169" i="12"/>
  <c r="L172" i="12" s="1"/>
  <c r="M140" i="23"/>
  <c r="L147" i="23"/>
  <c r="K261" i="21"/>
  <c r="K256" i="21"/>
  <c r="K258" i="21" s="1"/>
  <c r="K245" i="21"/>
  <c r="K246" i="21" s="1"/>
  <c r="K91" i="12"/>
  <c r="L57" i="8"/>
  <c r="L59" i="8" s="1"/>
  <c r="L169" i="23"/>
  <c r="L172" i="23" s="1"/>
  <c r="M34" i="23"/>
  <c r="L41" i="23"/>
  <c r="M140" i="22"/>
  <c r="L147" i="22"/>
  <c r="K28" i="23"/>
  <c r="K29" i="23" s="1"/>
  <c r="K40" i="23"/>
  <c r="K35" i="23"/>
  <c r="K91" i="23"/>
  <c r="L63" i="16"/>
  <c r="L65" i="16" s="1"/>
  <c r="L67" i="16" s="1"/>
  <c r="L69" i="16" s="1"/>
  <c r="L71" i="16" s="1"/>
  <c r="L45" i="8"/>
  <c r="M46" i="8" s="1"/>
  <c r="M255" i="22"/>
  <c r="L262" i="22"/>
  <c r="M140" i="24"/>
  <c r="L147" i="24"/>
  <c r="L101" i="24"/>
  <c r="L101" i="23"/>
  <c r="L101" i="22"/>
  <c r="L53" i="8"/>
  <c r="L101" i="21"/>
  <c r="L101" i="12"/>
  <c r="L64" i="8"/>
  <c r="K146" i="12"/>
  <c r="K134" i="12"/>
  <c r="K135" i="12" s="1"/>
  <c r="K141" i="12"/>
  <c r="K87" i="23"/>
  <c r="K88" i="23" s="1"/>
  <c r="K106" i="23"/>
  <c r="M140" i="12"/>
  <c r="L147" i="12"/>
  <c r="K146" i="24"/>
  <c r="K134" i="24"/>
  <c r="K135" i="24" s="1"/>
  <c r="K141" i="24"/>
  <c r="K87" i="24"/>
  <c r="K88" i="24" s="1"/>
  <c r="K106" i="24"/>
  <c r="L121" i="16"/>
  <c r="L124" i="16" s="1"/>
  <c r="L127" i="16" s="1"/>
  <c r="L129" i="16" s="1"/>
  <c r="L131" i="16" s="1"/>
  <c r="L133" i="16" s="1"/>
  <c r="L135" i="16" s="1"/>
  <c r="L170" i="12"/>
  <c r="L173" i="12" s="1"/>
  <c r="L102" i="12"/>
  <c r="L92" i="12"/>
  <c r="M85" i="12"/>
  <c r="L92" i="23"/>
  <c r="M85" i="23"/>
  <c r="L170" i="23"/>
  <c r="L173" i="23" s="1"/>
  <c r="L102" i="23"/>
  <c r="K141" i="22"/>
  <c r="K134" i="22"/>
  <c r="K135" i="22" s="1"/>
  <c r="K146" i="22"/>
  <c r="K256" i="23"/>
  <c r="K258" i="23" s="1"/>
  <c r="K245" i="23"/>
  <c r="K246" i="23" s="1"/>
  <c r="K261" i="23"/>
  <c r="K91" i="24"/>
  <c r="J163" i="12"/>
  <c r="J165" i="12" s="1"/>
  <c r="L266" i="24"/>
  <c r="L97" i="24"/>
  <c r="L266" i="22"/>
  <c r="L46" i="24"/>
  <c r="L97" i="23"/>
  <c r="L97" i="12"/>
  <c r="L266" i="23"/>
  <c r="L58" i="8"/>
  <c r="L151" i="21"/>
  <c r="L46" i="23"/>
  <c r="L266" i="21"/>
  <c r="L97" i="21"/>
  <c r="L97" i="22"/>
  <c r="L266" i="12"/>
  <c r="L46" i="12"/>
  <c r="L151" i="23"/>
  <c r="L151" i="24"/>
  <c r="L46" i="22"/>
  <c r="L46" i="21"/>
  <c r="L151" i="22"/>
  <c r="L151" i="12"/>
  <c r="M255" i="23"/>
  <c r="L262" i="23"/>
  <c r="K146" i="23"/>
  <c r="K134" i="23"/>
  <c r="K135" i="23" s="1"/>
  <c r="K141" i="23"/>
  <c r="K35" i="24"/>
  <c r="K28" i="24"/>
  <c r="K29" i="24" s="1"/>
  <c r="K40" i="24"/>
  <c r="J163" i="24"/>
  <c r="J165" i="24" s="1"/>
  <c r="L102" i="22"/>
  <c r="L92" i="22"/>
  <c r="M85" i="22"/>
  <c r="L170" i="22"/>
  <c r="L173" i="22" s="1"/>
  <c r="L169" i="24"/>
  <c r="L172" i="24" s="1"/>
  <c r="M34" i="24"/>
  <c r="L41" i="24"/>
  <c r="K35" i="12"/>
  <c r="K28" i="12"/>
  <c r="K29" i="12" s="1"/>
  <c r="K40" i="12"/>
  <c r="K256" i="24"/>
  <c r="K258" i="24" s="1"/>
  <c r="K261" i="24"/>
  <c r="K245" i="24"/>
  <c r="K246" i="24" s="1"/>
  <c r="L103" i="21" l="1"/>
  <c r="L103" i="23"/>
  <c r="L103" i="12"/>
  <c r="L174" i="22"/>
  <c r="L176" i="22" s="1"/>
  <c r="L174" i="12"/>
  <c r="L176" i="12" s="1"/>
  <c r="K102" i="22"/>
  <c r="K103" i="22" s="1"/>
  <c r="K92" i="22"/>
  <c r="K93" i="22" s="1"/>
  <c r="K98" i="22" s="1"/>
  <c r="K99" i="22" s="1"/>
  <c r="K107" i="22" s="1"/>
  <c r="L85" i="22"/>
  <c r="K170" i="22"/>
  <c r="K173" i="22" s="1"/>
  <c r="K102" i="23"/>
  <c r="K103" i="23" s="1"/>
  <c r="K170" i="23"/>
  <c r="K173" i="23" s="1"/>
  <c r="L85" i="23"/>
  <c r="K92" i="23"/>
  <c r="K93" i="23" s="1"/>
  <c r="K98" i="23" s="1"/>
  <c r="K99" i="23" s="1"/>
  <c r="K107" i="23" s="1"/>
  <c r="K170" i="21"/>
  <c r="K173" i="21" s="1"/>
  <c r="L85" i="21"/>
  <c r="K102" i="21"/>
  <c r="K103" i="21" s="1"/>
  <c r="K92" i="21"/>
  <c r="L85" i="12"/>
  <c r="K102" i="12"/>
  <c r="K103" i="12" s="1"/>
  <c r="K170" i="12"/>
  <c r="K173" i="12" s="1"/>
  <c r="K92" i="12"/>
  <c r="K93" i="12" s="1"/>
  <c r="K98" i="12" s="1"/>
  <c r="K99" i="12" s="1"/>
  <c r="K107" i="12" s="1"/>
  <c r="K170" i="24"/>
  <c r="K173" i="24" s="1"/>
  <c r="K102" i="24"/>
  <c r="K103" i="24" s="1"/>
  <c r="K92" i="24"/>
  <c r="K93" i="24" s="1"/>
  <c r="K98" i="24" s="1"/>
  <c r="K99" i="24" s="1"/>
  <c r="K107" i="24" s="1"/>
  <c r="L85" i="24"/>
  <c r="K185" i="23"/>
  <c r="K192" i="23" s="1"/>
  <c r="K51" i="23"/>
  <c r="K36" i="23"/>
  <c r="K276" i="21"/>
  <c r="K280" i="21" s="1"/>
  <c r="K270" i="21"/>
  <c r="K185" i="12"/>
  <c r="K192" i="12" s="1"/>
  <c r="K262" i="12"/>
  <c r="K263" i="12" s="1"/>
  <c r="K267" i="12" s="1"/>
  <c r="K268" i="12" s="1"/>
  <c r="L255" i="12"/>
  <c r="K93" i="21"/>
  <c r="K98" i="21" s="1"/>
  <c r="K99" i="21" s="1"/>
  <c r="K107" i="21" s="1"/>
  <c r="K186" i="21" s="1"/>
  <c r="K193" i="21" s="1"/>
  <c r="K36" i="21"/>
  <c r="K37" i="21" s="1"/>
  <c r="K51" i="21"/>
  <c r="L103" i="24"/>
  <c r="L255" i="24"/>
  <c r="K262" i="24"/>
  <c r="K263" i="24" s="1"/>
  <c r="K267" i="24" s="1"/>
  <c r="K268" i="24" s="1"/>
  <c r="K262" i="21"/>
  <c r="K263" i="21" s="1"/>
  <c r="K267" i="21" s="1"/>
  <c r="K268" i="21" s="1"/>
  <c r="L255" i="21"/>
  <c r="K276" i="12"/>
  <c r="K280" i="12" s="1"/>
  <c r="K270" i="12"/>
  <c r="M78" i="24"/>
  <c r="M73" i="24"/>
  <c r="M90" i="24"/>
  <c r="K270" i="23"/>
  <c r="K276" i="23"/>
  <c r="K280" i="23" s="1"/>
  <c r="M145" i="24"/>
  <c r="M133" i="24"/>
  <c r="M128" i="24"/>
  <c r="M133" i="22"/>
  <c r="M145" i="22"/>
  <c r="M128" i="22"/>
  <c r="L255" i="22"/>
  <c r="K262" i="22"/>
  <c r="K263" i="22" s="1"/>
  <c r="K267" i="22" s="1"/>
  <c r="K268" i="22" s="1"/>
  <c r="K155" i="21"/>
  <c r="K142" i="21"/>
  <c r="K143" i="21" s="1"/>
  <c r="K182" i="21"/>
  <c r="K189" i="21" s="1"/>
  <c r="K51" i="12"/>
  <c r="K36" i="12"/>
  <c r="K37" i="12" s="1"/>
  <c r="K36" i="24"/>
  <c r="K37" i="24" s="1"/>
  <c r="K51" i="24"/>
  <c r="K262" i="23"/>
  <c r="K263" i="23" s="1"/>
  <c r="K267" i="23" s="1"/>
  <c r="K268" i="23" s="1"/>
  <c r="L255" i="23"/>
  <c r="K142" i="12"/>
  <c r="K143" i="12" s="1"/>
  <c r="K155" i="12"/>
  <c r="K182" i="12"/>
  <c r="K189" i="12" s="1"/>
  <c r="H85" i="8"/>
  <c r="H21" i="8"/>
  <c r="M50" i="8"/>
  <c r="L69" i="23"/>
  <c r="L70" i="23" s="1"/>
  <c r="L74" i="23" s="1"/>
  <c r="L69" i="24"/>
  <c r="L70" i="24" s="1"/>
  <c r="L74" i="24" s="1"/>
  <c r="L69" i="12"/>
  <c r="L70" i="12" s="1"/>
  <c r="L74" i="12" s="1"/>
  <c r="L69" i="22"/>
  <c r="L70" i="22" s="1"/>
  <c r="L74" i="22" s="1"/>
  <c r="L69" i="21"/>
  <c r="L70" i="21" s="1"/>
  <c r="L74" i="21" s="1"/>
  <c r="M244" i="22"/>
  <c r="M260" i="22"/>
  <c r="M239" i="22"/>
  <c r="M22" i="23"/>
  <c r="M27" i="23"/>
  <c r="M128" i="23"/>
  <c r="M133" i="23"/>
  <c r="M145" i="23"/>
  <c r="K270" i="22"/>
  <c r="K276" i="22"/>
  <c r="K280" i="22" s="1"/>
  <c r="N2" i="7"/>
  <c r="N23" i="8"/>
  <c r="N26" i="8"/>
  <c r="M128" i="21"/>
  <c r="M145" i="21"/>
  <c r="M133" i="21"/>
  <c r="M260" i="24"/>
  <c r="M244" i="24"/>
  <c r="M239" i="24"/>
  <c r="K182" i="22"/>
  <c r="K189" i="22" s="1"/>
  <c r="K155" i="22"/>
  <c r="K142" i="22"/>
  <c r="K143" i="22" s="1"/>
  <c r="K185" i="24"/>
  <c r="K192" i="24" s="1"/>
  <c r="M253" i="23"/>
  <c r="M253" i="24"/>
  <c r="M32" i="22"/>
  <c r="M32" i="21"/>
  <c r="M253" i="21"/>
  <c r="M138" i="12"/>
  <c r="M17" i="24"/>
  <c r="M19" i="24" s="1"/>
  <c r="M253" i="12"/>
  <c r="M17" i="12"/>
  <c r="M19" i="12" s="1"/>
  <c r="M83" i="24"/>
  <c r="M32" i="24"/>
  <c r="M138" i="22"/>
  <c r="M138" i="23"/>
  <c r="M83" i="22"/>
  <c r="M17" i="22"/>
  <c r="M19" i="22" s="1"/>
  <c r="M83" i="12"/>
  <c r="M83" i="23"/>
  <c r="M17" i="23"/>
  <c r="M19" i="23" s="1"/>
  <c r="M253" i="22"/>
  <c r="M138" i="24"/>
  <c r="M32" i="23"/>
  <c r="M138" i="21"/>
  <c r="M17" i="21"/>
  <c r="M19" i="21" s="1"/>
  <c r="M83" i="21"/>
  <c r="M32" i="12"/>
  <c r="M27" i="24"/>
  <c r="M22" i="24"/>
  <c r="K182" i="23"/>
  <c r="K189" i="23" s="1"/>
  <c r="K142" i="23"/>
  <c r="K143" i="23" s="1"/>
  <c r="K155" i="23"/>
  <c r="L177" i="24"/>
  <c r="L177" i="21"/>
  <c r="L177" i="12"/>
  <c r="L177" i="23"/>
  <c r="M65" i="8"/>
  <c r="L177" i="22"/>
  <c r="M52" i="8"/>
  <c r="M54" i="8" s="1"/>
  <c r="M126" i="16"/>
  <c r="M93" i="16"/>
  <c r="M94" i="16" s="1"/>
  <c r="M119" i="16" s="1"/>
  <c r="M52" i="16"/>
  <c r="M53" i="16" s="1"/>
  <c r="M56" i="16" s="1"/>
  <c r="M116" i="16"/>
  <c r="M117" i="16" s="1"/>
  <c r="M120" i="16" s="1"/>
  <c r="M29" i="16"/>
  <c r="M30" i="16" s="1"/>
  <c r="M55" i="16" s="1"/>
  <c r="M62" i="16"/>
  <c r="M27" i="12"/>
  <c r="M22" i="12"/>
  <c r="M239" i="12"/>
  <c r="M260" i="12"/>
  <c r="M244" i="12"/>
  <c r="M34" i="8"/>
  <c r="M35" i="8"/>
  <c r="L236" i="23"/>
  <c r="L237" i="23" s="1"/>
  <c r="L240" i="23" s="1"/>
  <c r="L125" i="24"/>
  <c r="L126" i="24" s="1"/>
  <c r="L129" i="24" s="1"/>
  <c r="L125" i="21"/>
  <c r="L126" i="21" s="1"/>
  <c r="L129" i="21" s="1"/>
  <c r="L14" i="12"/>
  <c r="L15" i="12" s="1"/>
  <c r="L23" i="12" s="1"/>
  <c r="L236" i="22"/>
  <c r="L237" i="22" s="1"/>
  <c r="L240" i="22" s="1"/>
  <c r="L125" i="22"/>
  <c r="L126" i="22" s="1"/>
  <c r="L129" i="22" s="1"/>
  <c r="L14" i="24"/>
  <c r="L15" i="24" s="1"/>
  <c r="L23" i="24" s="1"/>
  <c r="L14" i="21"/>
  <c r="L15" i="21" s="1"/>
  <c r="L23" i="21" s="1"/>
  <c r="L236" i="21"/>
  <c r="L237" i="21" s="1"/>
  <c r="L240" i="21" s="1"/>
  <c r="L125" i="12"/>
  <c r="L126" i="12" s="1"/>
  <c r="L129" i="12" s="1"/>
  <c r="L14" i="23"/>
  <c r="L15" i="23" s="1"/>
  <c r="L23" i="23" s="1"/>
  <c r="L236" i="12"/>
  <c r="L237" i="12" s="1"/>
  <c r="L240" i="12" s="1"/>
  <c r="L14" i="22"/>
  <c r="L15" i="22" s="1"/>
  <c r="L23" i="22" s="1"/>
  <c r="L236" i="24"/>
  <c r="L237" i="24" s="1"/>
  <c r="L240" i="24" s="1"/>
  <c r="L125" i="23"/>
  <c r="L126" i="23" s="1"/>
  <c r="L129" i="23" s="1"/>
  <c r="M22" i="21"/>
  <c r="M27" i="21"/>
  <c r="M4" i="9"/>
  <c r="M4" i="20"/>
  <c r="M4" i="24"/>
  <c r="M4" i="16"/>
  <c r="M4" i="12"/>
  <c r="M4" i="8"/>
  <c r="M4" i="21"/>
  <c r="M4" i="22"/>
  <c r="M4" i="23"/>
  <c r="M5" i="7"/>
  <c r="M78" i="21"/>
  <c r="M90" i="21"/>
  <c r="M73" i="21"/>
  <c r="L174" i="23"/>
  <c r="L176" i="23" s="1"/>
  <c r="K155" i="24"/>
  <c r="K142" i="24"/>
  <c r="K143" i="24" s="1"/>
  <c r="K182" i="24"/>
  <c r="K189" i="24" s="1"/>
  <c r="L3" i="9"/>
  <c r="L3" i="20"/>
  <c r="L3" i="24"/>
  <c r="L3" i="12"/>
  <c r="L4" i="7"/>
  <c r="L3" i="22"/>
  <c r="L3" i="23"/>
  <c r="L3" i="21"/>
  <c r="L3" i="16"/>
  <c r="L3" i="8"/>
  <c r="M260" i="21"/>
  <c r="M244" i="21"/>
  <c r="M239" i="21"/>
  <c r="K36" i="22"/>
  <c r="K51" i="22"/>
  <c r="L174" i="21"/>
  <c r="L176" i="21" s="1"/>
  <c r="M78" i="22"/>
  <c r="M90" i="22"/>
  <c r="M73" i="22"/>
  <c r="M239" i="23"/>
  <c r="M260" i="23"/>
  <c r="M244" i="23"/>
  <c r="M90" i="23"/>
  <c r="M73" i="23"/>
  <c r="M78" i="23"/>
  <c r="K185" i="22"/>
  <c r="K192" i="22" s="1"/>
  <c r="K37" i="22"/>
  <c r="K37" i="23"/>
  <c r="M27" i="22"/>
  <c r="M22" i="22"/>
  <c r="K270" i="24"/>
  <c r="K276" i="24"/>
  <c r="K280" i="24" s="1"/>
  <c r="L103" i="22"/>
  <c r="M90" i="12"/>
  <c r="M73" i="12"/>
  <c r="M78" i="12"/>
  <c r="M133" i="12"/>
  <c r="M128" i="12"/>
  <c r="M145" i="12"/>
  <c r="K185" i="21"/>
  <c r="K192" i="21" s="1"/>
  <c r="L174" i="24"/>
  <c r="L176" i="24" s="1"/>
  <c r="L178" i="12" l="1"/>
  <c r="L14" i="20" s="1"/>
  <c r="L178" i="22"/>
  <c r="L20" i="20" s="1"/>
  <c r="K108" i="21"/>
  <c r="K115" i="21" s="1"/>
  <c r="M57" i="16"/>
  <c r="M60" i="16" s="1"/>
  <c r="M63" i="16" s="1"/>
  <c r="M65" i="16" s="1"/>
  <c r="M67" i="16" s="1"/>
  <c r="M69" i="16" s="1"/>
  <c r="M71" i="16" s="1"/>
  <c r="K147" i="23"/>
  <c r="K148" i="23" s="1"/>
  <c r="K152" i="23" s="1"/>
  <c r="K153" i="23" s="1"/>
  <c r="L140" i="23"/>
  <c r="K186" i="23"/>
  <c r="K193" i="23" s="1"/>
  <c r="K108" i="23"/>
  <c r="K277" i="22"/>
  <c r="K281" i="22" s="1"/>
  <c r="K271" i="22"/>
  <c r="K272" i="22" s="1"/>
  <c r="K186" i="24"/>
  <c r="K193" i="24" s="1"/>
  <c r="K108" i="24"/>
  <c r="K147" i="24"/>
  <c r="K148" i="24" s="1"/>
  <c r="K152" i="24" s="1"/>
  <c r="K153" i="24" s="1"/>
  <c r="L140" i="24"/>
  <c r="L140" i="12"/>
  <c r="K147" i="12"/>
  <c r="K148" i="12" s="1"/>
  <c r="K152" i="12" s="1"/>
  <c r="K153" i="12" s="1"/>
  <c r="K277" i="12"/>
  <c r="K281" i="12" s="1"/>
  <c r="K271" i="12"/>
  <c r="K272" i="12" s="1"/>
  <c r="K186" i="12"/>
  <c r="K193" i="12" s="1"/>
  <c r="K108" i="12"/>
  <c r="K277" i="23"/>
  <c r="K281" i="23" s="1"/>
  <c r="K271" i="23"/>
  <c r="K272" i="23" s="1"/>
  <c r="K186" i="22"/>
  <c r="K193" i="22" s="1"/>
  <c r="K108" i="22"/>
  <c r="K277" i="21"/>
  <c r="K281" i="21" s="1"/>
  <c r="K271" i="21"/>
  <c r="K272" i="21" s="1"/>
  <c r="M39" i="22"/>
  <c r="K196" i="24"/>
  <c r="M67" i="8"/>
  <c r="M68" i="8" s="1"/>
  <c r="K290" i="12"/>
  <c r="K292" i="12" s="1"/>
  <c r="L73" i="21"/>
  <c r="L75" i="21" s="1"/>
  <c r="L90" i="21"/>
  <c r="L78" i="21"/>
  <c r="K169" i="23"/>
  <c r="K172" i="23" s="1"/>
  <c r="K174" i="23" s="1"/>
  <c r="K176" i="23" s="1"/>
  <c r="K178" i="23" s="1"/>
  <c r="K26" i="20" s="1"/>
  <c r="K41" i="23"/>
  <c r="K42" i="23" s="1"/>
  <c r="K47" i="23" s="1"/>
  <c r="K48" i="23" s="1"/>
  <c r="K52" i="23" s="1"/>
  <c r="K53" i="23" s="1"/>
  <c r="L34" i="23"/>
  <c r="M39" i="23"/>
  <c r="K290" i="23"/>
  <c r="K292" i="23" s="1"/>
  <c r="L260" i="21"/>
  <c r="L244" i="21"/>
  <c r="L239" i="21"/>
  <c r="L241" i="21" s="1"/>
  <c r="K197" i="12"/>
  <c r="K277" i="24"/>
  <c r="K281" i="24" s="1"/>
  <c r="K271" i="24"/>
  <c r="K272" i="24" s="1"/>
  <c r="M39" i="12"/>
  <c r="L244" i="23"/>
  <c r="L239" i="23"/>
  <c r="L241" i="23" s="1"/>
  <c r="L260" i="23"/>
  <c r="L90" i="24"/>
  <c r="L73" i="24"/>
  <c r="L75" i="24" s="1"/>
  <c r="L78" i="24"/>
  <c r="L34" i="22"/>
  <c r="K169" i="22"/>
  <c r="K172" i="22" s="1"/>
  <c r="K174" i="22" s="1"/>
  <c r="K176" i="22" s="1"/>
  <c r="K178" i="22" s="1"/>
  <c r="K20" i="20" s="1"/>
  <c r="K41" i="22"/>
  <c r="K42" i="22" s="1"/>
  <c r="K47" i="22" s="1"/>
  <c r="K48" i="22" s="1"/>
  <c r="K52" i="22" s="1"/>
  <c r="K53" i="22" s="1"/>
  <c r="L178" i="23"/>
  <c r="L26" i="20" s="1"/>
  <c r="K197" i="24"/>
  <c r="L34" i="24"/>
  <c r="K41" i="24"/>
  <c r="K42" i="24" s="1"/>
  <c r="K47" i="24" s="1"/>
  <c r="K48" i="24" s="1"/>
  <c r="K52" i="24" s="1"/>
  <c r="K53" i="24" s="1"/>
  <c r="K169" i="24"/>
  <c r="K172" i="24" s="1"/>
  <c r="K174" i="24" s="1"/>
  <c r="K176" i="24" s="1"/>
  <c r="K178" i="24" s="1"/>
  <c r="K32" i="20" s="1"/>
  <c r="L260" i="22"/>
  <c r="L244" i="22"/>
  <c r="L239" i="22"/>
  <c r="L241" i="22" s="1"/>
  <c r="L90" i="23"/>
  <c r="L73" i="23"/>
  <c r="L75" i="23" s="1"/>
  <c r="L78" i="23"/>
  <c r="K41" i="12"/>
  <c r="K42" i="12" s="1"/>
  <c r="K47" i="12" s="1"/>
  <c r="K48" i="12" s="1"/>
  <c r="K52" i="12" s="1"/>
  <c r="K53" i="12" s="1"/>
  <c r="K169" i="12"/>
  <c r="K172" i="12" s="1"/>
  <c r="K174" i="12" s="1"/>
  <c r="K176" i="12" s="1"/>
  <c r="K178" i="12" s="1"/>
  <c r="K14" i="20" s="1"/>
  <c r="L34" i="12"/>
  <c r="K290" i="21"/>
  <c r="K292" i="21" s="1"/>
  <c r="K197" i="22"/>
  <c r="L140" i="22"/>
  <c r="K147" i="22"/>
  <c r="K148" i="22" s="1"/>
  <c r="K152" i="22" s="1"/>
  <c r="K153" i="22" s="1"/>
  <c r="N2" i="20"/>
  <c r="N2" i="24"/>
  <c r="N2" i="9"/>
  <c r="N39" i="8"/>
  <c r="N40" i="8" s="1"/>
  <c r="N2" i="12"/>
  <c r="N25" i="8"/>
  <c r="N27" i="8" s="1"/>
  <c r="N2" i="8"/>
  <c r="N49" i="8"/>
  <c r="N3" i="7"/>
  <c r="N2" i="23"/>
  <c r="N2" i="22"/>
  <c r="N2" i="21"/>
  <c r="N2" i="16"/>
  <c r="N84" i="8"/>
  <c r="N86" i="8" s="1"/>
  <c r="N33" i="8"/>
  <c r="O22" i="8"/>
  <c r="M101" i="22"/>
  <c r="M53" i="8"/>
  <c r="M64" i="8"/>
  <c r="M101" i="23"/>
  <c r="M101" i="21"/>
  <c r="M101" i="12"/>
  <c r="M101" i="24"/>
  <c r="L178" i="24"/>
  <c r="L32" i="20" s="1"/>
  <c r="L260" i="24"/>
  <c r="L239" i="24"/>
  <c r="L241" i="24" s="1"/>
  <c r="L244" i="24"/>
  <c r="L178" i="21"/>
  <c r="L8" i="20" s="1"/>
  <c r="K196" i="22"/>
  <c r="L73" i="22"/>
  <c r="L75" i="22" s="1"/>
  <c r="L78" i="22"/>
  <c r="L90" i="22"/>
  <c r="K197" i="21"/>
  <c r="K290" i="24"/>
  <c r="K292" i="24" s="1"/>
  <c r="M39" i="21"/>
  <c r="M57" i="8"/>
  <c r="M121" i="16"/>
  <c r="M124" i="16" s="1"/>
  <c r="M127" i="16" s="1"/>
  <c r="M129" i="16" s="1"/>
  <c r="M131" i="16" s="1"/>
  <c r="M133" i="16" s="1"/>
  <c r="M135" i="16" s="1"/>
  <c r="K290" i="22"/>
  <c r="K292" i="22" s="1"/>
  <c r="K197" i="23"/>
  <c r="K187" i="21"/>
  <c r="K194" i="21" s="1"/>
  <c r="M45" i="8"/>
  <c r="N46" i="8" s="1"/>
  <c r="K196" i="23"/>
  <c r="K169" i="21"/>
  <c r="K172" i="21" s="1"/>
  <c r="K174" i="21" s="1"/>
  <c r="K176" i="21" s="1"/>
  <c r="K178" i="21" s="1"/>
  <c r="K8" i="20" s="1"/>
  <c r="L34" i="21"/>
  <c r="K41" i="21"/>
  <c r="K42" i="21" s="1"/>
  <c r="K47" i="21" s="1"/>
  <c r="K48" i="21" s="1"/>
  <c r="K52" i="21" s="1"/>
  <c r="K53" i="21" s="1"/>
  <c r="L73" i="12"/>
  <c r="L75" i="12" s="1"/>
  <c r="L90" i="12"/>
  <c r="L78" i="12"/>
  <c r="M266" i="24"/>
  <c r="M266" i="22"/>
  <c r="M151" i="21"/>
  <c r="M151" i="24"/>
  <c r="M46" i="24"/>
  <c r="M97" i="21"/>
  <c r="M266" i="21"/>
  <c r="M266" i="23"/>
  <c r="M58" i="8"/>
  <c r="M46" i="12"/>
  <c r="M266" i="12"/>
  <c r="M97" i="23"/>
  <c r="M46" i="23"/>
  <c r="M97" i="12"/>
  <c r="M97" i="22"/>
  <c r="M151" i="23"/>
  <c r="M46" i="22"/>
  <c r="M46" i="21"/>
  <c r="M151" i="22"/>
  <c r="M151" i="12"/>
  <c r="M97" i="24"/>
  <c r="K196" i="21"/>
  <c r="L140" i="21"/>
  <c r="K147" i="21"/>
  <c r="K148" i="21" s="1"/>
  <c r="K152" i="21" s="1"/>
  <c r="K153" i="21" s="1"/>
  <c r="K201" i="21"/>
  <c r="M39" i="24"/>
  <c r="K196" i="12"/>
  <c r="L244" i="12"/>
  <c r="L260" i="12"/>
  <c r="L239" i="12"/>
  <c r="L241" i="12" s="1"/>
  <c r="K198" i="24" l="1"/>
  <c r="K160" i="21"/>
  <c r="M59" i="8"/>
  <c r="M3" i="9" s="1"/>
  <c r="K61" i="21"/>
  <c r="K114" i="21" s="1"/>
  <c r="K278" i="21"/>
  <c r="K282" i="21" s="1"/>
  <c r="K61" i="23"/>
  <c r="K114" i="23" s="1"/>
  <c r="K61" i="24"/>
  <c r="K114" i="24" s="1"/>
  <c r="K278" i="23"/>
  <c r="K282" i="23" s="1"/>
  <c r="K278" i="22"/>
  <c r="K282" i="22" s="1"/>
  <c r="K61" i="12"/>
  <c r="K114" i="12" s="1"/>
  <c r="K278" i="12"/>
  <c r="K282" i="12" s="1"/>
  <c r="L86" i="12"/>
  <c r="L91" i="12" s="1"/>
  <c r="L93" i="12" s="1"/>
  <c r="L98" i="12" s="1"/>
  <c r="L99" i="12" s="1"/>
  <c r="L107" i="12" s="1"/>
  <c r="L186" i="12" s="1"/>
  <c r="L193" i="12" s="1"/>
  <c r="L201" i="12" s="1"/>
  <c r="L79" i="12"/>
  <c r="L80" i="12" s="1"/>
  <c r="K61" i="22"/>
  <c r="K114" i="22" s="1"/>
  <c r="K183" i="22"/>
  <c r="K190" i="22" s="1"/>
  <c r="K156" i="22"/>
  <c r="K157" i="22" s="1"/>
  <c r="L261" i="21"/>
  <c r="L263" i="21" s="1"/>
  <c r="L267" i="21" s="1"/>
  <c r="L268" i="21" s="1"/>
  <c r="L245" i="21"/>
  <c r="L246" i="21" s="1"/>
  <c r="L256" i="21"/>
  <c r="L133" i="24"/>
  <c r="L128" i="24"/>
  <c r="L130" i="24" s="1"/>
  <c r="L145" i="24"/>
  <c r="L128" i="22"/>
  <c r="L130" i="22" s="1"/>
  <c r="L145" i="22"/>
  <c r="L133" i="22"/>
  <c r="L22" i="22"/>
  <c r="L24" i="22" s="1"/>
  <c r="L27" i="22"/>
  <c r="L22" i="23"/>
  <c r="L24" i="23" s="1"/>
  <c r="L27" i="23"/>
  <c r="K296" i="21"/>
  <c r="K298" i="21" s="1"/>
  <c r="K183" i="24"/>
  <c r="K190" i="24" s="1"/>
  <c r="K156" i="24"/>
  <c r="K157" i="24" s="1"/>
  <c r="L22" i="21"/>
  <c r="L24" i="21" s="1"/>
  <c r="L27" i="21"/>
  <c r="M125" i="24"/>
  <c r="M126" i="24" s="1"/>
  <c r="M129" i="24" s="1"/>
  <c r="M130" i="24" s="1"/>
  <c r="M125" i="23"/>
  <c r="M126" i="23" s="1"/>
  <c r="M129" i="23" s="1"/>
  <c r="M130" i="23" s="1"/>
  <c r="M236" i="12"/>
  <c r="M237" i="12" s="1"/>
  <c r="M240" i="12" s="1"/>
  <c r="M241" i="12" s="1"/>
  <c r="M14" i="12"/>
  <c r="M15" i="12" s="1"/>
  <c r="M23" i="12" s="1"/>
  <c r="M24" i="12" s="1"/>
  <c r="M14" i="23"/>
  <c r="M15" i="23" s="1"/>
  <c r="M23" i="23" s="1"/>
  <c r="M24" i="23" s="1"/>
  <c r="M125" i="22"/>
  <c r="M126" i="22" s="1"/>
  <c r="M129" i="22" s="1"/>
  <c r="M130" i="22" s="1"/>
  <c r="M14" i="22"/>
  <c r="M15" i="22" s="1"/>
  <c r="M23" i="22" s="1"/>
  <c r="M24" i="22" s="1"/>
  <c r="M14" i="24"/>
  <c r="M15" i="24" s="1"/>
  <c r="M23" i="24" s="1"/>
  <c r="M24" i="24" s="1"/>
  <c r="M236" i="23"/>
  <c r="M237" i="23" s="1"/>
  <c r="M240" i="23" s="1"/>
  <c r="M241" i="23" s="1"/>
  <c r="M236" i="22"/>
  <c r="M237" i="22" s="1"/>
  <c r="M240" i="22" s="1"/>
  <c r="M241" i="22" s="1"/>
  <c r="M125" i="21"/>
  <c r="M126" i="21" s="1"/>
  <c r="M129" i="21" s="1"/>
  <c r="M130" i="21" s="1"/>
  <c r="M14" i="21"/>
  <c r="M15" i="21" s="1"/>
  <c r="M23" i="21" s="1"/>
  <c r="M24" i="21" s="1"/>
  <c r="M236" i="21"/>
  <c r="M237" i="21" s="1"/>
  <c r="M240" i="21" s="1"/>
  <c r="M241" i="21" s="1"/>
  <c r="M125" i="12"/>
  <c r="M126" i="12" s="1"/>
  <c r="M129" i="12" s="1"/>
  <c r="M130" i="12" s="1"/>
  <c r="M236" i="24"/>
  <c r="M237" i="24" s="1"/>
  <c r="M240" i="24" s="1"/>
  <c r="M241" i="24" s="1"/>
  <c r="K160" i="22"/>
  <c r="K115" i="22"/>
  <c r="K187" i="22"/>
  <c r="K194" i="22" s="1"/>
  <c r="K187" i="24"/>
  <c r="K194" i="24" s="1"/>
  <c r="K160" i="24"/>
  <c r="K115" i="24"/>
  <c r="K278" i="24"/>
  <c r="K282" i="24" s="1"/>
  <c r="K302" i="22"/>
  <c r="K302" i="24"/>
  <c r="M177" i="23"/>
  <c r="M177" i="21"/>
  <c r="M177" i="24"/>
  <c r="M177" i="12"/>
  <c r="N65" i="8"/>
  <c r="M177" i="22"/>
  <c r="N50" i="8"/>
  <c r="L22" i="24"/>
  <c r="L24" i="24" s="1"/>
  <c r="L27" i="24"/>
  <c r="K201" i="22"/>
  <c r="K201" i="24"/>
  <c r="L86" i="24"/>
  <c r="L91" i="24" s="1"/>
  <c r="L93" i="24" s="1"/>
  <c r="L98" i="24" s="1"/>
  <c r="L99" i="24" s="1"/>
  <c r="L107" i="24" s="1"/>
  <c r="L186" i="24" s="1"/>
  <c r="L193" i="24" s="1"/>
  <c r="L201" i="24" s="1"/>
  <c r="L79" i="24"/>
  <c r="L80" i="24" s="1"/>
  <c r="K302" i="23"/>
  <c r="K205" i="21"/>
  <c r="M69" i="24"/>
  <c r="M70" i="24" s="1"/>
  <c r="M74" i="24" s="1"/>
  <c r="M75" i="24" s="1"/>
  <c r="M69" i="23"/>
  <c r="M70" i="23" s="1"/>
  <c r="M74" i="23" s="1"/>
  <c r="M75" i="23" s="1"/>
  <c r="M69" i="12"/>
  <c r="M70" i="12" s="1"/>
  <c r="M74" i="12" s="1"/>
  <c r="M75" i="12" s="1"/>
  <c r="M69" i="22"/>
  <c r="M70" i="22" s="1"/>
  <c r="M74" i="22" s="1"/>
  <c r="M75" i="22" s="1"/>
  <c r="M69" i="21"/>
  <c r="M70" i="21" s="1"/>
  <c r="M74" i="21" s="1"/>
  <c r="M75" i="21" s="1"/>
  <c r="K198" i="21"/>
  <c r="K198" i="22"/>
  <c r="K296" i="23"/>
  <c r="K298" i="23" s="1"/>
  <c r="K296" i="22"/>
  <c r="K298" i="22" s="1"/>
  <c r="L261" i="12"/>
  <c r="L263" i="12" s="1"/>
  <c r="L267" i="12" s="1"/>
  <c r="L268" i="12" s="1"/>
  <c r="L245" i="12"/>
  <c r="L246" i="12" s="1"/>
  <c r="L256" i="12"/>
  <c r="K187" i="12"/>
  <c r="K194" i="12" s="1"/>
  <c r="K160" i="12"/>
  <c r="K115" i="12"/>
  <c r="K160" i="23"/>
  <c r="K187" i="23"/>
  <c r="K194" i="23" s="1"/>
  <c r="K115" i="23"/>
  <c r="O23" i="8"/>
  <c r="O26" i="8"/>
  <c r="O2" i="7"/>
  <c r="N83" i="24"/>
  <c r="N253" i="23"/>
  <c r="N32" i="23"/>
  <c r="N17" i="24"/>
  <c r="N19" i="24" s="1"/>
  <c r="N138" i="23"/>
  <c r="N253" i="12"/>
  <c r="N83" i="12"/>
  <c r="N138" i="12"/>
  <c r="N83" i="23"/>
  <c r="N17" i="12"/>
  <c r="N19" i="12" s="1"/>
  <c r="N32" i="24"/>
  <c r="N138" i="22"/>
  <c r="N253" i="24"/>
  <c r="N83" i="22"/>
  <c r="N17" i="22"/>
  <c r="N19" i="22" s="1"/>
  <c r="N17" i="23"/>
  <c r="N19" i="23" s="1"/>
  <c r="N253" i="22"/>
  <c r="N138" i="24"/>
  <c r="N138" i="21"/>
  <c r="N253" i="21"/>
  <c r="N32" i="22"/>
  <c r="N17" i="21"/>
  <c r="N19" i="21" s="1"/>
  <c r="N83" i="21"/>
  <c r="N32" i="12"/>
  <c r="N32" i="21"/>
  <c r="L86" i="23"/>
  <c r="L91" i="23" s="1"/>
  <c r="L93" i="23" s="1"/>
  <c r="L98" i="23" s="1"/>
  <c r="L99" i="23" s="1"/>
  <c r="L107" i="23" s="1"/>
  <c r="L186" i="23" s="1"/>
  <c r="L193" i="23" s="1"/>
  <c r="L201" i="23" s="1"/>
  <c r="L79" i="23"/>
  <c r="L80" i="23" s="1"/>
  <c r="K214" i="24"/>
  <c r="K216" i="24" s="1"/>
  <c r="L86" i="21"/>
  <c r="L91" i="21" s="1"/>
  <c r="L93" i="21" s="1"/>
  <c r="L98" i="21" s="1"/>
  <c r="L99" i="21" s="1"/>
  <c r="L107" i="21" s="1"/>
  <c r="L186" i="21" s="1"/>
  <c r="L193" i="21" s="1"/>
  <c r="L79" i="21"/>
  <c r="L80" i="21" s="1"/>
  <c r="K201" i="12"/>
  <c r="K201" i="23"/>
  <c r="M3" i="20"/>
  <c r="M3" i="21"/>
  <c r="M3" i="16"/>
  <c r="L86" i="22"/>
  <c r="L91" i="22" s="1"/>
  <c r="L93" i="22" s="1"/>
  <c r="L98" i="22" s="1"/>
  <c r="L99" i="22" s="1"/>
  <c r="L107" i="22" s="1"/>
  <c r="L186" i="22" s="1"/>
  <c r="L193" i="22" s="1"/>
  <c r="L201" i="22" s="1"/>
  <c r="L79" i="22"/>
  <c r="L80" i="22" s="1"/>
  <c r="N34" i="8"/>
  <c r="N35" i="8"/>
  <c r="L261" i="23"/>
  <c r="L263" i="23" s="1"/>
  <c r="L267" i="23" s="1"/>
  <c r="L268" i="23" s="1"/>
  <c r="L256" i="23"/>
  <c r="L245" i="23"/>
  <c r="L246" i="23" s="1"/>
  <c r="L128" i="23"/>
  <c r="L130" i="23" s="1"/>
  <c r="L133" i="23"/>
  <c r="L145" i="23"/>
  <c r="K198" i="23"/>
  <c r="L256" i="24"/>
  <c r="L245" i="24"/>
  <c r="L246" i="24" s="1"/>
  <c r="L261" i="24"/>
  <c r="L263" i="24" s="1"/>
  <c r="L267" i="24" s="1"/>
  <c r="L268" i="24" s="1"/>
  <c r="N4" i="23"/>
  <c r="N4" i="22"/>
  <c r="N4" i="21"/>
  <c r="N4" i="9"/>
  <c r="N4" i="16"/>
  <c r="N4" i="8"/>
  <c r="N4" i="12"/>
  <c r="N4" i="20"/>
  <c r="N4" i="24"/>
  <c r="N5" i="7"/>
  <c r="K302" i="21"/>
  <c r="K296" i="24"/>
  <c r="K298" i="24" s="1"/>
  <c r="K302" i="12"/>
  <c r="K296" i="12"/>
  <c r="K298" i="12" s="1"/>
  <c r="K156" i="23"/>
  <c r="K157" i="23" s="1"/>
  <c r="K183" i="23"/>
  <c r="K190" i="23" s="1"/>
  <c r="K183" i="21"/>
  <c r="K190" i="21" s="1"/>
  <c r="K156" i="21"/>
  <c r="K157" i="21" s="1"/>
  <c r="L27" i="12"/>
  <c r="L22" i="12"/>
  <c r="L24" i="12" s="1"/>
  <c r="L245" i="22"/>
  <c r="L246" i="22" s="1"/>
  <c r="L256" i="22"/>
  <c r="L261" i="22"/>
  <c r="L263" i="22" s="1"/>
  <c r="L267" i="22" s="1"/>
  <c r="L268" i="22" s="1"/>
  <c r="K183" i="12"/>
  <c r="K190" i="12" s="1"/>
  <c r="K156" i="12"/>
  <c r="K157" i="12" s="1"/>
  <c r="L128" i="21"/>
  <c r="L130" i="21" s="1"/>
  <c r="L145" i="21"/>
  <c r="L133" i="21"/>
  <c r="N29" i="16"/>
  <c r="N30" i="16" s="1"/>
  <c r="N55" i="16" s="1"/>
  <c r="N52" i="8"/>
  <c r="N54" i="8" s="1"/>
  <c r="N52" i="16"/>
  <c r="N53" i="16" s="1"/>
  <c r="N56" i="16" s="1"/>
  <c r="N62" i="16"/>
  <c r="N126" i="16"/>
  <c r="N93" i="16"/>
  <c r="N94" i="16" s="1"/>
  <c r="N119" i="16" s="1"/>
  <c r="N116" i="16"/>
  <c r="N117" i="16" s="1"/>
  <c r="N120" i="16" s="1"/>
  <c r="K198" i="12"/>
  <c r="L145" i="12"/>
  <c r="L133" i="12"/>
  <c r="L128" i="12"/>
  <c r="L130" i="12" s="1"/>
  <c r="M3" i="22" l="1"/>
  <c r="M3" i="8"/>
  <c r="M3" i="23"/>
  <c r="M3" i="24"/>
  <c r="M3" i="12"/>
  <c r="M4" i="7"/>
  <c r="L276" i="24"/>
  <c r="L280" i="24" s="1"/>
  <c r="L270" i="24"/>
  <c r="L106" i="12"/>
  <c r="L87" i="12"/>
  <c r="L106" i="21"/>
  <c r="L87" i="21"/>
  <c r="L276" i="23"/>
  <c r="L280" i="23" s="1"/>
  <c r="L270" i="23"/>
  <c r="L277" i="23"/>
  <c r="L281" i="23" s="1"/>
  <c r="L271" i="23"/>
  <c r="L276" i="21"/>
  <c r="L280" i="21" s="1"/>
  <c r="L270" i="21"/>
  <c r="L271" i="22"/>
  <c r="L277" i="22"/>
  <c r="L281" i="22" s="1"/>
  <c r="L276" i="12"/>
  <c r="L280" i="12" s="1"/>
  <c r="L270" i="12"/>
  <c r="L39" i="12"/>
  <c r="O2" i="9"/>
  <c r="O2" i="24"/>
  <c r="O2" i="12"/>
  <c r="O25" i="8"/>
  <c r="O27" i="8" s="1"/>
  <c r="O2" i="8"/>
  <c r="O3" i="7"/>
  <c r="O2" i="23"/>
  <c r="O2" i="20"/>
  <c r="O2" i="22"/>
  <c r="O2" i="21"/>
  <c r="O2" i="16"/>
  <c r="O39" i="8"/>
  <c r="O40" i="8" s="1"/>
  <c r="O49" i="8"/>
  <c r="O84" i="8"/>
  <c r="O86" i="8" s="1"/>
  <c r="O33" i="8"/>
  <c r="P22" i="8"/>
  <c r="L201" i="21"/>
  <c r="M86" i="24"/>
  <c r="M79" i="24"/>
  <c r="M80" i="24" s="1"/>
  <c r="M35" i="21"/>
  <c r="M28" i="21"/>
  <c r="M29" i="21" s="1"/>
  <c r="M40" i="21"/>
  <c r="L39" i="21"/>
  <c r="L277" i="24"/>
  <c r="L281" i="24" s="1"/>
  <c r="L271" i="24"/>
  <c r="L106" i="22"/>
  <c r="L87" i="22"/>
  <c r="L87" i="23"/>
  <c r="L106" i="23"/>
  <c r="M141" i="21"/>
  <c r="M146" i="21"/>
  <c r="M134" i="21"/>
  <c r="M135" i="21" s="1"/>
  <c r="L35" i="21"/>
  <c r="L28" i="21"/>
  <c r="L29" i="21" s="1"/>
  <c r="L40" i="21"/>
  <c r="L141" i="22"/>
  <c r="L146" i="22"/>
  <c r="L148" i="22" s="1"/>
  <c r="L152" i="22" s="1"/>
  <c r="L153" i="22" s="1"/>
  <c r="L134" i="22"/>
  <c r="L135" i="22" s="1"/>
  <c r="K214" i="12"/>
  <c r="K216" i="12" s="1"/>
  <c r="K303" i="24"/>
  <c r="K316" i="24"/>
  <c r="K205" i="24"/>
  <c r="M245" i="22"/>
  <c r="M246" i="22" s="1"/>
  <c r="M256" i="22"/>
  <c r="M258" i="22" s="1"/>
  <c r="M261" i="22"/>
  <c r="K184" i="24"/>
  <c r="K191" i="24" s="1"/>
  <c r="K159" i="24"/>
  <c r="K161" i="24" s="1"/>
  <c r="L270" i="22"/>
  <c r="L276" i="22"/>
  <c r="L280" i="22" s="1"/>
  <c r="L277" i="12"/>
  <c r="L281" i="12" s="1"/>
  <c r="L271" i="12"/>
  <c r="L87" i="24"/>
  <c r="L106" i="24"/>
  <c r="K304" i="24"/>
  <c r="M261" i="23"/>
  <c r="M256" i="23"/>
  <c r="M258" i="23" s="1"/>
  <c r="M245" i="23"/>
  <c r="M246" i="23" s="1"/>
  <c r="K200" i="24"/>
  <c r="K202" i="24" s="1"/>
  <c r="N57" i="8"/>
  <c r="L39" i="24"/>
  <c r="K205" i="22"/>
  <c r="M35" i="24"/>
  <c r="M40" i="24"/>
  <c r="M28" i="24"/>
  <c r="M29" i="24" s="1"/>
  <c r="L141" i="24"/>
  <c r="L134" i="24"/>
  <c r="L135" i="24" s="1"/>
  <c r="L146" i="24"/>
  <c r="L148" i="24" s="1"/>
  <c r="L152" i="24" s="1"/>
  <c r="L153" i="24" s="1"/>
  <c r="L141" i="21"/>
  <c r="L146" i="21"/>
  <c r="L148" i="21" s="1"/>
  <c r="L152" i="21" s="1"/>
  <c r="L153" i="21" s="1"/>
  <c r="L134" i="21"/>
  <c r="L135" i="21" s="1"/>
  <c r="K159" i="21"/>
  <c r="K161" i="21" s="1"/>
  <c r="K184" i="21"/>
  <c r="K191" i="21" s="1"/>
  <c r="N45" i="8"/>
  <c r="O46" i="8" s="1"/>
  <c r="K224" i="24"/>
  <c r="K310" i="24"/>
  <c r="K320" i="24" s="1"/>
  <c r="L40" i="24"/>
  <c r="L35" i="24"/>
  <c r="L28" i="24"/>
  <c r="L29" i="24" s="1"/>
  <c r="M28" i="22"/>
  <c r="M29" i="22" s="1"/>
  <c r="M40" i="22"/>
  <c r="M35" i="22"/>
  <c r="K303" i="21"/>
  <c r="K304" i="21" s="1"/>
  <c r="K316" i="21"/>
  <c r="N121" i="16"/>
  <c r="N124" i="16" s="1"/>
  <c r="N127" i="16" s="1"/>
  <c r="N129" i="16" s="1"/>
  <c r="N131" i="16" s="1"/>
  <c r="N133" i="16" s="1"/>
  <c r="N135" i="16" s="1"/>
  <c r="K159" i="12"/>
  <c r="K184" i="12"/>
  <c r="K191" i="12" s="1"/>
  <c r="K200" i="21"/>
  <c r="K202" i="21" s="1"/>
  <c r="K205" i="23"/>
  <c r="K214" i="22"/>
  <c r="K216" i="22" s="1"/>
  <c r="N101" i="21"/>
  <c r="N64" i="8"/>
  <c r="N101" i="23"/>
  <c r="N101" i="12"/>
  <c r="N101" i="22"/>
  <c r="N101" i="24"/>
  <c r="N53" i="8"/>
  <c r="M134" i="22"/>
  <c r="M135" i="22" s="1"/>
  <c r="M141" i="22"/>
  <c r="M146" i="22"/>
  <c r="L39" i="23"/>
  <c r="K200" i="12"/>
  <c r="K202" i="12" s="1"/>
  <c r="K200" i="23"/>
  <c r="K202" i="23" s="1"/>
  <c r="K214" i="23"/>
  <c r="K216" i="23" s="1"/>
  <c r="K214" i="21"/>
  <c r="K216" i="21" s="1"/>
  <c r="L277" i="21"/>
  <c r="L281" i="21" s="1"/>
  <c r="L271" i="21"/>
  <c r="M35" i="23"/>
  <c r="M28" i="23"/>
  <c r="M29" i="23" s="1"/>
  <c r="M40" i="23"/>
  <c r="L40" i="23"/>
  <c r="L28" i="23"/>
  <c r="L29" i="23" s="1"/>
  <c r="L35" i="23"/>
  <c r="K184" i="23"/>
  <c r="K191" i="23" s="1"/>
  <c r="K159" i="23"/>
  <c r="K161" i="23" s="1"/>
  <c r="M79" i="21"/>
  <c r="M80" i="21" s="1"/>
  <c r="M86" i="21"/>
  <c r="M40" i="12"/>
  <c r="M28" i="12"/>
  <c r="M29" i="12" s="1"/>
  <c r="M35" i="12"/>
  <c r="K316" i="22"/>
  <c r="K303" i="22"/>
  <c r="K304" i="22" s="1"/>
  <c r="M79" i="22"/>
  <c r="M80" i="22" s="1"/>
  <c r="M86" i="22"/>
  <c r="N67" i="8"/>
  <c r="N68" i="8" s="1"/>
  <c r="M245" i="24"/>
  <c r="M246" i="24" s="1"/>
  <c r="M256" i="24"/>
  <c r="M258" i="24" s="1"/>
  <c r="M261" i="24"/>
  <c r="M261" i="12"/>
  <c r="M256" i="12"/>
  <c r="M258" i="12" s="1"/>
  <c r="M245" i="12"/>
  <c r="M246" i="12" s="1"/>
  <c r="L39" i="22"/>
  <c r="L134" i="12"/>
  <c r="L135" i="12" s="1"/>
  <c r="L141" i="12"/>
  <c r="L146" i="12"/>
  <c r="L148" i="12" s="1"/>
  <c r="L152" i="12" s="1"/>
  <c r="L153" i="12" s="1"/>
  <c r="N151" i="24"/>
  <c r="N97" i="24"/>
  <c r="N151" i="23"/>
  <c r="N266" i="23"/>
  <c r="N46" i="12"/>
  <c r="N266" i="21"/>
  <c r="N151" i="21"/>
  <c r="N266" i="12"/>
  <c r="N151" i="22"/>
  <c r="N266" i="24"/>
  <c r="N97" i="23"/>
  <c r="N46" i="23"/>
  <c r="N97" i="12"/>
  <c r="N97" i="22"/>
  <c r="N97" i="21"/>
  <c r="N266" i="22"/>
  <c r="N58" i="8"/>
  <c r="N46" i="22"/>
  <c r="N46" i="21"/>
  <c r="N151" i="12"/>
  <c r="N46" i="24"/>
  <c r="K303" i="12"/>
  <c r="K304" i="12" s="1"/>
  <c r="K316" i="12"/>
  <c r="K161" i="12"/>
  <c r="M86" i="12"/>
  <c r="M79" i="12"/>
  <c r="M80" i="12" s="1"/>
  <c r="M141" i="12"/>
  <c r="M134" i="12"/>
  <c r="M135" i="12" s="1"/>
  <c r="M146" i="12"/>
  <c r="M134" i="23"/>
  <c r="M135" i="23" s="1"/>
  <c r="M141" i="23"/>
  <c r="M146" i="23"/>
  <c r="L35" i="22"/>
  <c r="L28" i="22"/>
  <c r="L29" i="22" s="1"/>
  <c r="L40" i="22"/>
  <c r="K159" i="22"/>
  <c r="K161" i="22" s="1"/>
  <c r="K184" i="22"/>
  <c r="K191" i="22" s="1"/>
  <c r="N57" i="16"/>
  <c r="N60" i="16" s="1"/>
  <c r="N63" i="16" s="1"/>
  <c r="N65" i="16" s="1"/>
  <c r="N67" i="16" s="1"/>
  <c r="N69" i="16" s="1"/>
  <c r="N71" i="16" s="1"/>
  <c r="L35" i="12"/>
  <c r="L40" i="12"/>
  <c r="L28" i="12"/>
  <c r="L29" i="12" s="1"/>
  <c r="L134" i="23"/>
  <c r="L135" i="23" s="1"/>
  <c r="L141" i="23"/>
  <c r="L146" i="23"/>
  <c r="L148" i="23" s="1"/>
  <c r="L152" i="23" s="1"/>
  <c r="L153" i="23" s="1"/>
  <c r="K205" i="12"/>
  <c r="K316" i="23"/>
  <c r="K303" i="23"/>
  <c r="K304" i="23" s="1"/>
  <c r="M86" i="23"/>
  <c r="M79" i="23"/>
  <c r="M80" i="23" s="1"/>
  <c r="M256" i="21"/>
  <c r="M258" i="21" s="1"/>
  <c r="M245" i="21"/>
  <c r="M246" i="21" s="1"/>
  <c r="M261" i="21"/>
  <c r="M134" i="24"/>
  <c r="M135" i="24" s="1"/>
  <c r="M146" i="24"/>
  <c r="M141" i="24"/>
  <c r="K200" i="22"/>
  <c r="K202" i="22" s="1"/>
  <c r="L272" i="22" l="1"/>
  <c r="L42" i="22"/>
  <c r="L47" i="22" s="1"/>
  <c r="L48" i="22" s="1"/>
  <c r="L52" i="22" s="1"/>
  <c r="N59" i="8"/>
  <c r="N4" i="7" s="1"/>
  <c r="K317" i="21"/>
  <c r="L183" i="22"/>
  <c r="L190" i="22" s="1"/>
  <c r="L156" i="22"/>
  <c r="K219" i="23"/>
  <c r="K221" i="23" s="1"/>
  <c r="K317" i="23"/>
  <c r="L183" i="12"/>
  <c r="L190" i="12" s="1"/>
  <c r="L156" i="12"/>
  <c r="L36" i="21"/>
  <c r="L51" i="21"/>
  <c r="L36" i="23"/>
  <c r="L51" i="23"/>
  <c r="L36" i="24"/>
  <c r="L51" i="24"/>
  <c r="L182" i="24"/>
  <c r="L189" i="24" s="1"/>
  <c r="L155" i="24"/>
  <c r="L142" i="24"/>
  <c r="K219" i="22"/>
  <c r="K221" i="22" s="1"/>
  <c r="L182" i="23"/>
  <c r="L189" i="23" s="1"/>
  <c r="L142" i="23"/>
  <c r="L155" i="23"/>
  <c r="L36" i="12"/>
  <c r="L51" i="12"/>
  <c r="M91" i="23"/>
  <c r="M270" i="24"/>
  <c r="M276" i="24"/>
  <c r="M280" i="24" s="1"/>
  <c r="M290" i="24" s="1"/>
  <c r="M292" i="24" s="1"/>
  <c r="M302" i="24" s="1"/>
  <c r="L183" i="23"/>
  <c r="L190" i="23" s="1"/>
  <c r="L156" i="23"/>
  <c r="K163" i="23"/>
  <c r="K165" i="23" s="1"/>
  <c r="M182" i="22"/>
  <c r="M189" i="22" s="1"/>
  <c r="M196" i="22" s="1"/>
  <c r="M155" i="22"/>
  <c r="M142" i="22"/>
  <c r="M143" i="22" s="1"/>
  <c r="K310" i="22"/>
  <c r="K320" i="22" s="1"/>
  <c r="K224" i="22"/>
  <c r="K33" i="20"/>
  <c r="M262" i="22"/>
  <c r="M263" i="22" s="1"/>
  <c r="M267" i="22" s="1"/>
  <c r="M268" i="22" s="1"/>
  <c r="N255" i="22"/>
  <c r="K163" i="24"/>
  <c r="K165" i="24" s="1"/>
  <c r="O138" i="24"/>
  <c r="O17" i="24"/>
  <c r="O19" i="24" s="1"/>
  <c r="O253" i="22"/>
  <c r="O32" i="24"/>
  <c r="O17" i="12"/>
  <c r="O19" i="12" s="1"/>
  <c r="O83" i="23"/>
  <c r="O138" i="22"/>
  <c r="O83" i="24"/>
  <c r="O32" i="12"/>
  <c r="O32" i="22"/>
  <c r="O83" i="22"/>
  <c r="O17" i="22"/>
  <c r="O19" i="22" s="1"/>
  <c r="O138" i="23"/>
  <c r="O17" i="23"/>
  <c r="O19" i="23" s="1"/>
  <c r="O253" i="12"/>
  <c r="O83" i="12"/>
  <c r="O138" i="21"/>
  <c r="O32" i="23"/>
  <c r="O83" i="21"/>
  <c r="O253" i="21"/>
  <c r="O17" i="21"/>
  <c r="O19" i="21" s="1"/>
  <c r="O253" i="23"/>
  <c r="O253" i="24"/>
  <c r="O138" i="12"/>
  <c r="O32" i="21"/>
  <c r="K219" i="12"/>
  <c r="K221" i="12" s="1"/>
  <c r="M155" i="23"/>
  <c r="M142" i="23"/>
  <c r="M143" i="23" s="1"/>
  <c r="M182" i="23"/>
  <c r="M189" i="23" s="1"/>
  <c r="M196" i="23" s="1"/>
  <c r="K163" i="22"/>
  <c r="K165" i="22" s="1"/>
  <c r="L296" i="12"/>
  <c r="L298" i="12" s="1"/>
  <c r="M276" i="22"/>
  <c r="M280" i="22" s="1"/>
  <c r="M290" i="22" s="1"/>
  <c r="M292" i="22" s="1"/>
  <c r="M302" i="22" s="1"/>
  <c r="M270" i="22"/>
  <c r="K310" i="12"/>
  <c r="K320" i="12" s="1"/>
  <c r="K224" i="12"/>
  <c r="L185" i="23"/>
  <c r="L192" i="23" s="1"/>
  <c r="L108" i="23"/>
  <c r="M51" i="21"/>
  <c r="M36" i="21"/>
  <c r="M37" i="21" s="1"/>
  <c r="K317" i="12"/>
  <c r="L296" i="23"/>
  <c r="L298" i="23" s="1"/>
  <c r="M51" i="12"/>
  <c r="M36" i="12"/>
  <c r="M37" i="12" s="1"/>
  <c r="M36" i="24"/>
  <c r="M37" i="24" s="1"/>
  <c r="M51" i="24"/>
  <c r="L156" i="21"/>
  <c r="L183" i="21"/>
  <c r="L190" i="21" s="1"/>
  <c r="L42" i="12"/>
  <c r="L47" i="12" s="1"/>
  <c r="L48" i="12" s="1"/>
  <c r="L52" i="12" s="1"/>
  <c r="L272" i="23"/>
  <c r="L182" i="22"/>
  <c r="L189" i="22" s="1"/>
  <c r="L155" i="22"/>
  <c r="L157" i="22" s="1"/>
  <c r="L142" i="22"/>
  <c r="N236" i="24"/>
  <c r="N237" i="24" s="1"/>
  <c r="N240" i="24" s="1"/>
  <c r="N236" i="12"/>
  <c r="N237" i="12" s="1"/>
  <c r="N240" i="12" s="1"/>
  <c r="N14" i="12"/>
  <c r="N15" i="12" s="1"/>
  <c r="N23" i="12" s="1"/>
  <c r="N14" i="23"/>
  <c r="N15" i="23" s="1"/>
  <c r="N23" i="23" s="1"/>
  <c r="N125" i="22"/>
  <c r="N126" i="22" s="1"/>
  <c r="N129" i="22" s="1"/>
  <c r="N14" i="22"/>
  <c r="N15" i="22" s="1"/>
  <c r="N23" i="22" s="1"/>
  <c r="N14" i="24"/>
  <c r="N15" i="24" s="1"/>
  <c r="N23" i="24" s="1"/>
  <c r="N125" i="24"/>
  <c r="N126" i="24" s="1"/>
  <c r="N129" i="24" s="1"/>
  <c r="N236" i="23"/>
  <c r="N237" i="23" s="1"/>
  <c r="N240" i="23" s="1"/>
  <c r="N236" i="22"/>
  <c r="N237" i="22" s="1"/>
  <c r="N240" i="22" s="1"/>
  <c r="N125" i="21"/>
  <c r="N126" i="21" s="1"/>
  <c r="N129" i="21" s="1"/>
  <c r="N14" i="21"/>
  <c r="N15" i="21" s="1"/>
  <c r="N23" i="21" s="1"/>
  <c r="N236" i="21"/>
  <c r="N237" i="21" s="1"/>
  <c r="N240" i="21" s="1"/>
  <c r="N125" i="12"/>
  <c r="N126" i="12" s="1"/>
  <c r="N129" i="12" s="1"/>
  <c r="N125" i="23"/>
  <c r="N126" i="23" s="1"/>
  <c r="N129" i="23" s="1"/>
  <c r="M182" i="12"/>
  <c r="M189" i="12" s="1"/>
  <c r="M196" i="12" s="1"/>
  <c r="M155" i="12"/>
  <c r="M142" i="12"/>
  <c r="M143" i="12" s="1"/>
  <c r="M91" i="22"/>
  <c r="K310" i="23"/>
  <c r="K320" i="23" s="1"/>
  <c r="K224" i="23"/>
  <c r="M36" i="22"/>
  <c r="M37" i="22" s="1"/>
  <c r="M51" i="22"/>
  <c r="O126" i="16"/>
  <c r="O52" i="16"/>
  <c r="O53" i="16" s="1"/>
  <c r="O56" i="16" s="1"/>
  <c r="O52" i="8"/>
  <c r="O54" i="8" s="1"/>
  <c r="O62" i="16"/>
  <c r="O116" i="16"/>
  <c r="O117" i="16" s="1"/>
  <c r="O120" i="16" s="1"/>
  <c r="O93" i="16"/>
  <c r="O94" i="16" s="1"/>
  <c r="O119" i="16" s="1"/>
  <c r="O29" i="16"/>
  <c r="O30" i="16" s="1"/>
  <c r="O55" i="16" s="1"/>
  <c r="L183" i="24"/>
  <c r="L190" i="24" s="1"/>
  <c r="L156" i="24"/>
  <c r="K219" i="24"/>
  <c r="K221" i="24" s="1"/>
  <c r="L290" i="23"/>
  <c r="L292" i="23" s="1"/>
  <c r="L155" i="12"/>
  <c r="L142" i="12"/>
  <c r="L182" i="12"/>
  <c r="L189" i="12" s="1"/>
  <c r="M87" i="22"/>
  <c r="M88" i="22" s="1"/>
  <c r="M106" i="22"/>
  <c r="M91" i="21"/>
  <c r="K219" i="21"/>
  <c r="K221" i="21" s="1"/>
  <c r="K317" i="22"/>
  <c r="L185" i="22"/>
  <c r="L192" i="22" s="1"/>
  <c r="L108" i="22"/>
  <c r="M106" i="24"/>
  <c r="M87" i="24"/>
  <c r="M88" i="24" s="1"/>
  <c r="M106" i="12"/>
  <c r="M87" i="12"/>
  <c r="M88" i="12" s="1"/>
  <c r="M87" i="21"/>
  <c r="M88" i="21" s="1"/>
  <c r="M106" i="21"/>
  <c r="M36" i="23"/>
  <c r="M37" i="23" s="1"/>
  <c r="M51" i="23"/>
  <c r="L155" i="21"/>
  <c r="L142" i="21"/>
  <c r="L182" i="21"/>
  <c r="L189" i="21" s="1"/>
  <c r="M91" i="24"/>
  <c r="L185" i="21"/>
  <c r="L192" i="21" s="1"/>
  <c r="L108" i="21"/>
  <c r="M155" i="24"/>
  <c r="M182" i="24"/>
  <c r="M189" i="24" s="1"/>
  <c r="M196" i="24" s="1"/>
  <c r="M142" i="24"/>
  <c r="M143" i="24" s="1"/>
  <c r="K204" i="22"/>
  <c r="K206" i="22" s="1"/>
  <c r="M91" i="12"/>
  <c r="L36" i="22"/>
  <c r="L51" i="22"/>
  <c r="K204" i="12"/>
  <c r="K206" i="12" s="1"/>
  <c r="K204" i="21"/>
  <c r="K206" i="21" s="1"/>
  <c r="M270" i="23"/>
  <c r="M276" i="23"/>
  <c r="M280" i="23" s="1"/>
  <c r="M290" i="23" s="1"/>
  <c r="M292" i="23" s="1"/>
  <c r="M302" i="23" s="1"/>
  <c r="L290" i="22"/>
  <c r="L292" i="22" s="1"/>
  <c r="L272" i="12"/>
  <c r="K163" i="12"/>
  <c r="K165" i="12" s="1"/>
  <c r="M276" i="12"/>
  <c r="M280" i="12" s="1"/>
  <c r="M290" i="12" s="1"/>
  <c r="M292" i="12" s="1"/>
  <c r="M302" i="12" s="1"/>
  <c r="M270" i="12"/>
  <c r="K163" i="21"/>
  <c r="K165" i="21" s="1"/>
  <c r="N255" i="23"/>
  <c r="M262" i="23"/>
  <c r="M263" i="23" s="1"/>
  <c r="M267" i="23" s="1"/>
  <c r="M268" i="23" s="1"/>
  <c r="L278" i="22"/>
  <c r="L282" i="22" s="1"/>
  <c r="L290" i="12"/>
  <c r="L292" i="12" s="1"/>
  <c r="L108" i="12"/>
  <c r="L185" i="12"/>
  <c r="L192" i="12" s="1"/>
  <c r="M276" i="21"/>
  <c r="M280" i="21" s="1"/>
  <c r="M290" i="21" s="1"/>
  <c r="M292" i="21" s="1"/>
  <c r="M302" i="21" s="1"/>
  <c r="M270" i="21"/>
  <c r="M262" i="12"/>
  <c r="M263" i="12" s="1"/>
  <c r="M267" i="12" s="1"/>
  <c r="M268" i="12" s="1"/>
  <c r="N255" i="12"/>
  <c r="L296" i="21"/>
  <c r="L298" i="21" s="1"/>
  <c r="N177" i="24"/>
  <c r="N177" i="23"/>
  <c r="N177" i="12"/>
  <c r="O65" i="8"/>
  <c r="O67" i="8" s="1"/>
  <c r="O68" i="8" s="1"/>
  <c r="N177" i="21"/>
  <c r="N177" i="22"/>
  <c r="N69" i="12"/>
  <c r="N70" i="12" s="1"/>
  <c r="N74" i="12" s="1"/>
  <c r="N69" i="23"/>
  <c r="N70" i="23" s="1"/>
  <c r="N74" i="23" s="1"/>
  <c r="N69" i="22"/>
  <c r="N70" i="22" s="1"/>
  <c r="N74" i="22" s="1"/>
  <c r="N69" i="21"/>
  <c r="N70" i="21" s="1"/>
  <c r="N74" i="21" s="1"/>
  <c r="N69" i="24"/>
  <c r="N70" i="24" s="1"/>
  <c r="N74" i="24" s="1"/>
  <c r="L42" i="24"/>
  <c r="L47" i="24" s="1"/>
  <c r="L48" i="24" s="1"/>
  <c r="L52" i="24" s="1"/>
  <c r="L296" i="24"/>
  <c r="L298" i="24" s="1"/>
  <c r="P23" i="8"/>
  <c r="P26" i="8"/>
  <c r="P2" i="7"/>
  <c r="L296" i="22"/>
  <c r="L298" i="22" s="1"/>
  <c r="L272" i="24"/>
  <c r="N255" i="21"/>
  <c r="M262" i="21"/>
  <c r="M263" i="21" s="1"/>
  <c r="M267" i="21" s="1"/>
  <c r="M268" i="21" s="1"/>
  <c r="L42" i="23"/>
  <c r="L47" i="23" s="1"/>
  <c r="L48" i="23" s="1"/>
  <c r="L52" i="23" s="1"/>
  <c r="K317" i="24"/>
  <c r="M182" i="21"/>
  <c r="M189" i="21" s="1"/>
  <c r="M196" i="21" s="1"/>
  <c r="M155" i="21"/>
  <c r="M142" i="21"/>
  <c r="M143" i="21" s="1"/>
  <c r="O34" i="8"/>
  <c r="O45" i="8" s="1"/>
  <c r="P46" i="8" s="1"/>
  <c r="O35" i="8"/>
  <c r="O57" i="8" s="1"/>
  <c r="L290" i="24"/>
  <c r="L292" i="24" s="1"/>
  <c r="K204" i="23"/>
  <c r="K206" i="23" s="1"/>
  <c r="L185" i="24"/>
  <c r="L192" i="24" s="1"/>
  <c r="L108" i="24"/>
  <c r="K204" i="24"/>
  <c r="K206" i="24" s="1"/>
  <c r="L42" i="21"/>
  <c r="L47" i="21" s="1"/>
  <c r="L48" i="21" s="1"/>
  <c r="L52" i="21" s="1"/>
  <c r="O4" i="12"/>
  <c r="O4" i="22"/>
  <c r="O4" i="21"/>
  <c r="O4" i="9"/>
  <c r="O4" i="24"/>
  <c r="O4" i="23"/>
  <c r="O4" i="8"/>
  <c r="O4" i="16"/>
  <c r="O4" i="20"/>
  <c r="O5" i="7"/>
  <c r="L272" i="21"/>
  <c r="M106" i="23"/>
  <c r="M87" i="23"/>
  <c r="M88" i="23" s="1"/>
  <c r="N255" i="24"/>
  <c r="M262" i="24"/>
  <c r="M263" i="24" s="1"/>
  <c r="M267" i="24" s="1"/>
  <c r="M268" i="24" s="1"/>
  <c r="K310" i="21"/>
  <c r="K320" i="21" s="1"/>
  <c r="K224" i="21"/>
  <c r="O50" i="8"/>
  <c r="L290" i="21"/>
  <c r="L292" i="21" s="1"/>
  <c r="N3" i="21" l="1"/>
  <c r="N3" i="22"/>
  <c r="L157" i="21"/>
  <c r="L159" i="21" s="1"/>
  <c r="N3" i="9"/>
  <c r="N3" i="16"/>
  <c r="L157" i="23"/>
  <c r="L159" i="23" s="1"/>
  <c r="N3" i="20"/>
  <c r="N3" i="24"/>
  <c r="N3" i="8"/>
  <c r="L53" i="22"/>
  <c r="L61" i="22" s="1"/>
  <c r="L114" i="22" s="1"/>
  <c r="N3" i="23"/>
  <c r="N3" i="12"/>
  <c r="O57" i="16"/>
  <c r="O60" i="16" s="1"/>
  <c r="O63" i="16" s="1"/>
  <c r="O65" i="16" s="1"/>
  <c r="O67" i="16" s="1"/>
  <c r="O69" i="16" s="1"/>
  <c r="O71" i="16" s="1"/>
  <c r="O14" i="23" s="1"/>
  <c r="O15" i="23" s="1"/>
  <c r="O23" i="23" s="1"/>
  <c r="L53" i="24"/>
  <c r="L61" i="24" s="1"/>
  <c r="L114" i="24" s="1"/>
  <c r="L157" i="24"/>
  <c r="L184" i="24" s="1"/>
  <c r="L191" i="24" s="1"/>
  <c r="O121" i="16"/>
  <c r="O124" i="16" s="1"/>
  <c r="O127" i="16" s="1"/>
  <c r="O129" i="16" s="1"/>
  <c r="O131" i="16" s="1"/>
  <c r="O133" i="16" s="1"/>
  <c r="O135" i="16" s="1"/>
  <c r="O69" i="22" s="1"/>
  <c r="O70" i="22" s="1"/>
  <c r="O74" i="22" s="1"/>
  <c r="N140" i="24"/>
  <c r="M147" i="24"/>
  <c r="M148" i="24" s="1"/>
  <c r="M152" i="24" s="1"/>
  <c r="M153" i="24" s="1"/>
  <c r="N85" i="21"/>
  <c r="M102" i="21"/>
  <c r="M103" i="21" s="1"/>
  <c r="M92" i="21"/>
  <c r="M93" i="21" s="1"/>
  <c r="M98" i="21" s="1"/>
  <c r="M99" i="21" s="1"/>
  <c r="M107" i="21" s="1"/>
  <c r="M186" i="21" s="1"/>
  <c r="M193" i="21" s="1"/>
  <c r="M170" i="21"/>
  <c r="M173" i="21" s="1"/>
  <c r="M92" i="12"/>
  <c r="M93" i="12" s="1"/>
  <c r="M98" i="12" s="1"/>
  <c r="M99" i="12" s="1"/>
  <c r="M107" i="12" s="1"/>
  <c r="M186" i="12" s="1"/>
  <c r="M193" i="12" s="1"/>
  <c r="M170" i="12"/>
  <c r="M173" i="12" s="1"/>
  <c r="M102" i="12"/>
  <c r="M103" i="12" s="1"/>
  <c r="N85" i="12"/>
  <c r="N34" i="12"/>
  <c r="M41" i="12"/>
  <c r="M42" i="12" s="1"/>
  <c r="M47" i="12" s="1"/>
  <c r="M48" i="12" s="1"/>
  <c r="M52" i="12" s="1"/>
  <c r="M53" i="12" s="1"/>
  <c r="M61" i="12" s="1"/>
  <c r="M114" i="12" s="1"/>
  <c r="M169" i="12"/>
  <c r="M172" i="12" s="1"/>
  <c r="M147" i="23"/>
  <c r="M148" i="23" s="1"/>
  <c r="M152" i="23" s="1"/>
  <c r="M153" i="23" s="1"/>
  <c r="N140" i="23"/>
  <c r="M147" i="21"/>
  <c r="M148" i="21" s="1"/>
  <c r="M152" i="21" s="1"/>
  <c r="M153" i="21" s="1"/>
  <c r="N140" i="21"/>
  <c r="M277" i="24"/>
  <c r="M281" i="24" s="1"/>
  <c r="M271" i="24"/>
  <c r="M272" i="24" s="1"/>
  <c r="M169" i="23"/>
  <c r="M172" i="23" s="1"/>
  <c r="N34" i="23"/>
  <c r="M41" i="23"/>
  <c r="M42" i="23" s="1"/>
  <c r="M47" i="23" s="1"/>
  <c r="M48" i="23" s="1"/>
  <c r="M52" i="23" s="1"/>
  <c r="M53" i="23" s="1"/>
  <c r="M61" i="23" s="1"/>
  <c r="M114" i="23" s="1"/>
  <c r="M271" i="22"/>
  <c r="M272" i="22" s="1"/>
  <c r="M277" i="22"/>
  <c r="M281" i="22" s="1"/>
  <c r="N140" i="22"/>
  <c r="M147" i="22"/>
  <c r="M148" i="22" s="1"/>
  <c r="M152" i="22" s="1"/>
  <c r="M153" i="22" s="1"/>
  <c r="L160" i="22"/>
  <c r="L115" i="22"/>
  <c r="L187" i="22"/>
  <c r="L194" i="22" s="1"/>
  <c r="L200" i="24"/>
  <c r="L202" i="24" s="1"/>
  <c r="L115" i="23"/>
  <c r="L160" i="23"/>
  <c r="L187" i="23"/>
  <c r="L194" i="23" s="1"/>
  <c r="L200" i="23"/>
  <c r="L202" i="23" s="1"/>
  <c r="L196" i="23"/>
  <c r="P126" i="16"/>
  <c r="P52" i="16"/>
  <c r="P53" i="16" s="1"/>
  <c r="P56" i="16" s="1"/>
  <c r="P62" i="16"/>
  <c r="P93" i="16"/>
  <c r="P94" i="16" s="1"/>
  <c r="P119" i="16" s="1"/>
  <c r="P52" i="8"/>
  <c r="P116" i="16"/>
  <c r="P117" i="16" s="1"/>
  <c r="P120" i="16" s="1"/>
  <c r="P29" i="16"/>
  <c r="P30" i="16" s="1"/>
  <c r="P55" i="16" s="1"/>
  <c r="L316" i="22"/>
  <c r="L303" i="22"/>
  <c r="L197" i="22"/>
  <c r="N140" i="12"/>
  <c r="M147" i="12"/>
  <c r="M148" i="12" s="1"/>
  <c r="M152" i="12" s="1"/>
  <c r="M153" i="12" s="1"/>
  <c r="K27" i="20"/>
  <c r="L184" i="22"/>
  <c r="L191" i="22" s="1"/>
  <c r="L159" i="22"/>
  <c r="L197" i="23"/>
  <c r="L200" i="12"/>
  <c r="L202" i="12" s="1"/>
  <c r="L115" i="24"/>
  <c r="L187" i="24"/>
  <c r="L194" i="24" s="1"/>
  <c r="L160" i="24"/>
  <c r="M169" i="24"/>
  <c r="M172" i="24" s="1"/>
  <c r="M41" i="24"/>
  <c r="M42" i="24" s="1"/>
  <c r="M47" i="24" s="1"/>
  <c r="M48" i="24" s="1"/>
  <c r="M52" i="24" s="1"/>
  <c r="M53" i="24" s="1"/>
  <c r="N34" i="24"/>
  <c r="L196" i="12"/>
  <c r="O236" i="21"/>
  <c r="O237" i="21" s="1"/>
  <c r="O240" i="21" s="1"/>
  <c r="L196" i="22"/>
  <c r="K225" i="22"/>
  <c r="K226" i="22" s="1"/>
  <c r="K311" i="22"/>
  <c r="K321" i="22" s="1"/>
  <c r="K9" i="20"/>
  <c r="L197" i="24"/>
  <c r="L197" i="12"/>
  <c r="M185" i="21"/>
  <c r="M192" i="21" s="1"/>
  <c r="M197" i="21" s="1"/>
  <c r="M198" i="21" s="1"/>
  <c r="M214" i="21" s="1"/>
  <c r="M216" i="21" s="1"/>
  <c r="N85" i="22"/>
  <c r="M92" i="22"/>
  <c r="M170" i="22"/>
  <c r="M173" i="22" s="1"/>
  <c r="M102" i="22"/>
  <c r="M103" i="22" s="1"/>
  <c r="L278" i="23"/>
  <c r="L282" i="23" s="1"/>
  <c r="P2" i="20"/>
  <c r="P2" i="24"/>
  <c r="P33" i="8"/>
  <c r="P3" i="7"/>
  <c r="P2" i="23"/>
  <c r="P39" i="8"/>
  <c r="P40" i="8" s="1"/>
  <c r="P2" i="8"/>
  <c r="P2" i="22"/>
  <c r="P2" i="21"/>
  <c r="P25" i="8"/>
  <c r="P27" i="8" s="1"/>
  <c r="P2" i="16"/>
  <c r="P84" i="8"/>
  <c r="P86" i="8" s="1"/>
  <c r="P2" i="12"/>
  <c r="P2" i="9"/>
  <c r="P49" i="8"/>
  <c r="Q22" i="8"/>
  <c r="L115" i="12"/>
  <c r="L187" i="12"/>
  <c r="L194" i="12" s="1"/>
  <c r="L160" i="12"/>
  <c r="L157" i="12"/>
  <c r="M93" i="22"/>
  <c r="M98" i="22" s="1"/>
  <c r="M99" i="22" s="1"/>
  <c r="M107" i="22" s="1"/>
  <c r="M186" i="22" s="1"/>
  <c r="M193" i="22" s="1"/>
  <c r="K15" i="20"/>
  <c r="L159" i="24"/>
  <c r="N260" i="24"/>
  <c r="N244" i="24"/>
  <c r="N239" i="24"/>
  <c r="N241" i="24" s="1"/>
  <c r="M41" i="21"/>
  <c r="M42" i="21" s="1"/>
  <c r="M47" i="21" s="1"/>
  <c r="M48" i="21" s="1"/>
  <c r="M52" i="21" s="1"/>
  <c r="M53" i="21" s="1"/>
  <c r="M61" i="21" s="1"/>
  <c r="M114" i="21" s="1"/>
  <c r="M169" i="21"/>
  <c r="M172" i="21" s="1"/>
  <c r="N34" i="21"/>
  <c r="K21" i="20"/>
  <c r="L196" i="24"/>
  <c r="K225" i="23"/>
  <c r="K226" i="23" s="1"/>
  <c r="K311" i="23"/>
  <c r="K321" i="23" s="1"/>
  <c r="L303" i="24"/>
  <c r="L316" i="24"/>
  <c r="L302" i="12"/>
  <c r="L187" i="21"/>
  <c r="L194" i="21" s="1"/>
  <c r="L160" i="21"/>
  <c r="L115" i="21"/>
  <c r="K311" i="21"/>
  <c r="K321" i="21" s="1"/>
  <c r="K225" i="21"/>
  <c r="K226" i="21" s="1"/>
  <c r="O151" i="24"/>
  <c r="O46" i="24"/>
  <c r="O266" i="24"/>
  <c r="O97" i="22"/>
  <c r="O266" i="21"/>
  <c r="O46" i="22"/>
  <c r="O266" i="12"/>
  <c r="O46" i="12"/>
  <c r="O46" i="21"/>
  <c r="O97" i="24"/>
  <c r="O151" i="22"/>
  <c r="O46" i="23"/>
  <c r="O97" i="12"/>
  <c r="O97" i="21"/>
  <c r="O266" i="22"/>
  <c r="O58" i="8"/>
  <c r="O59" i="8" s="1"/>
  <c r="O151" i="23"/>
  <c r="O151" i="21"/>
  <c r="O97" i="23"/>
  <c r="O151" i="12"/>
  <c r="O266" i="23"/>
  <c r="L200" i="21"/>
  <c r="L202" i="21" s="1"/>
  <c r="K225" i="12"/>
  <c r="K226" i="12" s="1"/>
  <c r="K311" i="12"/>
  <c r="K321" i="12" s="1"/>
  <c r="M170" i="23"/>
  <c r="M173" i="23" s="1"/>
  <c r="M92" i="23"/>
  <c r="M93" i="23" s="1"/>
  <c r="M98" i="23" s="1"/>
  <c r="M99" i="23" s="1"/>
  <c r="M107" i="23" s="1"/>
  <c r="N85" i="23"/>
  <c r="M102" i="23"/>
  <c r="M103" i="23" s="1"/>
  <c r="L302" i="21"/>
  <c r="M271" i="23"/>
  <c r="M272" i="23" s="1"/>
  <c r="M278" i="23" s="1"/>
  <c r="M282" i="23" s="1"/>
  <c r="M277" i="23"/>
  <c r="M281" i="23" s="1"/>
  <c r="M277" i="21"/>
  <c r="M281" i="21" s="1"/>
  <c r="M271" i="21"/>
  <c r="M272" i="21" s="1"/>
  <c r="L197" i="21"/>
  <c r="M185" i="12"/>
  <c r="M192" i="12" s="1"/>
  <c r="M197" i="12" s="1"/>
  <c r="M198" i="12" s="1"/>
  <c r="M214" i="12" s="1"/>
  <c r="M216" i="12" s="1"/>
  <c r="L302" i="23"/>
  <c r="L316" i="23"/>
  <c r="L303" i="23"/>
  <c r="L200" i="22"/>
  <c r="L202" i="22" s="1"/>
  <c r="O101" i="21"/>
  <c r="O101" i="24"/>
  <c r="O101" i="12"/>
  <c r="O101" i="22"/>
  <c r="O53" i="8"/>
  <c r="O64" i="8"/>
  <c r="O101" i="23"/>
  <c r="M277" i="12"/>
  <c r="M281" i="12" s="1"/>
  <c r="M271" i="12"/>
  <c r="M272" i="12" s="1"/>
  <c r="L278" i="12"/>
  <c r="L282" i="12" s="1"/>
  <c r="M170" i="24"/>
  <c r="M173" i="24" s="1"/>
  <c r="N85" i="24"/>
  <c r="M92" i="24"/>
  <c r="M93" i="24" s="1"/>
  <c r="M98" i="24" s="1"/>
  <c r="M99" i="24" s="1"/>
  <c r="M107" i="24" s="1"/>
  <c r="M186" i="24" s="1"/>
  <c r="M193" i="24" s="1"/>
  <c r="M102" i="24"/>
  <c r="M103" i="24" s="1"/>
  <c r="L303" i="12"/>
  <c r="L316" i="12"/>
  <c r="M41" i="22"/>
  <c r="M42" i="22" s="1"/>
  <c r="M47" i="22" s="1"/>
  <c r="M48" i="22" s="1"/>
  <c r="M52" i="22" s="1"/>
  <c r="M53" i="22" s="1"/>
  <c r="N34" i="22"/>
  <c r="M169" i="22"/>
  <c r="M172" i="22" s="1"/>
  <c r="L53" i="12"/>
  <c r="L53" i="23"/>
  <c r="L303" i="21"/>
  <c r="L316" i="21"/>
  <c r="K225" i="24"/>
  <c r="K226" i="24" s="1"/>
  <c r="K311" i="24"/>
  <c r="K321" i="24" s="1"/>
  <c r="M185" i="23"/>
  <c r="M192" i="23" s="1"/>
  <c r="M197" i="23" s="1"/>
  <c r="M198" i="23" s="1"/>
  <c r="M214" i="23" s="1"/>
  <c r="M216" i="23" s="1"/>
  <c r="N244" i="21"/>
  <c r="N260" i="21"/>
  <c r="N239" i="21"/>
  <c r="N241" i="21" s="1"/>
  <c r="N239" i="12"/>
  <c r="N241" i="12" s="1"/>
  <c r="N260" i="12"/>
  <c r="N244" i="12"/>
  <c r="L302" i="22"/>
  <c r="L196" i="21"/>
  <c r="M185" i="22"/>
  <c r="M192" i="22" s="1"/>
  <c r="M197" i="22" s="1"/>
  <c r="M198" i="22" s="1"/>
  <c r="M214" i="22" s="1"/>
  <c r="M216" i="22" s="1"/>
  <c r="L184" i="23"/>
  <c r="L191" i="23" s="1"/>
  <c r="L53" i="21"/>
  <c r="L278" i="21"/>
  <c r="L282" i="21" s="1"/>
  <c r="L302" i="24"/>
  <c r="L278" i="24"/>
  <c r="L282" i="24" s="1"/>
  <c r="N239" i="23"/>
  <c r="N241" i="23" s="1"/>
  <c r="N260" i="23"/>
  <c r="N244" i="23"/>
  <c r="M185" i="24"/>
  <c r="M192" i="24" s="1"/>
  <c r="M197" i="24" s="1"/>
  <c r="M198" i="24" s="1"/>
  <c r="M214" i="24" s="1"/>
  <c r="M216" i="24" s="1"/>
  <c r="N239" i="22"/>
  <c r="N241" i="22" s="1"/>
  <c r="N244" i="22"/>
  <c r="N260" i="22"/>
  <c r="L184" i="21" l="1"/>
  <c r="L191" i="21" s="1"/>
  <c r="M174" i="22"/>
  <c r="M176" i="22" s="1"/>
  <c r="M178" i="22" s="1"/>
  <c r="M20" i="20" s="1"/>
  <c r="O69" i="21"/>
  <c r="O70" i="21" s="1"/>
  <c r="O74" i="21" s="1"/>
  <c r="O69" i="23"/>
  <c r="O70" i="23" s="1"/>
  <c r="O74" i="23" s="1"/>
  <c r="O69" i="12"/>
  <c r="O70" i="12" s="1"/>
  <c r="O74" i="12" s="1"/>
  <c r="O69" i="24"/>
  <c r="O70" i="24" s="1"/>
  <c r="O74" i="24" s="1"/>
  <c r="M174" i="12"/>
  <c r="M176" i="12" s="1"/>
  <c r="M178" i="12" s="1"/>
  <c r="M14" i="20" s="1"/>
  <c r="O236" i="24"/>
  <c r="O237" i="24" s="1"/>
  <c r="O240" i="24" s="1"/>
  <c r="O236" i="12"/>
  <c r="O237" i="12" s="1"/>
  <c r="O240" i="12" s="1"/>
  <c r="O236" i="23"/>
  <c r="O237" i="23" s="1"/>
  <c r="O240" i="23" s="1"/>
  <c r="O125" i="24"/>
  <c r="O126" i="24" s="1"/>
  <c r="O129" i="24" s="1"/>
  <c r="O125" i="21"/>
  <c r="O126" i="21" s="1"/>
  <c r="O129" i="21" s="1"/>
  <c r="O14" i="24"/>
  <c r="O15" i="24" s="1"/>
  <c r="O23" i="24" s="1"/>
  <c r="O14" i="12"/>
  <c r="O15" i="12" s="1"/>
  <c r="O23" i="12" s="1"/>
  <c r="O14" i="21"/>
  <c r="O15" i="21" s="1"/>
  <c r="O23" i="21" s="1"/>
  <c r="L304" i="22"/>
  <c r="L317" i="22" s="1"/>
  <c r="P121" i="16"/>
  <c r="P124" i="16" s="1"/>
  <c r="P127" i="16" s="1"/>
  <c r="P129" i="16" s="1"/>
  <c r="P131" i="16" s="1"/>
  <c r="P133" i="16" s="1"/>
  <c r="P135" i="16" s="1"/>
  <c r="P69" i="12" s="1"/>
  <c r="P70" i="12" s="1"/>
  <c r="P74" i="12" s="1"/>
  <c r="O236" i="22"/>
  <c r="O237" i="22" s="1"/>
  <c r="O240" i="22" s="1"/>
  <c r="L161" i="21"/>
  <c r="L163" i="21" s="1"/>
  <c r="L165" i="21" s="1"/>
  <c r="O125" i="23"/>
  <c r="O126" i="23" s="1"/>
  <c r="O129" i="23" s="1"/>
  <c r="L198" i="22"/>
  <c r="L214" i="22" s="1"/>
  <c r="L216" i="22" s="1"/>
  <c r="O125" i="22"/>
  <c r="O126" i="22" s="1"/>
  <c r="O129" i="22" s="1"/>
  <c r="O125" i="12"/>
  <c r="O126" i="12" s="1"/>
  <c r="O129" i="12" s="1"/>
  <c r="M174" i="21"/>
  <c r="M176" i="21" s="1"/>
  <c r="M178" i="21" s="1"/>
  <c r="M8" i="20" s="1"/>
  <c r="L198" i="12"/>
  <c r="L214" i="12" s="1"/>
  <c r="L216" i="12" s="1"/>
  <c r="L161" i="23"/>
  <c r="L163" i="23" s="1"/>
  <c r="L165" i="23" s="1"/>
  <c r="M174" i="23"/>
  <c r="M176" i="23" s="1"/>
  <c r="M178" i="23" s="1"/>
  <c r="M26" i="20" s="1"/>
  <c r="O14" i="22"/>
  <c r="O15" i="22" s="1"/>
  <c r="O23" i="22" s="1"/>
  <c r="L198" i="21"/>
  <c r="L214" i="21" s="1"/>
  <c r="L216" i="21" s="1"/>
  <c r="L198" i="23"/>
  <c r="L214" i="23" s="1"/>
  <c r="L216" i="23" s="1"/>
  <c r="L304" i="24"/>
  <c r="L317" i="24" s="1"/>
  <c r="P54" i="8"/>
  <c r="P151" i="23" s="1"/>
  <c r="K312" i="22"/>
  <c r="K322" i="22" s="1"/>
  <c r="K312" i="21"/>
  <c r="K322" i="21" s="1"/>
  <c r="M61" i="22"/>
  <c r="M114" i="22" s="1"/>
  <c r="M278" i="21"/>
  <c r="M282" i="21" s="1"/>
  <c r="M278" i="24"/>
  <c r="M282" i="24" s="1"/>
  <c r="M61" i="24"/>
  <c r="M114" i="24" s="1"/>
  <c r="O3" i="20"/>
  <c r="O3" i="9"/>
  <c r="O3" i="23"/>
  <c r="O3" i="16"/>
  <c r="O3" i="22"/>
  <c r="O3" i="24"/>
  <c r="O4" i="7"/>
  <c r="O3" i="12"/>
  <c r="O3" i="8"/>
  <c r="O3" i="21"/>
  <c r="M278" i="12"/>
  <c r="M282" i="12" s="1"/>
  <c r="M186" i="23"/>
  <c r="M193" i="23" s="1"/>
  <c r="M108" i="23"/>
  <c r="K312" i="24"/>
  <c r="K322" i="24" s="1"/>
  <c r="N22" i="22"/>
  <c r="N24" i="22" s="1"/>
  <c r="N27" i="22"/>
  <c r="K312" i="12"/>
  <c r="K322" i="12" s="1"/>
  <c r="M310" i="21"/>
  <c r="M320" i="21" s="1"/>
  <c r="M9" i="20" s="1"/>
  <c r="M224" i="21"/>
  <c r="K22" i="20"/>
  <c r="N27" i="24"/>
  <c r="N22" i="24"/>
  <c r="N24" i="24" s="1"/>
  <c r="N128" i="12"/>
  <c r="N130" i="12" s="1"/>
  <c r="N145" i="12"/>
  <c r="N133" i="12"/>
  <c r="L205" i="23"/>
  <c r="N245" i="22"/>
  <c r="N246" i="22" s="1"/>
  <c r="N261" i="22"/>
  <c r="N256" i="22"/>
  <c r="N258" i="22" s="1"/>
  <c r="N256" i="21"/>
  <c r="N258" i="21" s="1"/>
  <c r="N245" i="21"/>
  <c r="N246" i="21" s="1"/>
  <c r="N261" i="21"/>
  <c r="M201" i="21"/>
  <c r="M296" i="12"/>
  <c r="M298" i="12" s="1"/>
  <c r="N78" i="23"/>
  <c r="N90" i="23"/>
  <c r="N73" i="23"/>
  <c r="N75" i="23" s="1"/>
  <c r="L205" i="21"/>
  <c r="N261" i="24"/>
  <c r="N256" i="24"/>
  <c r="N258" i="24" s="1"/>
  <c r="N245" i="24"/>
  <c r="N246" i="24" s="1"/>
  <c r="M201" i="22"/>
  <c r="M108" i="21"/>
  <c r="M201" i="12"/>
  <c r="M108" i="22"/>
  <c r="M201" i="24"/>
  <c r="L159" i="12"/>
  <c r="L161" i="12" s="1"/>
  <c r="L184" i="12"/>
  <c r="L191" i="12" s="1"/>
  <c r="M296" i="24"/>
  <c r="M298" i="24" s="1"/>
  <c r="M310" i="22"/>
  <c r="M320" i="22" s="1"/>
  <c r="M21" i="20" s="1"/>
  <c r="M224" i="22"/>
  <c r="O177" i="23"/>
  <c r="P65" i="8"/>
  <c r="P67" i="8" s="1"/>
  <c r="P68" i="8" s="1"/>
  <c r="O177" i="12"/>
  <c r="O177" i="21"/>
  <c r="O177" i="22"/>
  <c r="O177" i="24"/>
  <c r="K312" i="23"/>
  <c r="K322" i="23" s="1"/>
  <c r="N145" i="21"/>
  <c r="N128" i="21"/>
  <c r="N130" i="21" s="1"/>
  <c r="N133" i="21"/>
  <c r="M310" i="24"/>
  <c r="M320" i="24" s="1"/>
  <c r="M33" i="20" s="1"/>
  <c r="M224" i="24"/>
  <c r="L304" i="12"/>
  <c r="M156" i="22"/>
  <c r="M157" i="22" s="1"/>
  <c r="M183" i="22"/>
  <c r="M190" i="22" s="1"/>
  <c r="M156" i="21"/>
  <c r="M157" i="21" s="1"/>
  <c r="M183" i="21"/>
  <c r="M190" i="21" s="1"/>
  <c r="M108" i="24"/>
  <c r="L61" i="21"/>
  <c r="L114" i="21" s="1"/>
  <c r="M310" i="23"/>
  <c r="M320" i="23" s="1"/>
  <c r="M27" i="20" s="1"/>
  <c r="M224" i="23"/>
  <c r="M296" i="21"/>
  <c r="M298" i="21" s="1"/>
  <c r="K16" i="20"/>
  <c r="L204" i="24"/>
  <c r="L205" i="12"/>
  <c r="P253" i="24"/>
  <c r="P83" i="24"/>
  <c r="P253" i="23"/>
  <c r="P253" i="22"/>
  <c r="P253" i="12"/>
  <c r="P138" i="21"/>
  <c r="P32" i="24"/>
  <c r="P32" i="12"/>
  <c r="P32" i="22"/>
  <c r="P138" i="23"/>
  <c r="P17" i="23"/>
  <c r="P19" i="23" s="1"/>
  <c r="P83" i="12"/>
  <c r="P17" i="24"/>
  <c r="P19" i="24" s="1"/>
  <c r="P83" i="23"/>
  <c r="P138" i="24"/>
  <c r="P32" i="23"/>
  <c r="P83" i="21"/>
  <c r="P17" i="12"/>
  <c r="P19" i="12" s="1"/>
  <c r="P253" i="21"/>
  <c r="P138" i="22"/>
  <c r="P17" i="21"/>
  <c r="P19" i="21" s="1"/>
  <c r="P138" i="12"/>
  <c r="P17" i="22"/>
  <c r="P19" i="22" s="1"/>
  <c r="P32" i="21"/>
  <c r="P83" i="22"/>
  <c r="L219" i="24"/>
  <c r="L221" i="24" s="1"/>
  <c r="N145" i="22"/>
  <c r="N133" i="22"/>
  <c r="N128" i="22"/>
  <c r="N130" i="22" s="1"/>
  <c r="N128" i="23"/>
  <c r="N130" i="23" s="1"/>
  <c r="N133" i="23"/>
  <c r="N145" i="23"/>
  <c r="M296" i="23"/>
  <c r="M298" i="23" s="1"/>
  <c r="M278" i="22"/>
  <c r="M282" i="22" s="1"/>
  <c r="N90" i="22"/>
  <c r="N78" i="22"/>
  <c r="N73" i="22"/>
  <c r="N75" i="22" s="1"/>
  <c r="L161" i="24"/>
  <c r="M296" i="22"/>
  <c r="M298" i="22" s="1"/>
  <c r="M183" i="23"/>
  <c r="M190" i="23" s="1"/>
  <c r="M156" i="23"/>
  <c r="M157" i="23" s="1"/>
  <c r="L204" i="23"/>
  <c r="N27" i="21"/>
  <c r="N22" i="21"/>
  <c r="N24" i="21" s="1"/>
  <c r="Q23" i="8"/>
  <c r="Q26" i="8"/>
  <c r="Q2" i="7"/>
  <c r="L205" i="24"/>
  <c r="L205" i="22"/>
  <c r="N90" i="21"/>
  <c r="N78" i="21"/>
  <c r="N73" i="21"/>
  <c r="N75" i="21" s="1"/>
  <c r="L61" i="23"/>
  <c r="L114" i="23" s="1"/>
  <c r="N73" i="24"/>
  <c r="N75" i="24" s="1"/>
  <c r="N78" i="24"/>
  <c r="N90" i="24"/>
  <c r="P50" i="8"/>
  <c r="P34" i="8"/>
  <c r="P45" i="8" s="1"/>
  <c r="Q46" i="8" s="1"/>
  <c r="P35" i="8"/>
  <c r="P57" i="8" s="1"/>
  <c r="L198" i="24"/>
  <c r="L204" i="22"/>
  <c r="L219" i="23"/>
  <c r="L221" i="23" s="1"/>
  <c r="M183" i="24"/>
  <c r="M190" i="24" s="1"/>
  <c r="M156" i="24"/>
  <c r="M157" i="24" s="1"/>
  <c r="L61" i="12"/>
  <c r="L114" i="12" s="1"/>
  <c r="M174" i="24"/>
  <c r="M176" i="24" s="1"/>
  <c r="M178" i="24" s="1"/>
  <c r="M32" i="20" s="1"/>
  <c r="L304" i="23"/>
  <c r="L304" i="21"/>
  <c r="L219" i="21"/>
  <c r="L221" i="21" s="1"/>
  <c r="K10" i="20"/>
  <c r="L161" i="22"/>
  <c r="N27" i="23"/>
  <c r="N22" i="23"/>
  <c r="N24" i="23" s="1"/>
  <c r="N128" i="24"/>
  <c r="N130" i="24" s="1"/>
  <c r="N133" i="24"/>
  <c r="N145" i="24"/>
  <c r="N256" i="23"/>
  <c r="N258" i="23" s="1"/>
  <c r="N261" i="23"/>
  <c r="N245" i="23"/>
  <c r="N246" i="23" s="1"/>
  <c r="L219" i="22"/>
  <c r="L221" i="22" s="1"/>
  <c r="M108" i="12"/>
  <c r="K28" i="20"/>
  <c r="P57" i="16"/>
  <c r="P60" i="16" s="1"/>
  <c r="P63" i="16" s="1"/>
  <c r="P65" i="16" s="1"/>
  <c r="P67" i="16" s="1"/>
  <c r="P69" i="16" s="1"/>
  <c r="P71" i="16" s="1"/>
  <c r="N22" i="12"/>
  <c r="N24" i="12" s="1"/>
  <c r="N27" i="12"/>
  <c r="N261" i="12"/>
  <c r="N256" i="12"/>
  <c r="N258" i="12" s="1"/>
  <c r="N245" i="12"/>
  <c r="N246" i="12" s="1"/>
  <c r="K34" i="20"/>
  <c r="M224" i="12"/>
  <c r="M310" i="12"/>
  <c r="M320" i="12" s="1"/>
  <c r="M15" i="20" s="1"/>
  <c r="P4" i="12"/>
  <c r="P4" i="24"/>
  <c r="P4" i="9"/>
  <c r="P4" i="23"/>
  <c r="P4" i="8"/>
  <c r="P4" i="21"/>
  <c r="P4" i="16"/>
  <c r="P4" i="22"/>
  <c r="P5" i="7"/>
  <c r="P4" i="20"/>
  <c r="L219" i="12"/>
  <c r="L221" i="12" s="1"/>
  <c r="M183" i="12"/>
  <c r="M190" i="12" s="1"/>
  <c r="M156" i="12"/>
  <c r="M157" i="12" s="1"/>
  <c r="L204" i="21"/>
  <c r="N90" i="12"/>
  <c r="N73" i="12"/>
  <c r="N75" i="12" s="1"/>
  <c r="N78" i="12"/>
  <c r="P266" i="24" l="1"/>
  <c r="P97" i="23"/>
  <c r="P69" i="24"/>
  <c r="P70" i="24" s="1"/>
  <c r="P74" i="24" s="1"/>
  <c r="P69" i="22"/>
  <c r="P70" i="22" s="1"/>
  <c r="P74" i="22" s="1"/>
  <c r="P151" i="24"/>
  <c r="P69" i="21"/>
  <c r="P70" i="21" s="1"/>
  <c r="P74" i="21" s="1"/>
  <c r="P97" i="24"/>
  <c r="P69" i="23"/>
  <c r="P70" i="23" s="1"/>
  <c r="P74" i="23" s="1"/>
  <c r="P46" i="21"/>
  <c r="P46" i="12"/>
  <c r="L206" i="22"/>
  <c r="P58" i="8"/>
  <c r="P59" i="8" s="1"/>
  <c r="P46" i="22"/>
  <c r="L206" i="21"/>
  <c r="P266" i="22"/>
  <c r="P151" i="21"/>
  <c r="P97" i="12"/>
  <c r="P46" i="24"/>
  <c r="P46" i="23"/>
  <c r="P97" i="22"/>
  <c r="P97" i="21"/>
  <c r="P266" i="23"/>
  <c r="P151" i="22"/>
  <c r="P266" i="21"/>
  <c r="P266" i="12"/>
  <c r="P151" i="12"/>
  <c r="N270" i="23"/>
  <c r="N276" i="23"/>
  <c r="N280" i="23" s="1"/>
  <c r="N276" i="12"/>
  <c r="N280" i="12" s="1"/>
  <c r="N270" i="12"/>
  <c r="L163" i="12"/>
  <c r="L165" i="12" s="1"/>
  <c r="Q93" i="16"/>
  <c r="Q94" i="16" s="1"/>
  <c r="Q119" i="16" s="1"/>
  <c r="Q52" i="16"/>
  <c r="Q53" i="16" s="1"/>
  <c r="Q56" i="16" s="1"/>
  <c r="Q116" i="16"/>
  <c r="Q117" i="16" s="1"/>
  <c r="Q120" i="16" s="1"/>
  <c r="Q52" i="8"/>
  <c r="Q62" i="16"/>
  <c r="Q29" i="16"/>
  <c r="Q30" i="16" s="1"/>
  <c r="Q55" i="16" s="1"/>
  <c r="Q126" i="16"/>
  <c r="N86" i="21"/>
  <c r="N79" i="21"/>
  <c r="N80" i="21" s="1"/>
  <c r="N35" i="21"/>
  <c r="N28" i="21"/>
  <c r="N40" i="21"/>
  <c r="N86" i="22"/>
  <c r="N79" i="22"/>
  <c r="N134" i="23"/>
  <c r="N135" i="23" s="1"/>
  <c r="N141" i="23"/>
  <c r="N146" i="23"/>
  <c r="M200" i="21"/>
  <c r="M202" i="21" s="1"/>
  <c r="L204" i="12"/>
  <c r="L206" i="12" s="1"/>
  <c r="N262" i="24"/>
  <c r="N263" i="24" s="1"/>
  <c r="N267" i="24" s="1"/>
  <c r="N268" i="24" s="1"/>
  <c r="O255" i="24"/>
  <c r="M316" i="12"/>
  <c r="M303" i="12"/>
  <c r="M304" i="12" s="1"/>
  <c r="M317" i="12" s="1"/>
  <c r="M160" i="12"/>
  <c r="M187" i="12"/>
  <c r="M194" i="12" s="1"/>
  <c r="M115" i="12"/>
  <c r="M116" i="12" s="1"/>
  <c r="N28" i="23"/>
  <c r="N29" i="23" s="1"/>
  <c r="N40" i="23"/>
  <c r="N35" i="23"/>
  <c r="P101" i="24"/>
  <c r="P101" i="23"/>
  <c r="P101" i="21"/>
  <c r="P101" i="22"/>
  <c r="P53" i="8"/>
  <c r="P101" i="12"/>
  <c r="P64" i="8"/>
  <c r="N39" i="21"/>
  <c r="N29" i="21"/>
  <c r="N80" i="22"/>
  <c r="M184" i="21"/>
  <c r="M191" i="21" s="1"/>
  <c r="M159" i="21"/>
  <c r="N28" i="24"/>
  <c r="N29" i="24" s="1"/>
  <c r="N40" i="24"/>
  <c r="N35" i="24"/>
  <c r="N86" i="12"/>
  <c r="N79" i="12"/>
  <c r="N80" i="12" s="1"/>
  <c r="N39" i="23"/>
  <c r="N134" i="22"/>
  <c r="N146" i="22"/>
  <c r="N141" i="22"/>
  <c r="M200" i="22"/>
  <c r="M202" i="22" s="1"/>
  <c r="N276" i="24"/>
  <c r="N280" i="24" s="1"/>
  <c r="N270" i="24"/>
  <c r="N39" i="24"/>
  <c r="N39" i="22"/>
  <c r="O255" i="12"/>
  <c r="N262" i="12"/>
  <c r="N263" i="12" s="1"/>
  <c r="N267" i="12" s="1"/>
  <c r="N268" i="12" s="1"/>
  <c r="L311" i="22"/>
  <c r="L321" i="22" s="1"/>
  <c r="L225" i="22"/>
  <c r="L163" i="22"/>
  <c r="L165" i="22" s="1"/>
  <c r="N135" i="22"/>
  <c r="M184" i="22"/>
  <c r="M191" i="22" s="1"/>
  <c r="M159" i="22"/>
  <c r="N141" i="21"/>
  <c r="N146" i="21"/>
  <c r="N134" i="21"/>
  <c r="N135" i="21" s="1"/>
  <c r="N276" i="21"/>
  <c r="N280" i="21" s="1"/>
  <c r="N270" i="21"/>
  <c r="N35" i="22"/>
  <c r="N40" i="22"/>
  <c r="N28" i="22"/>
  <c r="N29" i="22" s="1"/>
  <c r="M159" i="24"/>
  <c r="M184" i="24"/>
  <c r="M191" i="24" s="1"/>
  <c r="M200" i="24"/>
  <c r="M202" i="24" s="1"/>
  <c r="L310" i="23"/>
  <c r="L320" i="23" s="1"/>
  <c r="L224" i="23"/>
  <c r="N262" i="21"/>
  <c r="N263" i="21" s="1"/>
  <c r="N267" i="21" s="1"/>
  <c r="N268" i="21" s="1"/>
  <c r="O255" i="21"/>
  <c r="K35" i="20"/>
  <c r="M159" i="12"/>
  <c r="M184" i="12"/>
  <c r="M191" i="12" s="1"/>
  <c r="M204" i="12" s="1"/>
  <c r="L206" i="24"/>
  <c r="M184" i="23"/>
  <c r="M191" i="23" s="1"/>
  <c r="M159" i="23"/>
  <c r="L225" i="24"/>
  <c r="L311" i="24"/>
  <c r="L321" i="24" s="1"/>
  <c r="M303" i="21"/>
  <c r="M304" i="21" s="1"/>
  <c r="M317" i="21" s="1"/>
  <c r="M316" i="21"/>
  <c r="K29" i="20"/>
  <c r="N79" i="23"/>
  <c r="N80" i="23" s="1"/>
  <c r="N86" i="23"/>
  <c r="O255" i="22"/>
  <c r="N262" i="22"/>
  <c r="N263" i="22" s="1"/>
  <c r="N267" i="22" s="1"/>
  <c r="N268" i="22" s="1"/>
  <c r="M200" i="12"/>
  <c r="M202" i="12" s="1"/>
  <c r="N39" i="12"/>
  <c r="N262" i="23"/>
  <c r="N263" i="23" s="1"/>
  <c r="N267" i="23" s="1"/>
  <c r="N268" i="23" s="1"/>
  <c r="O255" i="23"/>
  <c r="L311" i="23"/>
  <c r="L321" i="23" s="1"/>
  <c r="L225" i="23"/>
  <c r="N79" i="24"/>
  <c r="N80" i="24" s="1"/>
  <c r="N86" i="24"/>
  <c r="M200" i="23"/>
  <c r="L317" i="12"/>
  <c r="M316" i="24"/>
  <c r="M303" i="24"/>
  <c r="M304" i="24" s="1"/>
  <c r="N270" i="22"/>
  <c r="N276" i="22"/>
  <c r="N280" i="22" s="1"/>
  <c r="K11" i="20"/>
  <c r="N28" i="12"/>
  <c r="N29" i="12" s="1"/>
  <c r="N40" i="12"/>
  <c r="N35" i="12"/>
  <c r="L311" i="21"/>
  <c r="L321" i="21" s="1"/>
  <c r="L225" i="21"/>
  <c r="M303" i="23"/>
  <c r="M304" i="23" s="1"/>
  <c r="M317" i="23" s="1"/>
  <c r="M316" i="23"/>
  <c r="L310" i="12"/>
  <c r="L320" i="12" s="1"/>
  <c r="L224" i="12"/>
  <c r="M187" i="22"/>
  <c r="M194" i="22" s="1"/>
  <c r="M160" i="22"/>
  <c r="M115" i="22"/>
  <c r="M116" i="22" s="1"/>
  <c r="M187" i="21"/>
  <c r="M194" i="21" s="1"/>
  <c r="M160" i="21"/>
  <c r="M115" i="21"/>
  <c r="M116" i="21" s="1"/>
  <c r="K17" i="20"/>
  <c r="M115" i="23"/>
  <c r="M116" i="23" s="1"/>
  <c r="M187" i="23"/>
  <c r="M194" i="23" s="1"/>
  <c r="M160" i="23"/>
  <c r="L225" i="12"/>
  <c r="L311" i="12"/>
  <c r="L321" i="12" s="1"/>
  <c r="P236" i="24"/>
  <c r="P237" i="24" s="1"/>
  <c r="P240" i="24" s="1"/>
  <c r="P14" i="22"/>
  <c r="P15" i="22" s="1"/>
  <c r="P23" i="22" s="1"/>
  <c r="P14" i="21"/>
  <c r="P15" i="21" s="1"/>
  <c r="P23" i="21" s="1"/>
  <c r="P236" i="21"/>
  <c r="P237" i="21" s="1"/>
  <c r="P240" i="21" s="1"/>
  <c r="P14" i="24"/>
  <c r="P15" i="24" s="1"/>
  <c r="P23" i="24" s="1"/>
  <c r="P125" i="21"/>
  <c r="P126" i="21" s="1"/>
  <c r="P129" i="21" s="1"/>
  <c r="P125" i="24"/>
  <c r="P126" i="24" s="1"/>
  <c r="P129" i="24" s="1"/>
  <c r="P125" i="23"/>
  <c r="P126" i="23" s="1"/>
  <c r="P129" i="23" s="1"/>
  <c r="P236" i="23"/>
  <c r="P237" i="23" s="1"/>
  <c r="P240" i="23" s="1"/>
  <c r="P236" i="22"/>
  <c r="P237" i="22" s="1"/>
  <c r="P240" i="22" s="1"/>
  <c r="P125" i="12"/>
  <c r="P126" i="12" s="1"/>
  <c r="P129" i="12" s="1"/>
  <c r="P14" i="23"/>
  <c r="P15" i="23" s="1"/>
  <c r="P23" i="23" s="1"/>
  <c r="P14" i="12"/>
  <c r="P15" i="12" s="1"/>
  <c r="P23" i="12" s="1"/>
  <c r="P125" i="22"/>
  <c r="P126" i="22" s="1"/>
  <c r="P129" i="22" s="1"/>
  <c r="P236" i="12"/>
  <c r="P237" i="12" s="1"/>
  <c r="P240" i="12" s="1"/>
  <c r="L317" i="21"/>
  <c r="M316" i="22"/>
  <c r="M303" i="22"/>
  <c r="M304" i="22" s="1"/>
  <c r="L310" i="22"/>
  <c r="L320" i="22" s="1"/>
  <c r="L224" i="22"/>
  <c r="M201" i="23"/>
  <c r="K23" i="20"/>
  <c r="L317" i="23"/>
  <c r="L214" i="24"/>
  <c r="L216" i="24" s="1"/>
  <c r="Q2" i="9"/>
  <c r="Q2" i="22"/>
  <c r="Q2" i="21"/>
  <c r="Q2" i="23"/>
  <c r="Q2" i="8"/>
  <c r="Q2" i="24"/>
  <c r="Q39" i="8"/>
  <c r="Q40" i="8" s="1"/>
  <c r="Q2" i="16"/>
  <c r="Q2" i="20"/>
  <c r="Q25" i="8"/>
  <c r="Q27" i="8" s="1"/>
  <c r="Q84" i="8"/>
  <c r="Q86" i="8" s="1"/>
  <c r="Q33" i="8"/>
  <c r="Q3" i="7"/>
  <c r="Q2" i="12"/>
  <c r="Q49" i="8"/>
  <c r="R22" i="8"/>
  <c r="L163" i="24"/>
  <c r="L165" i="24" s="1"/>
  <c r="L224" i="21"/>
  <c r="L310" i="21"/>
  <c r="L320" i="21" s="1"/>
  <c r="L206" i="23"/>
  <c r="N141" i="24"/>
  <c r="N146" i="24"/>
  <c r="N134" i="24"/>
  <c r="N135" i="24" s="1"/>
  <c r="M115" i="24"/>
  <c r="M116" i="24" s="1"/>
  <c r="M187" i="24"/>
  <c r="M194" i="24" s="1"/>
  <c r="M160" i="24"/>
  <c r="N134" i="12"/>
  <c r="N135" i="12" s="1"/>
  <c r="N146" i="12"/>
  <c r="N141" i="12"/>
  <c r="M161" i="21" l="1"/>
  <c r="M163" i="21" s="1"/>
  <c r="M161" i="24"/>
  <c r="M163" i="24" s="1"/>
  <c r="L226" i="12"/>
  <c r="L312" i="12" s="1"/>
  <c r="L322" i="12" s="1"/>
  <c r="L226" i="21"/>
  <c r="L312" i="21" s="1"/>
  <c r="L322" i="21" s="1"/>
  <c r="Q57" i="16"/>
  <c r="Q60" i="16" s="1"/>
  <c r="Q63" i="16" s="1"/>
  <c r="Q65" i="16" s="1"/>
  <c r="Q67" i="16" s="1"/>
  <c r="Q69" i="16" s="1"/>
  <c r="Q71" i="16" s="1"/>
  <c r="Q125" i="23" s="1"/>
  <c r="Q126" i="23" s="1"/>
  <c r="Q129" i="23" s="1"/>
  <c r="M161" i="23"/>
  <c r="M163" i="23" s="1"/>
  <c r="Q121" i="16"/>
  <c r="Q124" i="16" s="1"/>
  <c r="Q127" i="16" s="1"/>
  <c r="Q129" i="16" s="1"/>
  <c r="Q131" i="16" s="1"/>
  <c r="Q133" i="16" s="1"/>
  <c r="Q135" i="16" s="1"/>
  <c r="Q69" i="21" s="1"/>
  <c r="Q70" i="21" s="1"/>
  <c r="Q74" i="21" s="1"/>
  <c r="L226" i="22"/>
  <c r="L312" i="22" s="1"/>
  <c r="L322" i="22" s="1"/>
  <c r="M219" i="22"/>
  <c r="M221" i="22" s="1"/>
  <c r="N51" i="23"/>
  <c r="N36" i="23"/>
  <c r="N37" i="23" s="1"/>
  <c r="N182" i="24"/>
  <c r="N189" i="24" s="1"/>
  <c r="N142" i="24"/>
  <c r="N143" i="24" s="1"/>
  <c r="N155" i="24"/>
  <c r="N36" i="22"/>
  <c r="N37" i="22" s="1"/>
  <c r="N51" i="22"/>
  <c r="N277" i="12"/>
  <c r="N281" i="12" s="1"/>
  <c r="N271" i="12"/>
  <c r="N87" i="12"/>
  <c r="N88" i="12" s="1"/>
  <c r="N106" i="12"/>
  <c r="N271" i="24"/>
  <c r="N272" i="24" s="1"/>
  <c r="N277" i="24"/>
  <c r="N281" i="24" s="1"/>
  <c r="N36" i="12"/>
  <c r="N37" i="12" s="1"/>
  <c r="N51" i="12"/>
  <c r="M219" i="24"/>
  <c r="M221" i="24" s="1"/>
  <c r="M219" i="21"/>
  <c r="M221" i="21" s="1"/>
  <c r="N155" i="12"/>
  <c r="N182" i="12"/>
  <c r="N189" i="12" s="1"/>
  <c r="N142" i="12"/>
  <c r="N143" i="12" s="1"/>
  <c r="N106" i="24"/>
  <c r="N87" i="24"/>
  <c r="N88" i="24" s="1"/>
  <c r="M204" i="24"/>
  <c r="N290" i="24"/>
  <c r="N292" i="24" s="1"/>
  <c r="N91" i="22"/>
  <c r="Q69" i="22"/>
  <c r="Q70" i="22" s="1"/>
  <c r="Q74" i="22" s="1"/>
  <c r="M205" i="24"/>
  <c r="O239" i="12"/>
  <c r="O241" i="12" s="1"/>
  <c r="O260" i="12"/>
  <c r="O244" i="12"/>
  <c r="N155" i="21"/>
  <c r="N142" i="21"/>
  <c r="N143" i="21" s="1"/>
  <c r="N182" i="21"/>
  <c r="N189" i="21" s="1"/>
  <c r="N87" i="22"/>
  <c r="N88" i="22" s="1"/>
  <c r="N106" i="22"/>
  <c r="M219" i="12"/>
  <c r="M221" i="12" s="1"/>
  <c r="N271" i="21"/>
  <c r="N272" i="21" s="1"/>
  <c r="N277" i="21"/>
  <c r="N281" i="21" s="1"/>
  <c r="M164" i="24"/>
  <c r="L9" i="20"/>
  <c r="Q34" i="8"/>
  <c r="Q45" i="8" s="1"/>
  <c r="R46" i="8" s="1"/>
  <c r="Q35" i="8"/>
  <c r="Q57" i="8" s="1"/>
  <c r="N106" i="23"/>
  <c r="N87" i="23"/>
  <c r="N88" i="23" s="1"/>
  <c r="N91" i="12"/>
  <c r="N36" i="21"/>
  <c r="N37" i="21" s="1"/>
  <c r="N51" i="21"/>
  <c r="Q4" i="9"/>
  <c r="Q4" i="16"/>
  <c r="Q4" i="24"/>
  <c r="Q4" i="23"/>
  <c r="Q4" i="21"/>
  <c r="Q4" i="22"/>
  <c r="Q5" i="7"/>
  <c r="Q4" i="12"/>
  <c r="Q4" i="20"/>
  <c r="Q4" i="8"/>
  <c r="L310" i="24"/>
  <c r="L320" i="24" s="1"/>
  <c r="L224" i="24"/>
  <c r="L226" i="24" s="1"/>
  <c r="L15" i="20"/>
  <c r="N290" i="22"/>
  <c r="N292" i="22" s="1"/>
  <c r="M204" i="22"/>
  <c r="N182" i="23"/>
  <c r="N189" i="23" s="1"/>
  <c r="N142" i="23"/>
  <c r="N143" i="23" s="1"/>
  <c r="N155" i="23"/>
  <c r="L21" i="20"/>
  <c r="M164" i="21"/>
  <c r="N91" i="24"/>
  <c r="N106" i="21"/>
  <c r="N87" i="21"/>
  <c r="N88" i="21" s="1"/>
  <c r="M164" i="12"/>
  <c r="P3" i="9"/>
  <c r="P3" i="20"/>
  <c r="P3" i="24"/>
  <c r="P3" i="16"/>
  <c r="P3" i="22"/>
  <c r="P4" i="7"/>
  <c r="P3" i="12"/>
  <c r="P3" i="8"/>
  <c r="P3" i="23"/>
  <c r="P3" i="21"/>
  <c r="L16" i="20"/>
  <c r="N271" i="22"/>
  <c r="N272" i="22" s="1"/>
  <c r="N277" i="22"/>
  <c r="N281" i="22" s="1"/>
  <c r="N51" i="24"/>
  <c r="N36" i="24"/>
  <c r="N37" i="24" s="1"/>
  <c r="P177" i="23"/>
  <c r="Q65" i="8"/>
  <c r="Q67" i="8" s="1"/>
  <c r="Q68" i="8" s="1"/>
  <c r="P177" i="22"/>
  <c r="P177" i="21"/>
  <c r="P177" i="12"/>
  <c r="P177" i="24"/>
  <c r="M205" i="12"/>
  <c r="M206" i="12" s="1"/>
  <c r="N91" i="21"/>
  <c r="N272" i="12"/>
  <c r="M205" i="21"/>
  <c r="M206" i="21" s="1"/>
  <c r="O239" i="22"/>
  <c r="O241" i="22" s="1"/>
  <c r="O260" i="22"/>
  <c r="O244" i="22"/>
  <c r="L34" i="20"/>
  <c r="N142" i="22"/>
  <c r="N143" i="22" s="1"/>
  <c r="N155" i="22"/>
  <c r="N182" i="22"/>
  <c r="N189" i="22" s="1"/>
  <c r="M161" i="12"/>
  <c r="N290" i="12"/>
  <c r="N292" i="12" s="1"/>
  <c r="Q253" i="24"/>
  <c r="Q83" i="12"/>
  <c r="Q83" i="23"/>
  <c r="Q32" i="23"/>
  <c r="Q253" i="22"/>
  <c r="Q253" i="12"/>
  <c r="Q138" i="21"/>
  <c r="Q138" i="22"/>
  <c r="Q83" i="22"/>
  <c r="Q17" i="12"/>
  <c r="Q19" i="12" s="1"/>
  <c r="Q253" i="21"/>
  <c r="Q83" i="21"/>
  <c r="Q83" i="24"/>
  <c r="Q32" i="22"/>
  <c r="Q138" i="12"/>
  <c r="Q32" i="21"/>
  <c r="Q17" i="24"/>
  <c r="Q19" i="24" s="1"/>
  <c r="Q138" i="24"/>
  <c r="Q32" i="24"/>
  <c r="Q17" i="23"/>
  <c r="Q19" i="23" s="1"/>
  <c r="Q17" i="21"/>
  <c r="Q19" i="21" s="1"/>
  <c r="Q253" i="23"/>
  <c r="Q17" i="22"/>
  <c r="Q19" i="22" s="1"/>
  <c r="Q32" i="12"/>
  <c r="Q138" i="23"/>
  <c r="M317" i="24"/>
  <c r="N91" i="23"/>
  <c r="O239" i="21"/>
  <c r="O241" i="21" s="1"/>
  <c r="O244" i="21"/>
  <c r="O260" i="21"/>
  <c r="N290" i="23"/>
  <c r="N292" i="23" s="1"/>
  <c r="M317" i="22"/>
  <c r="M164" i="22"/>
  <c r="L28" i="20"/>
  <c r="M205" i="23"/>
  <c r="M161" i="22"/>
  <c r="L10" i="20"/>
  <c r="O260" i="23"/>
  <c r="O239" i="23"/>
  <c r="O241" i="23" s="1"/>
  <c r="O244" i="23"/>
  <c r="N290" i="21"/>
  <c r="N292" i="21" s="1"/>
  <c r="Q54" i="8"/>
  <c r="R26" i="8"/>
  <c r="R23" i="8"/>
  <c r="R2" i="7"/>
  <c r="M164" i="23"/>
  <c r="M205" i="22"/>
  <c r="N277" i="23"/>
  <c r="N281" i="23" s="1"/>
  <c r="N271" i="23"/>
  <c r="N272" i="23" s="1"/>
  <c r="M204" i="23"/>
  <c r="L226" i="23"/>
  <c r="Q50" i="8"/>
  <c r="M202" i="23"/>
  <c r="L27" i="20"/>
  <c r="L22" i="20"/>
  <c r="M204" i="21"/>
  <c r="O260" i="24"/>
  <c r="O244" i="24"/>
  <c r="O239" i="24"/>
  <c r="O241" i="24" s="1"/>
  <c r="Q236" i="23" l="1"/>
  <c r="Q237" i="23" s="1"/>
  <c r="Q240" i="23" s="1"/>
  <c r="Q14" i="23"/>
  <c r="Q15" i="23" s="1"/>
  <c r="Q23" i="23" s="1"/>
  <c r="Q236" i="24"/>
  <c r="Q237" i="24" s="1"/>
  <c r="Q240" i="24" s="1"/>
  <c r="Q125" i="12"/>
  <c r="Q126" i="12" s="1"/>
  <c r="Q129" i="12" s="1"/>
  <c r="Q125" i="24"/>
  <c r="Q126" i="24" s="1"/>
  <c r="Q129" i="24" s="1"/>
  <c r="M166" i="24"/>
  <c r="Q125" i="21"/>
  <c r="Q126" i="21" s="1"/>
  <c r="Q129" i="21" s="1"/>
  <c r="M206" i="22"/>
  <c r="Q14" i="22"/>
  <c r="Q15" i="22" s="1"/>
  <c r="Q23" i="22" s="1"/>
  <c r="Q69" i="12"/>
  <c r="Q70" i="12" s="1"/>
  <c r="Q74" i="12" s="1"/>
  <c r="Q69" i="23"/>
  <c r="Q70" i="23" s="1"/>
  <c r="Q74" i="23" s="1"/>
  <c r="Q236" i="21"/>
  <c r="Q237" i="21" s="1"/>
  <c r="Q240" i="21" s="1"/>
  <c r="Q14" i="12"/>
  <c r="Q15" i="12" s="1"/>
  <c r="Q23" i="12" s="1"/>
  <c r="Q236" i="22"/>
  <c r="Q237" i="22" s="1"/>
  <c r="Q240" i="22" s="1"/>
  <c r="Q125" i="22"/>
  <c r="Q126" i="22" s="1"/>
  <c r="Q129" i="22" s="1"/>
  <c r="Q69" i="24"/>
  <c r="Q70" i="24" s="1"/>
  <c r="Q74" i="24" s="1"/>
  <c r="Q236" i="12"/>
  <c r="Q237" i="12" s="1"/>
  <c r="Q240" i="12" s="1"/>
  <c r="Q14" i="21"/>
  <c r="Q15" i="21" s="1"/>
  <c r="Q23" i="21" s="1"/>
  <c r="Q14" i="24"/>
  <c r="Q15" i="24" s="1"/>
  <c r="Q23" i="24" s="1"/>
  <c r="M206" i="24"/>
  <c r="N170" i="24"/>
  <c r="N173" i="24" s="1"/>
  <c r="O85" i="24"/>
  <c r="N92" i="24"/>
  <c r="N93" i="24" s="1"/>
  <c r="N98" i="24" s="1"/>
  <c r="N99" i="24" s="1"/>
  <c r="N107" i="24" s="1"/>
  <c r="N186" i="24" s="1"/>
  <c r="N193" i="24" s="1"/>
  <c r="N102" i="24"/>
  <c r="N103" i="24" s="1"/>
  <c r="N92" i="12"/>
  <c r="N93" i="12" s="1"/>
  <c r="N98" i="12" s="1"/>
  <c r="N99" i="12" s="1"/>
  <c r="N107" i="12" s="1"/>
  <c r="O85" i="12"/>
  <c r="N102" i="12"/>
  <c r="N103" i="12" s="1"/>
  <c r="N170" i="12"/>
  <c r="N173" i="12" s="1"/>
  <c r="O85" i="21"/>
  <c r="N92" i="21"/>
  <c r="N93" i="21" s="1"/>
  <c r="N98" i="21" s="1"/>
  <c r="N99" i="21" s="1"/>
  <c r="N107" i="21" s="1"/>
  <c r="N170" i="21"/>
  <c r="N173" i="21" s="1"/>
  <c r="N102" i="21"/>
  <c r="N103" i="21" s="1"/>
  <c r="N41" i="22"/>
  <c r="N42" i="22" s="1"/>
  <c r="N47" i="22" s="1"/>
  <c r="N48" i="22" s="1"/>
  <c r="N52" i="22" s="1"/>
  <c r="N53" i="22" s="1"/>
  <c r="O34" i="22"/>
  <c r="N169" i="22"/>
  <c r="N172" i="22" s="1"/>
  <c r="N278" i="23"/>
  <c r="N282" i="23" s="1"/>
  <c r="N147" i="24"/>
  <c r="N148" i="24" s="1"/>
  <c r="N152" i="24" s="1"/>
  <c r="N153" i="24" s="1"/>
  <c r="O140" i="24"/>
  <c r="N170" i="22"/>
  <c r="N173" i="22" s="1"/>
  <c r="O85" i="22"/>
  <c r="N92" i="22"/>
  <c r="N93" i="22" s="1"/>
  <c r="N98" i="22" s="1"/>
  <c r="N99" i="22" s="1"/>
  <c r="N107" i="22" s="1"/>
  <c r="N102" i="22"/>
  <c r="N103" i="22" s="1"/>
  <c r="O34" i="24"/>
  <c r="N41" i="24"/>
  <c r="N42" i="24" s="1"/>
  <c r="N47" i="24" s="1"/>
  <c r="N48" i="24" s="1"/>
  <c r="N52" i="24" s="1"/>
  <c r="N53" i="24" s="1"/>
  <c r="N169" i="24"/>
  <c r="N172" i="24" s="1"/>
  <c r="O140" i="23"/>
  <c r="N147" i="23"/>
  <c r="N148" i="23" s="1"/>
  <c r="N152" i="23" s="1"/>
  <c r="N153" i="23" s="1"/>
  <c r="O34" i="12"/>
  <c r="N169" i="12"/>
  <c r="N172" i="12" s="1"/>
  <c r="N41" i="12"/>
  <c r="N42" i="12" s="1"/>
  <c r="N47" i="12" s="1"/>
  <c r="N48" i="12" s="1"/>
  <c r="N52" i="12" s="1"/>
  <c r="N53" i="12" s="1"/>
  <c r="O34" i="23"/>
  <c r="N41" i="23"/>
  <c r="N42" i="23" s="1"/>
  <c r="N47" i="23" s="1"/>
  <c r="N48" i="23" s="1"/>
  <c r="N52" i="23" s="1"/>
  <c r="N53" i="23" s="1"/>
  <c r="N169" i="23"/>
  <c r="N172" i="23" s="1"/>
  <c r="O85" i="23"/>
  <c r="N170" i="23"/>
  <c r="N173" i="23" s="1"/>
  <c r="N92" i="23"/>
  <c r="N93" i="23" s="1"/>
  <c r="N98" i="23" s="1"/>
  <c r="N99" i="23" s="1"/>
  <c r="N107" i="23" s="1"/>
  <c r="N186" i="23" s="1"/>
  <c r="N193" i="23" s="1"/>
  <c r="N102" i="23"/>
  <c r="N103" i="23" s="1"/>
  <c r="N278" i="24"/>
  <c r="N282" i="24" s="1"/>
  <c r="N278" i="21"/>
  <c r="N282" i="21" s="1"/>
  <c r="N302" i="23"/>
  <c r="N147" i="21"/>
  <c r="N148" i="21" s="1"/>
  <c r="N152" i="21" s="1"/>
  <c r="N153" i="21" s="1"/>
  <c r="O140" i="21"/>
  <c r="M311" i="21"/>
  <c r="M321" i="21" s="1"/>
  <c r="M225" i="21"/>
  <c r="M226" i="21" s="1"/>
  <c r="N185" i="21"/>
  <c r="N192" i="21" s="1"/>
  <c r="N196" i="23"/>
  <c r="L17" i="20"/>
  <c r="M311" i="12"/>
  <c r="M321" i="12" s="1"/>
  <c r="M225" i="12"/>
  <c r="M226" i="12" s="1"/>
  <c r="O256" i="23"/>
  <c r="O258" i="23" s="1"/>
  <c r="O261" i="23"/>
  <c r="O245" i="23"/>
  <c r="O246" i="23" s="1"/>
  <c r="N302" i="12"/>
  <c r="O261" i="22"/>
  <c r="O256" i="22"/>
  <c r="O258" i="22" s="1"/>
  <c r="O245" i="22"/>
  <c r="O246" i="22" s="1"/>
  <c r="O140" i="12"/>
  <c r="N147" i="12"/>
  <c r="N148" i="12" s="1"/>
  <c r="N152" i="12" s="1"/>
  <c r="N153" i="12" s="1"/>
  <c r="L23" i="20"/>
  <c r="N185" i="22"/>
  <c r="N192" i="22" s="1"/>
  <c r="M311" i="24"/>
  <c r="M321" i="24" s="1"/>
  <c r="M225" i="24"/>
  <c r="M226" i="24" s="1"/>
  <c r="M312" i="24" s="1"/>
  <c r="M322" i="24" s="1"/>
  <c r="M35" i="20" s="1"/>
  <c r="O261" i="24"/>
  <c r="O256" i="24"/>
  <c r="O258" i="24" s="1"/>
  <c r="O245" i="24"/>
  <c r="O246" i="24" s="1"/>
  <c r="M219" i="23"/>
  <c r="M221" i="23" s="1"/>
  <c r="M163" i="12"/>
  <c r="N185" i="23"/>
  <c r="N192" i="23" s="1"/>
  <c r="Q101" i="24"/>
  <c r="Q101" i="21"/>
  <c r="Q101" i="22"/>
  <c r="Q101" i="12"/>
  <c r="Q53" i="8"/>
  <c r="Q64" i="8"/>
  <c r="Q101" i="23"/>
  <c r="O140" i="22"/>
  <c r="N147" i="22"/>
  <c r="N148" i="22" s="1"/>
  <c r="N152" i="22" s="1"/>
  <c r="N153" i="22" s="1"/>
  <c r="N41" i="21"/>
  <c r="N42" i="21" s="1"/>
  <c r="N47" i="21" s="1"/>
  <c r="N48" i="21" s="1"/>
  <c r="N52" i="21" s="1"/>
  <c r="N53" i="21" s="1"/>
  <c r="O34" i="21"/>
  <c r="N169" i="21"/>
  <c r="N172" i="21" s="1"/>
  <c r="L312" i="24"/>
  <c r="L322" i="24" s="1"/>
  <c r="N196" i="21"/>
  <c r="N185" i="24"/>
  <c r="N192" i="24" s="1"/>
  <c r="N278" i="12"/>
  <c r="N282" i="12" s="1"/>
  <c r="L33" i="20"/>
  <c r="L11" i="20"/>
  <c r="R116" i="16"/>
  <c r="R117" i="16" s="1"/>
  <c r="R120" i="16" s="1"/>
  <c r="R126" i="16"/>
  <c r="R93" i="16"/>
  <c r="R94" i="16" s="1"/>
  <c r="R119" i="16" s="1"/>
  <c r="R62" i="16"/>
  <c r="R52" i="16"/>
  <c r="R53" i="16" s="1"/>
  <c r="R56" i="16" s="1"/>
  <c r="R52" i="8"/>
  <c r="R29" i="16"/>
  <c r="R30" i="16" s="1"/>
  <c r="R55" i="16" s="1"/>
  <c r="H46" i="8"/>
  <c r="N296" i="24"/>
  <c r="N298" i="24" s="1"/>
  <c r="N196" i="24"/>
  <c r="L312" i="23"/>
  <c r="L322" i="23" s="1"/>
  <c r="R2" i="20"/>
  <c r="R2" i="9"/>
  <c r="R2" i="23"/>
  <c r="R2" i="24"/>
  <c r="R2" i="16"/>
  <c r="R25" i="8"/>
  <c r="R27" i="8" s="1"/>
  <c r="H27" i="8" s="1"/>
  <c r="R2" i="8"/>
  <c r="R2" i="22"/>
  <c r="R2" i="21"/>
  <c r="R84" i="8"/>
  <c r="R86" i="8" s="1"/>
  <c r="R39" i="8"/>
  <c r="R40" i="8" s="1"/>
  <c r="R33" i="8"/>
  <c r="R3" i="7"/>
  <c r="R2" i="12"/>
  <c r="R49" i="8"/>
  <c r="R50" i="8" s="1"/>
  <c r="M163" i="22"/>
  <c r="M166" i="23"/>
  <c r="M165" i="23"/>
  <c r="N196" i="22"/>
  <c r="N296" i="22"/>
  <c r="N298" i="22" s="1"/>
  <c r="N278" i="22"/>
  <c r="N282" i="22" s="1"/>
  <c r="N196" i="12"/>
  <c r="O256" i="21"/>
  <c r="O258" i="21" s="1"/>
  <c r="O245" i="21"/>
  <c r="O246" i="21" s="1"/>
  <c r="O261" i="21"/>
  <c r="Q266" i="24"/>
  <c r="Q151" i="24"/>
  <c r="Q266" i="21"/>
  <c r="Q97" i="24"/>
  <c r="Q151" i="23"/>
  <c r="Q266" i="22"/>
  <c r="Q97" i="12"/>
  <c r="Q97" i="21"/>
  <c r="Q46" i="23"/>
  <c r="Q266" i="12"/>
  <c r="Q46" i="12"/>
  <c r="Q151" i="21"/>
  <c r="Q46" i="22"/>
  <c r="Q97" i="22"/>
  <c r="Q58" i="8"/>
  <c r="Q59" i="8" s="1"/>
  <c r="Q46" i="21"/>
  <c r="Q46" i="24"/>
  <c r="Q151" i="22"/>
  <c r="Q151" i="12"/>
  <c r="Q266" i="23"/>
  <c r="Q97" i="23"/>
  <c r="M206" i="23"/>
  <c r="N185" i="12"/>
  <c r="N192" i="12" s="1"/>
  <c r="M166" i="21"/>
  <c r="M165" i="21"/>
  <c r="M165" i="24"/>
  <c r="M225" i="22"/>
  <c r="M226" i="22" s="1"/>
  <c r="M311" i="22"/>
  <c r="M321" i="22" s="1"/>
  <c r="N296" i="23"/>
  <c r="N298" i="23" s="1"/>
  <c r="N302" i="22"/>
  <c r="N296" i="21"/>
  <c r="N298" i="21" s="1"/>
  <c r="O256" i="12"/>
  <c r="O258" i="12" s="1"/>
  <c r="O261" i="12"/>
  <c r="O245" i="12"/>
  <c r="O246" i="12" s="1"/>
  <c r="N302" i="21"/>
  <c r="N302" i="24"/>
  <c r="N296" i="12"/>
  <c r="N298" i="12" s="1"/>
  <c r="N174" i="12" l="1"/>
  <c r="N176" i="12" s="1"/>
  <c r="N178" i="12" s="1"/>
  <c r="N14" i="20" s="1"/>
  <c r="N174" i="22"/>
  <c r="N176" i="22" s="1"/>
  <c r="N178" i="22" s="1"/>
  <c r="N20" i="20" s="1"/>
  <c r="R121" i="16"/>
  <c r="R124" i="16" s="1"/>
  <c r="R127" i="16" s="1"/>
  <c r="R129" i="16" s="1"/>
  <c r="R131" i="16" s="1"/>
  <c r="R133" i="16" s="1"/>
  <c r="R135" i="16" s="1"/>
  <c r="R69" i="21" s="1"/>
  <c r="R70" i="21" s="1"/>
  <c r="R74" i="21" s="1"/>
  <c r="R57" i="16"/>
  <c r="R60" i="16" s="1"/>
  <c r="R63" i="16" s="1"/>
  <c r="R65" i="16" s="1"/>
  <c r="R67" i="16" s="1"/>
  <c r="R69" i="16" s="1"/>
  <c r="R71" i="16" s="1"/>
  <c r="R125" i="23" s="1"/>
  <c r="R126" i="23" s="1"/>
  <c r="R129" i="23" s="1"/>
  <c r="N186" i="21"/>
  <c r="N193" i="21" s="1"/>
  <c r="N108" i="21"/>
  <c r="O270" i="22"/>
  <c r="O276" i="22"/>
  <c r="O280" i="22" s="1"/>
  <c r="O290" i="22" s="1"/>
  <c r="O292" i="22" s="1"/>
  <c r="N186" i="22"/>
  <c r="N193" i="22" s="1"/>
  <c r="N108" i="22"/>
  <c r="Q3" i="24"/>
  <c r="Q3" i="8"/>
  <c r="Q3" i="9"/>
  <c r="Q3" i="22"/>
  <c r="Q3" i="21"/>
  <c r="Q4" i="7"/>
  <c r="Q3" i="12"/>
  <c r="Q3" i="16"/>
  <c r="Q3" i="20"/>
  <c r="Q3" i="23"/>
  <c r="N61" i="23"/>
  <c r="N114" i="23" s="1"/>
  <c r="O276" i="24"/>
  <c r="O280" i="24" s="1"/>
  <c r="O290" i="24" s="1"/>
  <c r="O292" i="24" s="1"/>
  <c r="O270" i="24"/>
  <c r="N61" i="12"/>
  <c r="N114" i="12" s="1"/>
  <c r="O270" i="23"/>
  <c r="O276" i="23"/>
  <c r="O280" i="23" s="1"/>
  <c r="N186" i="12"/>
  <c r="N193" i="12" s="1"/>
  <c r="N108" i="12"/>
  <c r="O270" i="21"/>
  <c r="O276" i="21"/>
  <c r="O280" i="21" s="1"/>
  <c r="O290" i="21" s="1"/>
  <c r="O292" i="21" s="1"/>
  <c r="N201" i="23"/>
  <c r="Q177" i="22"/>
  <c r="Q177" i="23"/>
  <c r="Q177" i="21"/>
  <c r="R65" i="8"/>
  <c r="Q177" i="12"/>
  <c r="Q177" i="24"/>
  <c r="M166" i="12"/>
  <c r="M165" i="12"/>
  <c r="N197" i="22"/>
  <c r="N198" i="22" s="1"/>
  <c r="N197" i="12"/>
  <c r="N198" i="12" s="1"/>
  <c r="P255" i="21"/>
  <c r="O262" i="21"/>
  <c r="O263" i="21" s="1"/>
  <c r="O267" i="21" s="1"/>
  <c r="O268" i="21" s="1"/>
  <c r="O78" i="22"/>
  <c r="O90" i="22"/>
  <c r="O73" i="22"/>
  <c r="O75" i="22" s="1"/>
  <c r="O78" i="21"/>
  <c r="O90" i="21"/>
  <c r="O73" i="21"/>
  <c r="O75" i="21" s="1"/>
  <c r="N316" i="23"/>
  <c r="N303" i="23"/>
  <c r="N304" i="23" s="1"/>
  <c r="N303" i="24"/>
  <c r="N304" i="24" s="1"/>
  <c r="N316" i="24"/>
  <c r="P255" i="23"/>
  <c r="O262" i="23"/>
  <c r="O263" i="23" s="1"/>
  <c r="O267" i="23" s="1"/>
  <c r="O268" i="23" s="1"/>
  <c r="O22" i="23"/>
  <c r="O24" i="23" s="1"/>
  <c r="O27" i="23"/>
  <c r="O270" i="12"/>
  <c r="O276" i="12"/>
  <c r="O280" i="12" s="1"/>
  <c r="O290" i="12" s="1"/>
  <c r="O292" i="12" s="1"/>
  <c r="H116" i="16"/>
  <c r="H29" i="16"/>
  <c r="H126" i="16"/>
  <c r="H93" i="16"/>
  <c r="H52" i="16"/>
  <c r="H62" i="16"/>
  <c r="H52" i="8"/>
  <c r="N201" i="24"/>
  <c r="N183" i="12"/>
  <c r="N190" i="12" s="1"/>
  <c r="N156" i="12"/>
  <c r="N157" i="12" s="1"/>
  <c r="N61" i="22"/>
  <c r="N114" i="22" s="1"/>
  <c r="O145" i="24"/>
  <c r="O133" i="24"/>
  <c r="O128" i="24"/>
  <c r="O130" i="24" s="1"/>
  <c r="M22" i="20"/>
  <c r="N61" i="21"/>
  <c r="N114" i="21" s="1"/>
  <c r="R125" i="24"/>
  <c r="R126" i="24" s="1"/>
  <c r="R129" i="24" s="1"/>
  <c r="R14" i="21"/>
  <c r="R15" i="21" s="1"/>
  <c r="R23" i="21" s="1"/>
  <c r="N61" i="24"/>
  <c r="N114" i="24" s="1"/>
  <c r="L35" i="20"/>
  <c r="M311" i="23"/>
  <c r="M321" i="23" s="1"/>
  <c r="M225" i="23"/>
  <c r="M226" i="23" s="1"/>
  <c r="O128" i="12"/>
  <c r="O130" i="12" s="1"/>
  <c r="O145" i="12"/>
  <c r="O133" i="12"/>
  <c r="N183" i="24"/>
  <c r="N190" i="24" s="1"/>
  <c r="N156" i="24"/>
  <c r="N157" i="24" s="1"/>
  <c r="O90" i="12"/>
  <c r="O73" i="12"/>
  <c r="O75" i="12" s="1"/>
  <c r="O78" i="12"/>
  <c r="N316" i="12"/>
  <c r="N303" i="12"/>
  <c r="N304" i="12" s="1"/>
  <c r="M312" i="22"/>
  <c r="M322" i="22" s="1"/>
  <c r="M165" i="22"/>
  <c r="M166" i="22"/>
  <c r="R54" i="8"/>
  <c r="M312" i="12"/>
  <c r="M322" i="12" s="1"/>
  <c r="O27" i="12"/>
  <c r="O22" i="12"/>
  <c r="O24" i="12" s="1"/>
  <c r="O262" i="12"/>
  <c r="O263" i="12" s="1"/>
  <c r="O267" i="12" s="1"/>
  <c r="O268" i="12" s="1"/>
  <c r="P255" i="12"/>
  <c r="R101" i="24"/>
  <c r="R101" i="23"/>
  <c r="R101" i="22"/>
  <c r="R101" i="12"/>
  <c r="R64" i="8"/>
  <c r="R101" i="21"/>
  <c r="R53" i="8"/>
  <c r="H50" i="8"/>
  <c r="O27" i="21"/>
  <c r="O22" i="21"/>
  <c r="O24" i="21" s="1"/>
  <c r="O262" i="24"/>
  <c r="O263" i="24" s="1"/>
  <c r="O267" i="24" s="1"/>
  <c r="O268" i="24" s="1"/>
  <c r="P255" i="24"/>
  <c r="M16" i="20"/>
  <c r="M312" i="21"/>
  <c r="M322" i="21" s="1"/>
  <c r="N183" i="23"/>
  <c r="N190" i="23" s="1"/>
  <c r="N156" i="23"/>
  <c r="N157" i="23" s="1"/>
  <c r="P255" i="22"/>
  <c r="O262" i="22"/>
  <c r="O263" i="22" s="1"/>
  <c r="O267" i="22" s="1"/>
  <c r="O268" i="22" s="1"/>
  <c r="M10" i="20"/>
  <c r="O128" i="23"/>
  <c r="O130" i="23" s="1"/>
  <c r="O133" i="23"/>
  <c r="O145" i="23"/>
  <c r="N303" i="21"/>
  <c r="N304" i="21" s="1"/>
  <c r="N316" i="21"/>
  <c r="N316" i="22"/>
  <c r="N303" i="22"/>
  <c r="N304" i="22" s="1"/>
  <c r="N156" i="22"/>
  <c r="N157" i="22" s="1"/>
  <c r="N183" i="22"/>
  <c r="N190" i="22" s="1"/>
  <c r="O128" i="21"/>
  <c r="O130" i="21" s="1"/>
  <c r="O145" i="21"/>
  <c r="O133" i="21"/>
  <c r="O22" i="22"/>
  <c r="O24" i="22" s="1"/>
  <c r="O27" i="22"/>
  <c r="O90" i="24"/>
  <c r="O78" i="24"/>
  <c r="O73" i="24"/>
  <c r="O75" i="24" s="1"/>
  <c r="R34" i="8"/>
  <c r="R35" i="8"/>
  <c r="O133" i="22"/>
  <c r="O145" i="22"/>
  <c r="O128" i="22"/>
  <c r="O130" i="22" s="1"/>
  <c r="N197" i="23"/>
  <c r="N198" i="23" s="1"/>
  <c r="N156" i="21"/>
  <c r="N157" i="21" s="1"/>
  <c r="N183" i="21"/>
  <c r="N190" i="21" s="1"/>
  <c r="N174" i="24"/>
  <c r="N176" i="24" s="1"/>
  <c r="N178" i="24" s="1"/>
  <c r="N32" i="20" s="1"/>
  <c r="R138" i="24"/>
  <c r="R32" i="24"/>
  <c r="R17" i="24"/>
  <c r="R19" i="24" s="1"/>
  <c r="R138" i="23"/>
  <c r="R83" i="24"/>
  <c r="R83" i="23"/>
  <c r="R138" i="21"/>
  <c r="R32" i="22"/>
  <c r="R32" i="21"/>
  <c r="R138" i="22"/>
  <c r="R83" i="22"/>
  <c r="R17" i="12"/>
  <c r="R19" i="12" s="1"/>
  <c r="R253" i="21"/>
  <c r="R83" i="21"/>
  <c r="R138" i="12"/>
  <c r="R253" i="24"/>
  <c r="R17" i="23"/>
  <c r="R19" i="23" s="1"/>
  <c r="R253" i="12"/>
  <c r="R32" i="23"/>
  <c r="R253" i="22"/>
  <c r="R32" i="12"/>
  <c r="R83" i="12"/>
  <c r="R17" i="21"/>
  <c r="R19" i="21" s="1"/>
  <c r="R253" i="23"/>
  <c r="R17" i="22"/>
  <c r="R19" i="22" s="1"/>
  <c r="H40" i="8"/>
  <c r="L29" i="20"/>
  <c r="N197" i="24"/>
  <c r="N198" i="24" s="1"/>
  <c r="N108" i="23"/>
  <c r="M34" i="20"/>
  <c r="N174" i="23"/>
  <c r="N176" i="23" s="1"/>
  <c r="N178" i="23" s="1"/>
  <c r="N26" i="20" s="1"/>
  <c r="O22" i="24"/>
  <c r="O24" i="24" s="1"/>
  <c r="O27" i="24"/>
  <c r="R4" i="20"/>
  <c r="R4" i="9"/>
  <c r="R4" i="22"/>
  <c r="R4" i="21"/>
  <c r="R4" i="16"/>
  <c r="R5" i="7"/>
  <c r="R4" i="23"/>
  <c r="R4" i="12"/>
  <c r="R4" i="8"/>
  <c r="R4" i="24"/>
  <c r="N108" i="24"/>
  <c r="N197" i="21"/>
  <c r="N198" i="21" s="1"/>
  <c r="O90" i="23"/>
  <c r="O73" i="23"/>
  <c r="O75" i="23" s="1"/>
  <c r="O78" i="23"/>
  <c r="N174" i="21"/>
  <c r="N176" i="21" s="1"/>
  <c r="N178" i="21" s="1"/>
  <c r="N8" i="20" s="1"/>
  <c r="R69" i="24" l="1"/>
  <c r="R70" i="24" s="1"/>
  <c r="R74" i="24" s="1"/>
  <c r="R125" i="21"/>
  <c r="R126" i="21" s="1"/>
  <c r="R129" i="21" s="1"/>
  <c r="R236" i="22"/>
  <c r="R237" i="22" s="1"/>
  <c r="R240" i="22" s="1"/>
  <c r="R14" i="24"/>
  <c r="R15" i="24" s="1"/>
  <c r="R23" i="24" s="1"/>
  <c r="R14" i="12"/>
  <c r="R15" i="12" s="1"/>
  <c r="R23" i="12" s="1"/>
  <c r="R69" i="22"/>
  <c r="R70" i="22" s="1"/>
  <c r="R74" i="22" s="1"/>
  <c r="R69" i="23"/>
  <c r="R70" i="23" s="1"/>
  <c r="R74" i="23" s="1"/>
  <c r="R236" i="21"/>
  <c r="R237" i="21" s="1"/>
  <c r="R240" i="21" s="1"/>
  <c r="R69" i="12"/>
  <c r="R70" i="12" s="1"/>
  <c r="R74" i="12" s="1"/>
  <c r="R14" i="22"/>
  <c r="R15" i="22" s="1"/>
  <c r="R23" i="22" s="1"/>
  <c r="R125" i="12"/>
  <c r="R126" i="12" s="1"/>
  <c r="R129" i="12" s="1"/>
  <c r="R125" i="22"/>
  <c r="R126" i="22" s="1"/>
  <c r="R129" i="22" s="1"/>
  <c r="R236" i="24"/>
  <c r="R237" i="24" s="1"/>
  <c r="R240" i="24" s="1"/>
  <c r="R236" i="23"/>
  <c r="R237" i="23" s="1"/>
  <c r="R240" i="23" s="1"/>
  <c r="R14" i="23"/>
  <c r="R15" i="23" s="1"/>
  <c r="R23" i="23" s="1"/>
  <c r="R236" i="12"/>
  <c r="R237" i="12" s="1"/>
  <c r="R240" i="12" s="1"/>
  <c r="N317" i="22"/>
  <c r="N317" i="12"/>
  <c r="O277" i="23"/>
  <c r="O281" i="23" s="1"/>
  <c r="O296" i="23" s="1"/>
  <c r="O298" i="23" s="1"/>
  <c r="O271" i="23"/>
  <c r="O272" i="23" s="1"/>
  <c r="O277" i="12"/>
  <c r="O281" i="12" s="1"/>
  <c r="O296" i="12" s="1"/>
  <c r="O298" i="12" s="1"/>
  <c r="O271" i="12"/>
  <c r="O272" i="12" s="1"/>
  <c r="O278" i="12" s="1"/>
  <c r="O282" i="12" s="1"/>
  <c r="N200" i="22"/>
  <c r="N317" i="24"/>
  <c r="H101" i="24"/>
  <c r="H101" i="23"/>
  <c r="H101" i="22"/>
  <c r="H101" i="12"/>
  <c r="H101" i="21"/>
  <c r="H64" i="8"/>
  <c r="H53" i="8"/>
  <c r="O28" i="12"/>
  <c r="O29" i="12" s="1"/>
  <c r="O40" i="12"/>
  <c r="O35" i="12"/>
  <c r="M28" i="20"/>
  <c r="O39" i="23"/>
  <c r="N214" i="12"/>
  <c r="N216" i="12" s="1"/>
  <c r="N200" i="21"/>
  <c r="N159" i="22"/>
  <c r="N184" i="22"/>
  <c r="N191" i="22" s="1"/>
  <c r="N184" i="23"/>
  <c r="N191" i="23" s="1"/>
  <c r="N159" i="23"/>
  <c r="O39" i="12"/>
  <c r="O35" i="23"/>
  <c r="O40" i="23"/>
  <c r="O28" i="23"/>
  <c r="O29" i="23" s="1"/>
  <c r="O79" i="21"/>
  <c r="O80" i="21" s="1"/>
  <c r="O86" i="21"/>
  <c r="N317" i="21"/>
  <c r="N187" i="23"/>
  <c r="N194" i="23" s="1"/>
  <c r="N115" i="23"/>
  <c r="N116" i="23" s="1"/>
  <c r="N160" i="23"/>
  <c r="N184" i="21"/>
  <c r="N191" i="21" s="1"/>
  <c r="N159" i="21"/>
  <c r="O79" i="24"/>
  <c r="O80" i="24" s="1"/>
  <c r="O86" i="24"/>
  <c r="N200" i="23"/>
  <c r="N202" i="23" s="1"/>
  <c r="O79" i="12"/>
  <c r="O80" i="12" s="1"/>
  <c r="O86" i="12"/>
  <c r="O141" i="24"/>
  <c r="O146" i="24"/>
  <c r="O134" i="24"/>
  <c r="O135" i="24" s="1"/>
  <c r="O79" i="23"/>
  <c r="O80" i="23" s="1"/>
  <c r="O86" i="23"/>
  <c r="R177" i="12"/>
  <c r="R177" i="21"/>
  <c r="R177" i="23"/>
  <c r="R177" i="24"/>
  <c r="R177" i="22"/>
  <c r="M17" i="20"/>
  <c r="P239" i="23"/>
  <c r="P241" i="23" s="1"/>
  <c r="P244" i="23"/>
  <c r="P260" i="23"/>
  <c r="N214" i="22"/>
  <c r="N216" i="22" s="1"/>
  <c r="O302" i="24"/>
  <c r="N214" i="24"/>
  <c r="N216" i="24" s="1"/>
  <c r="N214" i="23"/>
  <c r="N216" i="23" s="1"/>
  <c r="M11" i="20"/>
  <c r="R151" i="24"/>
  <c r="R97" i="24"/>
  <c r="R266" i="24"/>
  <c r="R266" i="23"/>
  <c r="R151" i="22"/>
  <c r="R97" i="23"/>
  <c r="R97" i="21"/>
  <c r="R266" i="12"/>
  <c r="R97" i="12"/>
  <c r="R58" i="8"/>
  <c r="R266" i="22"/>
  <c r="R151" i="21"/>
  <c r="R46" i="22"/>
  <c r="R97" i="22"/>
  <c r="R46" i="23"/>
  <c r="R266" i="21"/>
  <c r="R151" i="23"/>
  <c r="R46" i="12"/>
  <c r="R46" i="21"/>
  <c r="R46" i="24"/>
  <c r="R151" i="12"/>
  <c r="F55" i="8"/>
  <c r="F76" i="8" s="1"/>
  <c r="H54" i="8"/>
  <c r="N184" i="24"/>
  <c r="N191" i="24" s="1"/>
  <c r="N159" i="24"/>
  <c r="O271" i="24"/>
  <c r="O272" i="24" s="1"/>
  <c r="O278" i="24" s="1"/>
  <c r="O282" i="24" s="1"/>
  <c r="O277" i="24"/>
  <c r="O281" i="24" s="1"/>
  <c r="O296" i="24" s="1"/>
  <c r="O298" i="24" s="1"/>
  <c r="N115" i="22"/>
  <c r="N116" i="22" s="1"/>
  <c r="N160" i="22"/>
  <c r="N187" i="22"/>
  <c r="N194" i="22" s="1"/>
  <c r="N200" i="24"/>
  <c r="N202" i="24" s="1"/>
  <c r="N317" i="23"/>
  <c r="O79" i="22"/>
  <c r="O80" i="22" s="1"/>
  <c r="O86" i="22"/>
  <c r="O302" i="21"/>
  <c r="N201" i="22"/>
  <c r="N214" i="21"/>
  <c r="N216" i="21" s="1"/>
  <c r="O146" i="22"/>
  <c r="O141" i="22"/>
  <c r="O134" i="22"/>
  <c r="O135" i="22" s="1"/>
  <c r="O39" i="22"/>
  <c r="O146" i="23"/>
  <c r="O141" i="23"/>
  <c r="O134" i="23"/>
  <c r="O135" i="23" s="1"/>
  <c r="O302" i="22"/>
  <c r="N187" i="24"/>
  <c r="N194" i="24" s="1"/>
  <c r="N115" i="24"/>
  <c r="N116" i="24" s="1"/>
  <c r="N160" i="24"/>
  <c r="H253" i="24"/>
  <c r="H17" i="24"/>
  <c r="H32" i="24"/>
  <c r="H83" i="24"/>
  <c r="H138" i="22"/>
  <c r="H253" i="21"/>
  <c r="H17" i="22"/>
  <c r="H32" i="12"/>
  <c r="H138" i="21"/>
  <c r="H17" i="21"/>
  <c r="H32" i="22"/>
  <c r="H32" i="21"/>
  <c r="H138" i="24"/>
  <c r="H83" i="21"/>
  <c r="H253" i="22"/>
  <c r="H83" i="12"/>
  <c r="H253" i="23"/>
  <c r="H253" i="12"/>
  <c r="H138" i="23"/>
  <c r="H83" i="22"/>
  <c r="H17" i="23"/>
  <c r="H32" i="23"/>
  <c r="H138" i="12"/>
  <c r="H83" i="23"/>
  <c r="H17" i="12"/>
  <c r="O28" i="22"/>
  <c r="O29" i="22" s="1"/>
  <c r="O40" i="22"/>
  <c r="O35" i="22"/>
  <c r="P239" i="24"/>
  <c r="P241" i="24" s="1"/>
  <c r="P244" i="24"/>
  <c r="P260" i="24"/>
  <c r="N187" i="12"/>
  <c r="N194" i="12" s="1"/>
  <c r="N160" i="12"/>
  <c r="N115" i="12"/>
  <c r="N116" i="12" s="1"/>
  <c r="O39" i="24"/>
  <c r="M23" i="20"/>
  <c r="N184" i="12"/>
  <c r="N191" i="12" s="1"/>
  <c r="N159" i="12"/>
  <c r="O302" i="12"/>
  <c r="O277" i="21"/>
  <c r="O281" i="21" s="1"/>
  <c r="O296" i="21" s="1"/>
  <c r="O298" i="21" s="1"/>
  <c r="O271" i="21"/>
  <c r="O272" i="21" s="1"/>
  <c r="O278" i="21" s="1"/>
  <c r="O282" i="21" s="1"/>
  <c r="R67" i="8"/>
  <c r="R68" i="8" s="1"/>
  <c r="H65" i="8"/>
  <c r="H67" i="8" s="1"/>
  <c r="N201" i="12"/>
  <c r="N115" i="21"/>
  <c r="N116" i="21" s="1"/>
  <c r="N187" i="21"/>
  <c r="N194" i="21" s="1"/>
  <c r="N160" i="21"/>
  <c r="O28" i="24"/>
  <c r="O29" i="24" s="1"/>
  <c r="O40" i="24"/>
  <c r="O35" i="24"/>
  <c r="R57" i="8"/>
  <c r="H35" i="8"/>
  <c r="H57" i="8" s="1"/>
  <c r="F36" i="8"/>
  <c r="F75" i="8" s="1"/>
  <c r="O135" i="21"/>
  <c r="O277" i="22"/>
  <c r="O281" i="22" s="1"/>
  <c r="O296" i="22" s="1"/>
  <c r="O298" i="22" s="1"/>
  <c r="O271" i="22"/>
  <c r="O272" i="22" s="1"/>
  <c r="O278" i="22" s="1"/>
  <c r="O282" i="22" s="1"/>
  <c r="P260" i="12"/>
  <c r="P239" i="12"/>
  <c r="P241" i="12" s="1"/>
  <c r="P244" i="12"/>
  <c r="O134" i="12"/>
  <c r="O135" i="12" s="1"/>
  <c r="O146" i="12"/>
  <c r="O141" i="12"/>
  <c r="N200" i="12"/>
  <c r="P239" i="21"/>
  <c r="P241" i="21" s="1"/>
  <c r="P244" i="21"/>
  <c r="P260" i="21"/>
  <c r="O290" i="23"/>
  <c r="O292" i="23" s="1"/>
  <c r="N201" i="21"/>
  <c r="R45" i="8"/>
  <c r="H34" i="8"/>
  <c r="H45" i="8" s="1"/>
  <c r="P239" i="22"/>
  <c r="P241" i="22" s="1"/>
  <c r="P260" i="22"/>
  <c r="P244" i="22"/>
  <c r="O28" i="21"/>
  <c r="O29" i="21" s="1"/>
  <c r="O40" i="21"/>
  <c r="O35" i="21"/>
  <c r="O134" i="21"/>
  <c r="O141" i="21"/>
  <c r="O146" i="21"/>
  <c r="O39" i="21"/>
  <c r="M312" i="23"/>
  <c r="M322" i="23" s="1"/>
  <c r="N202" i="12" l="1"/>
  <c r="N161" i="21"/>
  <c r="N163" i="21" s="1"/>
  <c r="N161" i="23"/>
  <c r="N163" i="23" s="1"/>
  <c r="N161" i="22"/>
  <c r="N163" i="22" s="1"/>
  <c r="N202" i="22"/>
  <c r="N219" i="22" s="1"/>
  <c r="N221" i="22" s="1"/>
  <c r="N202" i="21"/>
  <c r="O51" i="22"/>
  <c r="O36" i="22"/>
  <c r="N219" i="23"/>
  <c r="N221" i="23" s="1"/>
  <c r="O51" i="23"/>
  <c r="O36" i="23"/>
  <c r="O37" i="23" s="1"/>
  <c r="O36" i="12"/>
  <c r="O37" i="12" s="1"/>
  <c r="O51" i="12"/>
  <c r="O278" i="23"/>
  <c r="O282" i="23" s="1"/>
  <c r="O36" i="21"/>
  <c r="O37" i="21" s="1"/>
  <c r="O51" i="21"/>
  <c r="N219" i="24"/>
  <c r="N221" i="24" s="1"/>
  <c r="O182" i="12"/>
  <c r="O189" i="12" s="1"/>
  <c r="O142" i="12"/>
  <c r="O143" i="12" s="1"/>
  <c r="O155" i="12"/>
  <c r="O182" i="24"/>
  <c r="O189" i="24" s="1"/>
  <c r="O142" i="24"/>
  <c r="O143" i="24" s="1"/>
  <c r="O155" i="24"/>
  <c r="N219" i="21"/>
  <c r="N221" i="21" s="1"/>
  <c r="O316" i="21"/>
  <c r="O303" i="21"/>
  <c r="O304" i="21" s="1"/>
  <c r="O317" i="21" s="1"/>
  <c r="O36" i="24"/>
  <c r="O37" i="24" s="1"/>
  <c r="O51" i="24"/>
  <c r="P245" i="24"/>
  <c r="P246" i="24" s="1"/>
  <c r="P261" i="24"/>
  <c r="P256" i="24"/>
  <c r="P258" i="24" s="1"/>
  <c r="N204" i="21"/>
  <c r="O37" i="22"/>
  <c r="O182" i="23"/>
  <c r="O189" i="23" s="1"/>
  <c r="O142" i="23"/>
  <c r="O143" i="23" s="1"/>
  <c r="O155" i="23"/>
  <c r="N204" i="24"/>
  <c r="O302" i="23"/>
  <c r="N310" i="21"/>
  <c r="N320" i="21" s="1"/>
  <c r="N224" i="21"/>
  <c r="H46" i="24"/>
  <c r="H266" i="22"/>
  <c r="H46" i="22"/>
  <c r="H46" i="21"/>
  <c r="H266" i="24"/>
  <c r="H151" i="12"/>
  <c r="H97" i="24"/>
  <c r="H151" i="24"/>
  <c r="H151" i="23"/>
  <c r="H97" i="23"/>
  <c r="H97" i="12"/>
  <c r="H151" i="21"/>
  <c r="H151" i="22"/>
  <c r="H46" i="23"/>
  <c r="H266" i="21"/>
  <c r="H97" i="21"/>
  <c r="H58" i="8"/>
  <c r="H97" i="22"/>
  <c r="H266" i="12"/>
  <c r="H266" i="23"/>
  <c r="H46" i="12"/>
  <c r="N310" i="22"/>
  <c r="N320" i="22" s="1"/>
  <c r="N224" i="22"/>
  <c r="H177" i="24"/>
  <c r="H177" i="12"/>
  <c r="H177" i="21"/>
  <c r="H177" i="22"/>
  <c r="H177" i="23"/>
  <c r="M29" i="20"/>
  <c r="P261" i="12"/>
  <c r="P256" i="12"/>
  <c r="P258" i="12" s="1"/>
  <c r="P245" i="12"/>
  <c r="P246" i="12" s="1"/>
  <c r="O106" i="21"/>
  <c r="O87" i="21"/>
  <c r="O88" i="21" s="1"/>
  <c r="O87" i="12"/>
  <c r="O88" i="12" s="1"/>
  <c r="O106" i="12"/>
  <c r="O316" i="12"/>
  <c r="O303" i="12"/>
  <c r="O304" i="12" s="1"/>
  <c r="N164" i="12"/>
  <c r="O91" i="12"/>
  <c r="N205" i="21"/>
  <c r="N206" i="21" s="1"/>
  <c r="N204" i="12"/>
  <c r="N161" i="12"/>
  <c r="N205" i="22"/>
  <c r="O106" i="24"/>
  <c r="O87" i="24"/>
  <c r="O88" i="24" s="1"/>
  <c r="N164" i="23"/>
  <c r="N310" i="12"/>
  <c r="N320" i="12" s="1"/>
  <c r="N224" i="12"/>
  <c r="O316" i="23"/>
  <c r="O303" i="23"/>
  <c r="P256" i="22"/>
  <c r="P258" i="22" s="1"/>
  <c r="P261" i="22"/>
  <c r="P245" i="22"/>
  <c r="P246" i="22" s="1"/>
  <c r="P245" i="21"/>
  <c r="P246" i="21" s="1"/>
  <c r="P261" i="21"/>
  <c r="P256" i="21"/>
  <c r="P258" i="21" s="1"/>
  <c r="O303" i="22"/>
  <c r="O304" i="22" s="1"/>
  <c r="O317" i="22" s="1"/>
  <c r="O316" i="22"/>
  <c r="N164" i="21"/>
  <c r="N205" i="12"/>
  <c r="N310" i="23"/>
  <c r="N320" i="23" s="1"/>
  <c r="N224" i="23"/>
  <c r="P246" i="23"/>
  <c r="N205" i="23"/>
  <c r="O182" i="21"/>
  <c r="O189" i="21" s="1"/>
  <c r="O142" i="21"/>
  <c r="O143" i="21" s="1"/>
  <c r="O155" i="21"/>
  <c r="O106" i="22"/>
  <c r="O87" i="22"/>
  <c r="O88" i="22" s="1"/>
  <c r="O91" i="22"/>
  <c r="N164" i="22"/>
  <c r="P245" i="23"/>
  <c r="P261" i="23"/>
  <c r="P256" i="23"/>
  <c r="P258" i="23" s="1"/>
  <c r="O106" i="23"/>
  <c r="O87" i="23"/>
  <c r="O88" i="23" s="1"/>
  <c r="N219" i="12"/>
  <c r="N221" i="12" s="1"/>
  <c r="O303" i="24"/>
  <c r="O304" i="24" s="1"/>
  <c r="O317" i="24" s="1"/>
  <c r="O316" i="24"/>
  <c r="O91" i="23"/>
  <c r="O91" i="24"/>
  <c r="N204" i="23"/>
  <c r="O142" i="22"/>
  <c r="O143" i="22" s="1"/>
  <c r="O155" i="22"/>
  <c r="O182" i="22"/>
  <c r="O189" i="22" s="1"/>
  <c r="N161" i="24"/>
  <c r="N224" i="24"/>
  <c r="N310" i="24"/>
  <c r="N320" i="24" s="1"/>
  <c r="R59" i="8"/>
  <c r="H68" i="8"/>
  <c r="F69" i="8"/>
  <c r="F77" i="8" s="1"/>
  <c r="F78" i="8" s="1"/>
  <c r="F13" i="9" s="1"/>
  <c r="N164" i="24"/>
  <c r="O91" i="21"/>
  <c r="N204" i="22"/>
  <c r="N205" i="24"/>
  <c r="N206" i="24" l="1"/>
  <c r="P140" i="21"/>
  <c r="O147" i="21"/>
  <c r="O148" i="21" s="1"/>
  <c r="O152" i="21" s="1"/>
  <c r="O153" i="21" s="1"/>
  <c r="O170" i="12"/>
  <c r="O173" i="12" s="1"/>
  <c r="O92" i="12"/>
  <c r="O93" i="12" s="1"/>
  <c r="O98" i="12" s="1"/>
  <c r="O99" i="12" s="1"/>
  <c r="O107" i="12" s="1"/>
  <c r="P85" i="12"/>
  <c r="O102" i="12"/>
  <c r="O103" i="12" s="1"/>
  <c r="O92" i="23"/>
  <c r="O93" i="23" s="1"/>
  <c r="O98" i="23" s="1"/>
  <c r="O99" i="23" s="1"/>
  <c r="O107" i="23" s="1"/>
  <c r="O102" i="23"/>
  <c r="O103" i="23" s="1"/>
  <c r="O170" i="23"/>
  <c r="O173" i="23" s="1"/>
  <c r="O174" i="23" s="1"/>
  <c r="O176" i="23" s="1"/>
  <c r="O178" i="23" s="1"/>
  <c r="O26" i="20" s="1"/>
  <c r="P85" i="23"/>
  <c r="P270" i="21"/>
  <c r="P276" i="21"/>
  <c r="P280" i="21" s="1"/>
  <c r="P290" i="21" s="1"/>
  <c r="P292" i="21" s="1"/>
  <c r="P302" i="21" s="1"/>
  <c r="O102" i="21"/>
  <c r="O103" i="21" s="1"/>
  <c r="O92" i="21"/>
  <c r="O93" i="21" s="1"/>
  <c r="O98" i="21" s="1"/>
  <c r="O99" i="21" s="1"/>
  <c r="O107" i="21" s="1"/>
  <c r="O186" i="21" s="1"/>
  <c r="O193" i="21" s="1"/>
  <c r="O201" i="21" s="1"/>
  <c r="P85" i="21"/>
  <c r="O170" i="21"/>
  <c r="O173" i="21" s="1"/>
  <c r="O169" i="24"/>
  <c r="O172" i="24" s="1"/>
  <c r="O41" i="24"/>
  <c r="O42" i="24" s="1"/>
  <c r="O47" i="24" s="1"/>
  <c r="O48" i="24" s="1"/>
  <c r="O52" i="24" s="1"/>
  <c r="O53" i="24" s="1"/>
  <c r="O61" i="24" s="1"/>
  <c r="O114" i="24" s="1"/>
  <c r="P34" i="24"/>
  <c r="P34" i="21"/>
  <c r="O41" i="21"/>
  <c r="O42" i="21" s="1"/>
  <c r="O47" i="21" s="1"/>
  <c r="O48" i="21" s="1"/>
  <c r="O52" i="21" s="1"/>
  <c r="O53" i="21" s="1"/>
  <c r="O169" i="21"/>
  <c r="O172" i="21" s="1"/>
  <c r="P276" i="22"/>
  <c r="P280" i="22" s="1"/>
  <c r="P290" i="22" s="1"/>
  <c r="P292" i="22" s="1"/>
  <c r="P302" i="22" s="1"/>
  <c r="P270" i="22"/>
  <c r="P270" i="12"/>
  <c r="P276" i="12"/>
  <c r="P280" i="12" s="1"/>
  <c r="P290" i="12" s="1"/>
  <c r="P292" i="12" s="1"/>
  <c r="P302" i="12" s="1"/>
  <c r="O41" i="12"/>
  <c r="O42" i="12" s="1"/>
  <c r="O47" i="12" s="1"/>
  <c r="O48" i="12" s="1"/>
  <c r="O52" i="12" s="1"/>
  <c r="O53" i="12" s="1"/>
  <c r="P34" i="12"/>
  <c r="O169" i="12"/>
  <c r="O172" i="12" s="1"/>
  <c r="O147" i="23"/>
  <c r="O148" i="23" s="1"/>
  <c r="O152" i="23" s="1"/>
  <c r="O153" i="23" s="1"/>
  <c r="P140" i="23"/>
  <c r="O169" i="23"/>
  <c r="O172" i="23" s="1"/>
  <c r="O41" i="23"/>
  <c r="O42" i="23" s="1"/>
  <c r="O47" i="23" s="1"/>
  <c r="O48" i="23" s="1"/>
  <c r="O52" i="23" s="1"/>
  <c r="O53" i="23" s="1"/>
  <c r="P34" i="23"/>
  <c r="P140" i="22"/>
  <c r="O147" i="22"/>
  <c r="O148" i="22" s="1"/>
  <c r="O152" i="22" s="1"/>
  <c r="O153" i="22" s="1"/>
  <c r="O147" i="24"/>
  <c r="O148" i="24" s="1"/>
  <c r="O152" i="24" s="1"/>
  <c r="O153" i="24" s="1"/>
  <c r="P140" i="24"/>
  <c r="P140" i="12"/>
  <c r="O147" i="12"/>
  <c r="O148" i="12" s="1"/>
  <c r="O152" i="12" s="1"/>
  <c r="O153" i="12" s="1"/>
  <c r="P85" i="24"/>
  <c r="O92" i="24"/>
  <c r="O93" i="24" s="1"/>
  <c r="O98" i="24" s="1"/>
  <c r="O99" i="24" s="1"/>
  <c r="O107" i="24" s="1"/>
  <c r="O170" i="24"/>
  <c r="O173" i="24" s="1"/>
  <c r="O102" i="24"/>
  <c r="O103" i="24" s="1"/>
  <c r="O196" i="22"/>
  <c r="P270" i="23"/>
  <c r="P276" i="23"/>
  <c r="P280" i="23" s="1"/>
  <c r="P290" i="23" s="1"/>
  <c r="P292" i="23" s="1"/>
  <c r="P302" i="23" s="1"/>
  <c r="N15" i="20"/>
  <c r="O185" i="12"/>
  <c r="O192" i="12" s="1"/>
  <c r="O92" i="22"/>
  <c r="O93" i="22" s="1"/>
  <c r="O98" i="22" s="1"/>
  <c r="O99" i="22" s="1"/>
  <c r="O107" i="22" s="1"/>
  <c r="P85" i="22"/>
  <c r="O102" i="22"/>
  <c r="O103" i="22" s="1"/>
  <c r="O170" i="22"/>
  <c r="O173" i="22" s="1"/>
  <c r="Q255" i="24"/>
  <c r="P262" i="24"/>
  <c r="P263" i="24" s="1"/>
  <c r="P267" i="24" s="1"/>
  <c r="P268" i="24" s="1"/>
  <c r="Q255" i="21"/>
  <c r="P262" i="21"/>
  <c r="P263" i="21" s="1"/>
  <c r="P267" i="21" s="1"/>
  <c r="P268" i="21" s="1"/>
  <c r="N311" i="22"/>
  <c r="N321" i="22" s="1"/>
  <c r="N225" i="22"/>
  <c r="N226" i="22" s="1"/>
  <c r="O196" i="24"/>
  <c r="P276" i="24"/>
  <c r="P280" i="24" s="1"/>
  <c r="P290" i="24" s="1"/>
  <c r="P292" i="24" s="1"/>
  <c r="P302" i="24" s="1"/>
  <c r="P270" i="24"/>
  <c r="N225" i="12"/>
  <c r="N226" i="12" s="1"/>
  <c r="N311" i="12"/>
  <c r="N321" i="12" s="1"/>
  <c r="N27" i="20"/>
  <c r="R3" i="9"/>
  <c r="R3" i="24"/>
  <c r="R3" i="20"/>
  <c r="R3" i="8"/>
  <c r="R3" i="23"/>
  <c r="R3" i="12"/>
  <c r="R4" i="7"/>
  <c r="R3" i="21"/>
  <c r="R3" i="16"/>
  <c r="R3" i="22"/>
  <c r="O185" i="22"/>
  <c r="O192" i="22" s="1"/>
  <c r="O185" i="21"/>
  <c r="O192" i="21" s="1"/>
  <c r="O185" i="24"/>
  <c r="O192" i="24" s="1"/>
  <c r="O197" i="24" s="1"/>
  <c r="O196" i="23"/>
  <c r="O196" i="12"/>
  <c r="N225" i="23"/>
  <c r="N226" i="23" s="1"/>
  <c r="N311" i="23"/>
  <c r="N321" i="23" s="1"/>
  <c r="O185" i="23"/>
  <c r="O192" i="23" s="1"/>
  <c r="N165" i="22"/>
  <c r="N166" i="22"/>
  <c r="N165" i="21"/>
  <c r="N166" i="21"/>
  <c r="Q255" i="12"/>
  <c r="P262" i="12"/>
  <c r="P263" i="12" s="1"/>
  <c r="P267" i="12" s="1"/>
  <c r="P268" i="12" s="1"/>
  <c r="N21" i="20"/>
  <c r="N33" i="20"/>
  <c r="P262" i="23"/>
  <c r="P263" i="23" s="1"/>
  <c r="P267" i="23" s="1"/>
  <c r="P268" i="23" s="1"/>
  <c r="Q255" i="23"/>
  <c r="O196" i="21"/>
  <c r="Q255" i="22"/>
  <c r="P262" i="22"/>
  <c r="P263" i="22" s="1"/>
  <c r="P267" i="22" s="1"/>
  <c r="P268" i="22" s="1"/>
  <c r="N9" i="20"/>
  <c r="P34" i="22"/>
  <c r="O169" i="22"/>
  <c r="O172" i="22" s="1"/>
  <c r="O41" i="22"/>
  <c r="O42" i="22" s="1"/>
  <c r="O47" i="22" s="1"/>
  <c r="O48" i="22" s="1"/>
  <c r="O52" i="22" s="1"/>
  <c r="O53" i="22" s="1"/>
  <c r="O61" i="22" s="1"/>
  <c r="O114" i="22" s="1"/>
  <c r="N225" i="24"/>
  <c r="N226" i="24" s="1"/>
  <c r="N311" i="24"/>
  <c r="N321" i="24" s="1"/>
  <c r="N166" i="23"/>
  <c r="N165" i="23"/>
  <c r="O317" i="12"/>
  <c r="N206" i="12"/>
  <c r="N206" i="22"/>
  <c r="N311" i="21"/>
  <c r="N321" i="21" s="1"/>
  <c r="N225" i="21"/>
  <c r="N226" i="21" s="1"/>
  <c r="N163" i="24"/>
  <c r="N206" i="23"/>
  <c r="N163" i="12"/>
  <c r="O304" i="23"/>
  <c r="O174" i="22" l="1"/>
  <c r="O176" i="22" s="1"/>
  <c r="O178" i="22" s="1"/>
  <c r="O20" i="20" s="1"/>
  <c r="O174" i="24"/>
  <c r="O176" i="24" s="1"/>
  <c r="O178" i="24" s="1"/>
  <c r="O32" i="20" s="1"/>
  <c r="O198" i="24"/>
  <c r="O214" i="24" s="1"/>
  <c r="O216" i="24" s="1"/>
  <c r="O174" i="21"/>
  <c r="O176" i="21" s="1"/>
  <c r="O178" i="21" s="1"/>
  <c r="O8" i="20" s="1"/>
  <c r="N312" i="23"/>
  <c r="N322" i="23" s="1"/>
  <c r="P277" i="21"/>
  <c r="P281" i="21" s="1"/>
  <c r="P296" i="21" s="1"/>
  <c r="P298" i="21" s="1"/>
  <c r="P271" i="21"/>
  <c r="P272" i="21" s="1"/>
  <c r="P278" i="21" s="1"/>
  <c r="P282" i="21" s="1"/>
  <c r="O61" i="21"/>
  <c r="O114" i="21" s="1"/>
  <c r="O186" i="23"/>
  <c r="O193" i="23" s="1"/>
  <c r="O201" i="23" s="1"/>
  <c r="O108" i="23"/>
  <c r="N312" i="21"/>
  <c r="N322" i="21" s="1"/>
  <c r="O186" i="24"/>
  <c r="O193" i="24" s="1"/>
  <c r="O201" i="24" s="1"/>
  <c r="O108" i="24"/>
  <c r="N312" i="12"/>
  <c r="N322" i="12" s="1"/>
  <c r="O186" i="12"/>
  <c r="O193" i="12" s="1"/>
  <c r="O201" i="12" s="1"/>
  <c r="O108" i="12"/>
  <c r="O186" i="22"/>
  <c r="O193" i="22" s="1"/>
  <c r="O108" i="22"/>
  <c r="N312" i="22"/>
  <c r="N322" i="22" s="1"/>
  <c r="O61" i="23"/>
  <c r="O114" i="23" s="1"/>
  <c r="P271" i="12"/>
  <c r="P272" i="12" s="1"/>
  <c r="P278" i="12" s="1"/>
  <c r="P282" i="12" s="1"/>
  <c r="P277" i="12"/>
  <c r="P281" i="12" s="1"/>
  <c r="P296" i="12" s="1"/>
  <c r="P298" i="12" s="1"/>
  <c r="O197" i="22"/>
  <c r="O198" i="22" s="1"/>
  <c r="P27" i="21"/>
  <c r="P22" i="21"/>
  <c r="P24" i="21" s="1"/>
  <c r="N166" i="24"/>
  <c r="N165" i="24"/>
  <c r="P271" i="22"/>
  <c r="P272" i="22" s="1"/>
  <c r="P278" i="22" s="1"/>
  <c r="P282" i="22" s="1"/>
  <c r="P277" i="22"/>
  <c r="P281" i="22" s="1"/>
  <c r="P296" i="22" s="1"/>
  <c r="P298" i="22" s="1"/>
  <c r="Q239" i="12"/>
  <c r="Q241" i="12" s="1"/>
  <c r="Q244" i="12"/>
  <c r="Q260" i="12"/>
  <c r="N22" i="20"/>
  <c r="O61" i="12"/>
  <c r="O114" i="12" s="1"/>
  <c r="P133" i="23"/>
  <c r="P128" i="23"/>
  <c r="P130" i="23" s="1"/>
  <c r="P145" i="23"/>
  <c r="P27" i="24"/>
  <c r="P22" i="24"/>
  <c r="P24" i="24" s="1"/>
  <c r="Q260" i="22"/>
  <c r="Q244" i="22"/>
  <c r="Q239" i="22"/>
  <c r="Q241" i="22" s="1"/>
  <c r="P78" i="24"/>
  <c r="P73" i="24"/>
  <c r="P75" i="24" s="1"/>
  <c r="P90" i="24"/>
  <c r="O183" i="23"/>
  <c r="O190" i="23" s="1"/>
  <c r="O200" i="23" s="1"/>
  <c r="O156" i="23"/>
  <c r="O157" i="23" s="1"/>
  <c r="N312" i="24"/>
  <c r="N322" i="24" s="1"/>
  <c r="Q244" i="21"/>
  <c r="Q260" i="21"/>
  <c r="Q239" i="21"/>
  <c r="Q241" i="21" s="1"/>
  <c r="P73" i="12"/>
  <c r="P75" i="12" s="1"/>
  <c r="P78" i="12"/>
  <c r="P90" i="12"/>
  <c r="N10" i="20"/>
  <c r="O197" i="12"/>
  <c r="O198" i="12" s="1"/>
  <c r="O183" i="12"/>
  <c r="O190" i="12" s="1"/>
  <c r="O200" i="12" s="1"/>
  <c r="O156" i="12"/>
  <c r="O157" i="12" s="1"/>
  <c r="P27" i="12"/>
  <c r="P22" i="12"/>
  <c r="P24" i="12" s="1"/>
  <c r="Q260" i="23"/>
  <c r="Q244" i="23"/>
  <c r="Q239" i="23"/>
  <c r="Q241" i="23" s="1"/>
  <c r="N16" i="20"/>
  <c r="P133" i="12"/>
  <c r="P128" i="12"/>
  <c r="P130" i="12" s="1"/>
  <c r="P145" i="12"/>
  <c r="P90" i="21"/>
  <c r="P78" i="21"/>
  <c r="P73" i="21"/>
  <c r="P75" i="21" s="1"/>
  <c r="O174" i="12"/>
  <c r="O176" i="12" s="1"/>
  <c r="O178" i="12" s="1"/>
  <c r="O14" i="20" s="1"/>
  <c r="N34" i="20"/>
  <c r="P277" i="23"/>
  <c r="P281" i="23" s="1"/>
  <c r="P296" i="23" s="1"/>
  <c r="P298" i="23" s="1"/>
  <c r="P271" i="23"/>
  <c r="P272" i="23" s="1"/>
  <c r="P278" i="23" s="1"/>
  <c r="P282" i="23" s="1"/>
  <c r="P271" i="24"/>
  <c r="P272" i="24" s="1"/>
  <c r="P278" i="24" s="1"/>
  <c r="P282" i="24" s="1"/>
  <c r="P277" i="24"/>
  <c r="P281" i="24" s="1"/>
  <c r="P296" i="24" s="1"/>
  <c r="P298" i="24" s="1"/>
  <c r="P145" i="24"/>
  <c r="P133" i="24"/>
  <c r="P128" i="24"/>
  <c r="P130" i="24" s="1"/>
  <c r="O317" i="23"/>
  <c r="O197" i="23"/>
  <c r="O198" i="23" s="1"/>
  <c r="Q239" i="24"/>
  <c r="Q241" i="24" s="1"/>
  <c r="Q260" i="24"/>
  <c r="Q244" i="24"/>
  <c r="O183" i="24"/>
  <c r="O190" i="24" s="1"/>
  <c r="O200" i="24" s="1"/>
  <c r="O156" i="24"/>
  <c r="O157" i="24" s="1"/>
  <c r="O183" i="21"/>
  <c r="O190" i="21" s="1"/>
  <c r="O200" i="21" s="1"/>
  <c r="O202" i="21" s="1"/>
  <c r="O219" i="21" s="1"/>
  <c r="O221" i="21" s="1"/>
  <c r="O156" i="21"/>
  <c r="O157" i="21" s="1"/>
  <c r="O156" i="22"/>
  <c r="O157" i="22" s="1"/>
  <c r="O183" i="22"/>
  <c r="O190" i="22" s="1"/>
  <c r="O200" i="22" s="1"/>
  <c r="P128" i="21"/>
  <c r="P130" i="21" s="1"/>
  <c r="P145" i="21"/>
  <c r="P133" i="21"/>
  <c r="N165" i="12"/>
  <c r="N166" i="12"/>
  <c r="O197" i="21"/>
  <c r="O198" i="21" s="1"/>
  <c r="P145" i="22"/>
  <c r="P128" i="22"/>
  <c r="P130" i="22" s="1"/>
  <c r="P133" i="22"/>
  <c r="P27" i="22"/>
  <c r="P22" i="22"/>
  <c r="P24" i="22" s="1"/>
  <c r="N28" i="20"/>
  <c r="O108" i="21"/>
  <c r="P90" i="22"/>
  <c r="P78" i="22"/>
  <c r="P73" i="22"/>
  <c r="P75" i="22" s="1"/>
  <c r="P22" i="23"/>
  <c r="P24" i="23" s="1"/>
  <c r="P27" i="23"/>
  <c r="P78" i="23"/>
  <c r="P90" i="23"/>
  <c r="P73" i="23"/>
  <c r="P75" i="23" s="1"/>
  <c r="O202" i="12" l="1"/>
  <c r="O219" i="12" s="1"/>
  <c r="O221" i="12" s="1"/>
  <c r="O311" i="12" s="1"/>
  <c r="O321" i="12" s="1"/>
  <c r="O16" i="20" s="1"/>
  <c r="O225" i="21"/>
  <c r="O311" i="21"/>
  <c r="O321" i="21" s="1"/>
  <c r="O10" i="20" s="1"/>
  <c r="P39" i="23"/>
  <c r="O159" i="23"/>
  <c r="O184" i="23"/>
  <c r="O191" i="23" s="1"/>
  <c r="O204" i="23" s="1"/>
  <c r="P39" i="24"/>
  <c r="Q261" i="12"/>
  <c r="Q245" i="12"/>
  <c r="Q246" i="12" s="1"/>
  <c r="Q256" i="12"/>
  <c r="Q258" i="12" s="1"/>
  <c r="P28" i="23"/>
  <c r="P29" i="23" s="1"/>
  <c r="P35" i="23"/>
  <c r="P40" i="23"/>
  <c r="P146" i="21"/>
  <c r="P134" i="21"/>
  <c r="P135" i="21" s="1"/>
  <c r="P141" i="21"/>
  <c r="P146" i="24"/>
  <c r="P134" i="24"/>
  <c r="P135" i="24" s="1"/>
  <c r="P141" i="24"/>
  <c r="Q256" i="23"/>
  <c r="Q258" i="23" s="1"/>
  <c r="Q245" i="23"/>
  <c r="Q246" i="23" s="1"/>
  <c r="Q261" i="23"/>
  <c r="P316" i="22"/>
  <c r="P303" i="22"/>
  <c r="P304" i="22" s="1"/>
  <c r="P317" i="22" s="1"/>
  <c r="N11" i="20"/>
  <c r="O187" i="23"/>
  <c r="O194" i="23" s="1"/>
  <c r="O205" i="23" s="1"/>
  <c r="O115" i="23"/>
  <c r="O116" i="23" s="1"/>
  <c r="O160" i="23"/>
  <c r="P79" i="22"/>
  <c r="P80" i="22" s="1"/>
  <c r="P86" i="22"/>
  <c r="P79" i="21"/>
  <c r="P80" i="21" s="1"/>
  <c r="P86" i="21"/>
  <c r="P141" i="23"/>
  <c r="P146" i="23"/>
  <c r="P134" i="23"/>
  <c r="P135" i="23" s="1"/>
  <c r="N23" i="20"/>
  <c r="O202" i="23"/>
  <c r="O219" i="23" s="1"/>
  <c r="O221" i="23" s="1"/>
  <c r="P146" i="22"/>
  <c r="P141" i="22"/>
  <c r="P134" i="22"/>
  <c r="P135" i="22" s="1"/>
  <c r="P316" i="24"/>
  <c r="P303" i="24"/>
  <c r="P304" i="24" s="1"/>
  <c r="P317" i="24" s="1"/>
  <c r="P86" i="24"/>
  <c r="P79" i="24"/>
  <c r="P80" i="24" s="1"/>
  <c r="O115" i="22"/>
  <c r="O116" i="22" s="1"/>
  <c r="O160" i="22"/>
  <c r="O187" i="22"/>
  <c r="O194" i="22" s="1"/>
  <c r="O205" i="22" s="1"/>
  <c r="O184" i="22"/>
  <c r="O191" i="22" s="1"/>
  <c r="O204" i="22" s="1"/>
  <c r="O159" i="22"/>
  <c r="Q245" i="24"/>
  <c r="Q246" i="24" s="1"/>
  <c r="Q261" i="24"/>
  <c r="Q256" i="24"/>
  <c r="Q258" i="24" s="1"/>
  <c r="P28" i="12"/>
  <c r="P29" i="12" s="1"/>
  <c r="P40" i="12"/>
  <c r="P35" i="12"/>
  <c r="P86" i="12"/>
  <c r="P79" i="12"/>
  <c r="P80" i="12" s="1"/>
  <c r="O201" i="22"/>
  <c r="O202" i="22" s="1"/>
  <c r="O219" i="22" s="1"/>
  <c r="O221" i="22" s="1"/>
  <c r="O187" i="21"/>
  <c r="O194" i="21" s="1"/>
  <c r="O205" i="21" s="1"/>
  <c r="O115" i="21"/>
  <c r="O116" i="21" s="1"/>
  <c r="O160" i="21"/>
  <c r="P39" i="12"/>
  <c r="P40" i="21"/>
  <c r="P28" i="21"/>
  <c r="P29" i="21" s="1"/>
  <c r="P35" i="21"/>
  <c r="O187" i="12"/>
  <c r="O194" i="12" s="1"/>
  <c r="O205" i="12" s="1"/>
  <c r="O160" i="12"/>
  <c r="O115" i="12"/>
  <c r="O116" i="12" s="1"/>
  <c r="O214" i="21"/>
  <c r="O216" i="21" s="1"/>
  <c r="O310" i="24"/>
  <c r="O320" i="24" s="1"/>
  <c r="O224" i="24"/>
  <c r="O184" i="12"/>
  <c r="O191" i="12" s="1"/>
  <c r="O204" i="12" s="1"/>
  <c r="O159" i="12"/>
  <c r="Q245" i="21"/>
  <c r="Q246" i="21" s="1"/>
  <c r="Q261" i="21"/>
  <c r="Q256" i="21"/>
  <c r="Q258" i="21" s="1"/>
  <c r="Q261" i="22"/>
  <c r="Q256" i="22"/>
  <c r="Q258" i="22" s="1"/>
  <c r="Q245" i="22"/>
  <c r="Q246" i="22" s="1"/>
  <c r="P39" i="21"/>
  <c r="P303" i="21"/>
  <c r="P304" i="21" s="1"/>
  <c r="P317" i="21" s="1"/>
  <c r="P316" i="21"/>
  <c r="P86" i="23"/>
  <c r="P79" i="23"/>
  <c r="P80" i="23" s="1"/>
  <c r="O184" i="21"/>
  <c r="O191" i="21" s="1"/>
  <c r="O204" i="21" s="1"/>
  <c r="O159" i="21"/>
  <c r="O214" i="23"/>
  <c r="O216" i="23" s="1"/>
  <c r="P141" i="12"/>
  <c r="P134" i="12"/>
  <c r="P135" i="12" s="1"/>
  <c r="P146" i="12"/>
  <c r="P303" i="23"/>
  <c r="P304" i="23" s="1"/>
  <c r="P317" i="23" s="1"/>
  <c r="P316" i="23"/>
  <c r="O214" i="22"/>
  <c r="O216" i="22" s="1"/>
  <c r="N17" i="20"/>
  <c r="N29" i="20"/>
  <c r="P40" i="22"/>
  <c r="P35" i="22"/>
  <c r="P28" i="22"/>
  <c r="P29" i="22" s="1"/>
  <c r="O214" i="12"/>
  <c r="O216" i="12" s="1"/>
  <c r="P303" i="12"/>
  <c r="P304" i="12" s="1"/>
  <c r="P317" i="12" s="1"/>
  <c r="P316" i="12"/>
  <c r="O115" i="24"/>
  <c r="O116" i="24" s="1"/>
  <c r="O187" i="24"/>
  <c r="O194" i="24" s="1"/>
  <c r="O205" i="24" s="1"/>
  <c r="O160" i="24"/>
  <c r="P39" i="22"/>
  <c r="O184" i="24"/>
  <c r="O191" i="24" s="1"/>
  <c r="O204" i="24" s="1"/>
  <c r="O159" i="24"/>
  <c r="N35" i="20"/>
  <c r="P28" i="24"/>
  <c r="P29" i="24" s="1"/>
  <c r="P40" i="24"/>
  <c r="P35" i="24"/>
  <c r="O202" i="24"/>
  <c r="O219" i="24" s="1"/>
  <c r="O221" i="24" s="1"/>
  <c r="O225" i="12" l="1"/>
  <c r="O161" i="23"/>
  <c r="O163" i="23" s="1"/>
  <c r="O206" i="21"/>
  <c r="O206" i="23"/>
  <c r="O161" i="12"/>
  <c r="O163" i="12" s="1"/>
  <c r="O206" i="12"/>
  <c r="P51" i="21"/>
  <c r="P36" i="21"/>
  <c r="P37" i="21" s="1"/>
  <c r="P106" i="23"/>
  <c r="P87" i="23"/>
  <c r="P88" i="23" s="1"/>
  <c r="Q270" i="24"/>
  <c r="Q276" i="24"/>
  <c r="Q280" i="24" s="1"/>
  <c r="Q290" i="24" s="1"/>
  <c r="Q292" i="24" s="1"/>
  <c r="Q302" i="24" s="1"/>
  <c r="P182" i="22"/>
  <c r="P189" i="22" s="1"/>
  <c r="P196" i="22" s="1"/>
  <c r="P155" i="22"/>
  <c r="P142" i="22"/>
  <c r="P143" i="22" s="1"/>
  <c r="P155" i="24"/>
  <c r="P142" i="24"/>
  <c r="P143" i="24" s="1"/>
  <c r="P182" i="24"/>
  <c r="P189" i="24" s="1"/>
  <c r="P196" i="24" s="1"/>
  <c r="Q276" i="22"/>
  <c r="Q280" i="22" s="1"/>
  <c r="Q290" i="22" s="1"/>
  <c r="Q292" i="22" s="1"/>
  <c r="Q302" i="22" s="1"/>
  <c r="Q270" i="22"/>
  <c r="P87" i="12"/>
  <c r="P88" i="12" s="1"/>
  <c r="P106" i="12"/>
  <c r="P51" i="22"/>
  <c r="P36" i="22"/>
  <c r="P37" i="22" s="1"/>
  <c r="O310" i="22"/>
  <c r="O320" i="22" s="1"/>
  <c r="O224" i="22"/>
  <c r="P106" i="21"/>
  <c r="P87" i="21"/>
  <c r="R255" i="23"/>
  <c r="Q262" i="23"/>
  <c r="Q263" i="23" s="1"/>
  <c r="Q267" i="23" s="1"/>
  <c r="Q268" i="23" s="1"/>
  <c r="O310" i="23"/>
  <c r="O320" i="23" s="1"/>
  <c r="O224" i="23"/>
  <c r="R255" i="22"/>
  <c r="Q262" i="22"/>
  <c r="Q263" i="22" s="1"/>
  <c r="Q267" i="22" s="1"/>
  <c r="Q268" i="22" s="1"/>
  <c r="O310" i="21"/>
  <c r="O320" i="21" s="1"/>
  <c r="O224" i="21"/>
  <c r="O226" i="21" s="1"/>
  <c r="O312" i="21" s="1"/>
  <c r="O322" i="21" s="1"/>
  <c r="O11" i="20" s="1"/>
  <c r="O164" i="23"/>
  <c r="P36" i="24"/>
  <c r="P37" i="24" s="1"/>
  <c r="P51" i="24"/>
  <c r="O310" i="12"/>
  <c r="O320" i="12" s="1"/>
  <c r="O224" i="12"/>
  <c r="O226" i="12" s="1"/>
  <c r="O312" i="12" s="1"/>
  <c r="O322" i="12" s="1"/>
  <c r="O17" i="20" s="1"/>
  <c r="Q276" i="21"/>
  <c r="Q280" i="21" s="1"/>
  <c r="Q290" i="21" s="1"/>
  <c r="Q292" i="21" s="1"/>
  <c r="Q302" i="21" s="1"/>
  <c r="Q270" i="21"/>
  <c r="O164" i="12"/>
  <c r="O311" i="22"/>
  <c r="O321" i="22" s="1"/>
  <c r="O22" i="20" s="1"/>
  <c r="O225" i="22"/>
  <c r="P182" i="12"/>
  <c r="P189" i="12" s="1"/>
  <c r="P196" i="12" s="1"/>
  <c r="P142" i="12"/>
  <c r="P143" i="12" s="1"/>
  <c r="P155" i="12"/>
  <c r="R255" i="21"/>
  <c r="Q262" i="21"/>
  <c r="Q263" i="21" s="1"/>
  <c r="Q267" i="21" s="1"/>
  <c r="Q268" i="21" s="1"/>
  <c r="P87" i="24"/>
  <c r="P106" i="24"/>
  <c r="P182" i="21"/>
  <c r="P189" i="21" s="1"/>
  <c r="P196" i="21" s="1"/>
  <c r="P142" i="21"/>
  <c r="P155" i="21"/>
  <c r="Q276" i="23"/>
  <c r="Q280" i="23" s="1"/>
  <c r="Q290" i="23" s="1"/>
  <c r="Q292" i="23" s="1"/>
  <c r="Q302" i="23" s="1"/>
  <c r="Q270" i="23"/>
  <c r="P143" i="21"/>
  <c r="P91" i="23"/>
  <c r="P91" i="12"/>
  <c r="O206" i="22"/>
  <c r="P91" i="21"/>
  <c r="P88" i="21"/>
  <c r="O161" i="22"/>
  <c r="O163" i="22" s="1"/>
  <c r="P51" i="23"/>
  <c r="P36" i="23"/>
  <c r="P37" i="23" s="1"/>
  <c r="O311" i="24"/>
  <c r="O321" i="24" s="1"/>
  <c r="O34" i="20" s="1"/>
  <c r="O225" i="24"/>
  <c r="O226" i="24" s="1"/>
  <c r="O161" i="24"/>
  <c r="O163" i="24" s="1"/>
  <c r="O164" i="22"/>
  <c r="P106" i="22"/>
  <c r="P87" i="22"/>
  <c r="P88" i="22" s="1"/>
  <c r="Q276" i="12"/>
  <c r="Q280" i="12" s="1"/>
  <c r="Q290" i="12" s="1"/>
  <c r="Q292" i="12" s="1"/>
  <c r="Q302" i="12" s="1"/>
  <c r="Q270" i="12"/>
  <c r="O206" i="24"/>
  <c r="P36" i="12"/>
  <c r="P37" i="12" s="1"/>
  <c r="P51" i="12"/>
  <c r="P142" i="23"/>
  <c r="P143" i="23" s="1"/>
  <c r="P182" i="23"/>
  <c r="P189" i="23" s="1"/>
  <c r="P196" i="23" s="1"/>
  <c r="P155" i="23"/>
  <c r="O311" i="23"/>
  <c r="O321" i="23" s="1"/>
  <c r="O28" i="20" s="1"/>
  <c r="O225" i="23"/>
  <c r="O164" i="24"/>
  <c r="O161" i="21"/>
  <c r="O163" i="21" s="1"/>
  <c r="R255" i="24"/>
  <c r="Q262" i="24"/>
  <c r="Q263" i="24" s="1"/>
  <c r="Q267" i="24" s="1"/>
  <c r="Q268" i="24" s="1"/>
  <c r="P91" i="24"/>
  <c r="P88" i="24"/>
  <c r="P91" i="22"/>
  <c r="Q262" i="12"/>
  <c r="Q263" i="12" s="1"/>
  <c r="Q267" i="12" s="1"/>
  <c r="Q268" i="12" s="1"/>
  <c r="R255" i="12"/>
  <c r="O33" i="20"/>
  <c r="O164" i="21"/>
  <c r="O165" i="23" l="1"/>
  <c r="O165" i="12"/>
  <c r="O226" i="23"/>
  <c r="O312" i="23" s="1"/>
  <c r="O322" i="23" s="1"/>
  <c r="O29" i="20" s="1"/>
  <c r="Q140" i="22"/>
  <c r="P147" i="22"/>
  <c r="P148" i="22" s="1"/>
  <c r="P152" i="22" s="1"/>
  <c r="P153" i="22" s="1"/>
  <c r="O312" i="24"/>
  <c r="O322" i="24" s="1"/>
  <c r="P169" i="22"/>
  <c r="P172" i="22" s="1"/>
  <c r="Q34" i="22"/>
  <c r="P41" i="22"/>
  <c r="P42" i="22" s="1"/>
  <c r="P47" i="22" s="1"/>
  <c r="P48" i="22" s="1"/>
  <c r="P52" i="22" s="1"/>
  <c r="P102" i="23"/>
  <c r="P103" i="23" s="1"/>
  <c r="P170" i="23"/>
  <c r="P173" i="23" s="1"/>
  <c r="P92" i="23"/>
  <c r="P93" i="23" s="1"/>
  <c r="P98" i="23" s="1"/>
  <c r="P99" i="23" s="1"/>
  <c r="P107" i="23" s="1"/>
  <c r="Q85" i="23"/>
  <c r="P170" i="12"/>
  <c r="P173" i="12" s="1"/>
  <c r="P92" i="12"/>
  <c r="P93" i="12" s="1"/>
  <c r="P98" i="12" s="1"/>
  <c r="P99" i="12" s="1"/>
  <c r="P107" i="12" s="1"/>
  <c r="P102" i="12"/>
  <c r="P103" i="12" s="1"/>
  <c r="Q85" i="12"/>
  <c r="Q34" i="21"/>
  <c r="P41" i="21"/>
  <c r="P42" i="21" s="1"/>
  <c r="P47" i="21" s="1"/>
  <c r="P48" i="21" s="1"/>
  <c r="P52" i="21" s="1"/>
  <c r="P53" i="21" s="1"/>
  <c r="P61" i="21" s="1"/>
  <c r="P114" i="21" s="1"/>
  <c r="P169" i="21"/>
  <c r="P172" i="21" s="1"/>
  <c r="Q140" i="12"/>
  <c r="P147" i="12"/>
  <c r="P148" i="12" s="1"/>
  <c r="P152" i="12" s="1"/>
  <c r="P153" i="12" s="1"/>
  <c r="Q272" i="12"/>
  <c r="Q278" i="12" s="1"/>
  <c r="Q282" i="12" s="1"/>
  <c r="O166" i="22"/>
  <c r="O165" i="22"/>
  <c r="Q140" i="21"/>
  <c r="P147" i="21"/>
  <c r="P148" i="21" s="1"/>
  <c r="P152" i="21" s="1"/>
  <c r="P153" i="21" s="1"/>
  <c r="R244" i="21"/>
  <c r="R260" i="21"/>
  <c r="R239" i="21"/>
  <c r="R241" i="21" s="1"/>
  <c r="R239" i="22"/>
  <c r="R241" i="22" s="1"/>
  <c r="R260" i="22"/>
  <c r="R244" i="22"/>
  <c r="O21" i="20"/>
  <c r="R260" i="12"/>
  <c r="R244" i="12"/>
  <c r="R239" i="12"/>
  <c r="R241" i="12" s="1"/>
  <c r="P169" i="12"/>
  <c r="P172" i="12" s="1"/>
  <c r="Q34" i="12"/>
  <c r="P41" i="12"/>
  <c r="P42" i="12" s="1"/>
  <c r="P47" i="12" s="1"/>
  <c r="P48" i="12" s="1"/>
  <c r="P52" i="12" s="1"/>
  <c r="P53" i="12" s="1"/>
  <c r="P61" i="12" s="1"/>
  <c r="P114" i="12" s="1"/>
  <c r="O15" i="20"/>
  <c r="Q277" i="12"/>
  <c r="Q281" i="12" s="1"/>
  <c r="Q296" i="12" s="1"/>
  <c r="Q298" i="12" s="1"/>
  <c r="Q271" i="12"/>
  <c r="P41" i="24"/>
  <c r="P42" i="24" s="1"/>
  <c r="P47" i="24" s="1"/>
  <c r="P48" i="24" s="1"/>
  <c r="P52" i="24" s="1"/>
  <c r="P169" i="24"/>
  <c r="P172" i="24" s="1"/>
  <c r="Q34" i="24"/>
  <c r="P53" i="24"/>
  <c r="P61" i="24" s="1"/>
  <c r="P114" i="24" s="1"/>
  <c r="P170" i="22"/>
  <c r="P173" i="22" s="1"/>
  <c r="P174" i="22" s="1"/>
  <c r="P176" i="22" s="1"/>
  <c r="P178" i="22" s="1"/>
  <c r="P20" i="20" s="1"/>
  <c r="P102" i="22"/>
  <c r="P103" i="22" s="1"/>
  <c r="P92" i="22"/>
  <c r="P93" i="22" s="1"/>
  <c r="P98" i="22" s="1"/>
  <c r="P99" i="22" s="1"/>
  <c r="P107" i="22" s="1"/>
  <c r="Q85" i="22"/>
  <c r="Q34" i="23"/>
  <c r="P169" i="23"/>
  <c r="P172" i="23" s="1"/>
  <c r="P41" i="23"/>
  <c r="P42" i="23" s="1"/>
  <c r="P47" i="23" s="1"/>
  <c r="P48" i="23" s="1"/>
  <c r="P52" i="23" s="1"/>
  <c r="P53" i="23" s="1"/>
  <c r="P61" i="23" s="1"/>
  <c r="P114" i="23" s="1"/>
  <c r="P170" i="21"/>
  <c r="P173" i="21" s="1"/>
  <c r="Q85" i="21"/>
  <c r="P102" i="21"/>
  <c r="P103" i="21" s="1"/>
  <c r="P92" i="21"/>
  <c r="P93" i="21" s="1"/>
  <c r="P98" i="21" s="1"/>
  <c r="P99" i="21" s="1"/>
  <c r="P107" i="21" s="1"/>
  <c r="O27" i="20"/>
  <c r="P53" i="22"/>
  <c r="P61" i="22" s="1"/>
  <c r="P114" i="22" s="1"/>
  <c r="P185" i="22"/>
  <c r="P192" i="22" s="1"/>
  <c r="P197" i="22" s="1"/>
  <c r="P198" i="22" s="1"/>
  <c r="P214" i="22" s="1"/>
  <c r="P216" i="22" s="1"/>
  <c r="Q140" i="24"/>
  <c r="P147" i="24"/>
  <c r="P148" i="24" s="1"/>
  <c r="P152" i="24" s="1"/>
  <c r="P153" i="24" s="1"/>
  <c r="Q277" i="23"/>
  <c r="Q281" i="23" s="1"/>
  <c r="Q296" i="23" s="1"/>
  <c r="Q298" i="23" s="1"/>
  <c r="Q271" i="23"/>
  <c r="Q272" i="23" s="1"/>
  <c r="Q278" i="23" s="1"/>
  <c r="Q282" i="23" s="1"/>
  <c r="P185" i="12"/>
  <c r="P192" i="12" s="1"/>
  <c r="P197" i="12" s="1"/>
  <c r="P198" i="12" s="1"/>
  <c r="P214" i="12" s="1"/>
  <c r="P216" i="12" s="1"/>
  <c r="P102" i="24"/>
  <c r="P103" i="24" s="1"/>
  <c r="P92" i="24"/>
  <c r="P93" i="24" s="1"/>
  <c r="P98" i="24" s="1"/>
  <c r="P99" i="24" s="1"/>
  <c r="P107" i="24" s="1"/>
  <c r="P186" i="24" s="1"/>
  <c r="P193" i="24" s="1"/>
  <c r="P201" i="24" s="1"/>
  <c r="Q85" i="24"/>
  <c r="P170" i="24"/>
  <c r="P173" i="24" s="1"/>
  <c r="R244" i="23"/>
  <c r="R239" i="23"/>
  <c r="R241" i="23" s="1"/>
  <c r="R260" i="23"/>
  <c r="O166" i="23"/>
  <c r="P185" i="23"/>
  <c r="P192" i="23" s="1"/>
  <c r="P197" i="23" s="1"/>
  <c r="P198" i="23" s="1"/>
  <c r="P214" i="23" s="1"/>
  <c r="P216" i="23" s="1"/>
  <c r="Q271" i="24"/>
  <c r="Q272" i="24" s="1"/>
  <c r="Q278" i="24" s="1"/>
  <c r="Q282" i="24" s="1"/>
  <c r="Q277" i="24"/>
  <c r="Q281" i="24" s="1"/>
  <c r="Q296" i="24" s="1"/>
  <c r="Q298" i="24" s="1"/>
  <c r="O166" i="24"/>
  <c r="O165" i="24"/>
  <c r="P185" i="24"/>
  <c r="P192" i="24" s="1"/>
  <c r="P197" i="24" s="1"/>
  <c r="P198" i="24" s="1"/>
  <c r="P214" i="24" s="1"/>
  <c r="P216" i="24" s="1"/>
  <c r="P147" i="23"/>
  <c r="P148" i="23" s="1"/>
  <c r="P152" i="23" s="1"/>
  <c r="P153" i="23" s="1"/>
  <c r="Q140" i="23"/>
  <c r="Q271" i="21"/>
  <c r="Q272" i="21" s="1"/>
  <c r="Q278" i="21" s="1"/>
  <c r="Q282" i="21" s="1"/>
  <c r="Q277" i="21"/>
  <c r="Q281" i="21" s="1"/>
  <c r="Q296" i="21" s="1"/>
  <c r="Q298" i="21" s="1"/>
  <c r="R244" i="24"/>
  <c r="R260" i="24"/>
  <c r="R239" i="24"/>
  <c r="R241" i="24" s="1"/>
  <c r="O166" i="21"/>
  <c r="O165" i="21"/>
  <c r="O166" i="12"/>
  <c r="P185" i="21"/>
  <c r="P192" i="21" s="1"/>
  <c r="P197" i="21" s="1"/>
  <c r="P198" i="21" s="1"/>
  <c r="P214" i="21" s="1"/>
  <c r="P216" i="21" s="1"/>
  <c r="O9" i="20"/>
  <c r="Q277" i="22"/>
  <c r="Q281" i="22" s="1"/>
  <c r="Q296" i="22" s="1"/>
  <c r="Q298" i="22" s="1"/>
  <c r="Q271" i="22"/>
  <c r="Q272" i="22" s="1"/>
  <c r="Q278" i="22" s="1"/>
  <c r="Q282" i="22" s="1"/>
  <c r="O226" i="22"/>
  <c r="O312" i="22" s="1"/>
  <c r="O322" i="22" s="1"/>
  <c r="O23" i="20" s="1"/>
  <c r="P174" i="23" l="1"/>
  <c r="P176" i="23" s="1"/>
  <c r="P178" i="23" s="1"/>
  <c r="P26" i="20" s="1"/>
  <c r="P186" i="12"/>
  <c r="P193" i="12" s="1"/>
  <c r="P201" i="12" s="1"/>
  <c r="P108" i="12"/>
  <c r="P115" i="12" s="1"/>
  <c r="P116" i="12" s="1"/>
  <c r="P186" i="23"/>
  <c r="P193" i="23" s="1"/>
  <c r="P201" i="23" s="1"/>
  <c r="P108" i="23"/>
  <c r="P186" i="21"/>
  <c r="P193" i="21" s="1"/>
  <c r="P201" i="21" s="1"/>
  <c r="P108" i="21"/>
  <c r="P186" i="22"/>
  <c r="P193" i="22" s="1"/>
  <c r="P201" i="22" s="1"/>
  <c r="P108" i="22"/>
  <c r="P187" i="12"/>
  <c r="P194" i="12" s="1"/>
  <c r="P205" i="12" s="1"/>
  <c r="P160" i="12"/>
  <c r="Q145" i="23"/>
  <c r="Q128" i="23"/>
  <c r="Q130" i="23" s="1"/>
  <c r="Q133" i="23"/>
  <c r="P310" i="12"/>
  <c r="P320" i="12" s="1"/>
  <c r="P15" i="20" s="1"/>
  <c r="P224" i="12"/>
  <c r="P156" i="12"/>
  <c r="P157" i="12" s="1"/>
  <c r="P183" i="12"/>
  <c r="P190" i="12" s="1"/>
  <c r="P200" i="12" s="1"/>
  <c r="Q303" i="22"/>
  <c r="Q304" i="22" s="1"/>
  <c r="Q317" i="22" s="1"/>
  <c r="Q316" i="22"/>
  <c r="P183" i="23"/>
  <c r="P190" i="23" s="1"/>
  <c r="P200" i="23" s="1"/>
  <c r="P156" i="23"/>
  <c r="P157" i="23" s="1"/>
  <c r="Q145" i="12"/>
  <c r="Q128" i="12"/>
  <c r="Q130" i="12" s="1"/>
  <c r="Q133" i="12"/>
  <c r="P224" i="24"/>
  <c r="P310" i="24"/>
  <c r="P320" i="24" s="1"/>
  <c r="P33" i="20" s="1"/>
  <c r="Q303" i="23"/>
  <c r="Q304" i="23" s="1"/>
  <c r="Q317" i="23" s="1"/>
  <c r="Q316" i="23"/>
  <c r="Q22" i="12"/>
  <c r="Q24" i="12" s="1"/>
  <c r="Q27" i="12"/>
  <c r="R261" i="22"/>
  <c r="R256" i="22"/>
  <c r="R258" i="22" s="1"/>
  <c r="R262" i="22" s="1"/>
  <c r="R245" i="22"/>
  <c r="R246" i="22" s="1"/>
  <c r="Q27" i="22"/>
  <c r="Q22" i="22"/>
  <c r="Q24" i="22" s="1"/>
  <c r="P108" i="24"/>
  <c r="P183" i="24"/>
  <c r="P190" i="24" s="1"/>
  <c r="P200" i="24" s="1"/>
  <c r="P202" i="24" s="1"/>
  <c r="P219" i="24" s="1"/>
  <c r="P221" i="24" s="1"/>
  <c r="P156" i="24"/>
  <c r="P157" i="24" s="1"/>
  <c r="Q27" i="24"/>
  <c r="Q22" i="24"/>
  <c r="Q24" i="24" s="1"/>
  <c r="R245" i="23"/>
  <c r="R256" i="23"/>
  <c r="R258" i="23" s="1"/>
  <c r="R262" i="23" s="1"/>
  <c r="R261" i="23"/>
  <c r="R263" i="23" s="1"/>
  <c r="R267" i="23" s="1"/>
  <c r="R268" i="23" s="1"/>
  <c r="Q133" i="24"/>
  <c r="Q145" i="24"/>
  <c r="Q128" i="24"/>
  <c r="Q130" i="24" s="1"/>
  <c r="Q78" i="21"/>
  <c r="Q73" i="21"/>
  <c r="Q75" i="21" s="1"/>
  <c r="Q90" i="21"/>
  <c r="R245" i="21"/>
  <c r="R246" i="21" s="1"/>
  <c r="R261" i="21"/>
  <c r="R256" i="21"/>
  <c r="R258" i="21" s="1"/>
  <c r="R262" i="21" s="1"/>
  <c r="Q27" i="21"/>
  <c r="Q22" i="21"/>
  <c r="Q24" i="21" s="1"/>
  <c r="R246" i="23"/>
  <c r="P174" i="21"/>
  <c r="P176" i="21" s="1"/>
  <c r="P178" i="21" s="1"/>
  <c r="P8" i="20" s="1"/>
  <c r="Q90" i="12"/>
  <c r="Q78" i="12"/>
  <c r="Q73" i="12"/>
  <c r="Q75" i="12" s="1"/>
  <c r="O35" i="20"/>
  <c r="R245" i="24"/>
  <c r="R246" i="24" s="1"/>
  <c r="R261" i="24"/>
  <c r="R256" i="24"/>
  <c r="R258" i="24" s="1"/>
  <c r="R262" i="24" s="1"/>
  <c r="Q303" i="24"/>
  <c r="Q304" i="24" s="1"/>
  <c r="Q317" i="24" s="1"/>
  <c r="Q316" i="24"/>
  <c r="P174" i="24"/>
  <c r="P176" i="24" s="1"/>
  <c r="P178" i="24" s="1"/>
  <c r="P32" i="20" s="1"/>
  <c r="R245" i="12"/>
  <c r="R246" i="12" s="1"/>
  <c r="R261" i="12"/>
  <c r="R256" i="12"/>
  <c r="R258" i="12" s="1"/>
  <c r="R262" i="12" s="1"/>
  <c r="P156" i="22"/>
  <c r="P157" i="22" s="1"/>
  <c r="P183" i="22"/>
  <c r="P190" i="22" s="1"/>
  <c r="P200" i="22" s="1"/>
  <c r="Q78" i="24"/>
  <c r="Q73" i="24"/>
  <c r="Q75" i="24" s="1"/>
  <c r="Q90" i="24"/>
  <c r="P310" i="22"/>
  <c r="P320" i="22" s="1"/>
  <c r="P21" i="20" s="1"/>
  <c r="P224" i="22"/>
  <c r="Q303" i="12"/>
  <c r="Q304" i="12" s="1"/>
  <c r="Q317" i="12" s="1"/>
  <c r="Q316" i="12"/>
  <c r="P156" i="21"/>
  <c r="P157" i="21" s="1"/>
  <c r="P183" i="21"/>
  <c r="P190" i="21" s="1"/>
  <c r="P200" i="21" s="1"/>
  <c r="Q145" i="22"/>
  <c r="Q128" i="22"/>
  <c r="Q130" i="22" s="1"/>
  <c r="Q133" i="22"/>
  <c r="P224" i="23"/>
  <c r="P310" i="23"/>
  <c r="P320" i="23" s="1"/>
  <c r="P27" i="20" s="1"/>
  <c r="Q22" i="23"/>
  <c r="Q24" i="23" s="1"/>
  <c r="Q27" i="23"/>
  <c r="Q133" i="21"/>
  <c r="Q145" i="21"/>
  <c r="Q128" i="21"/>
  <c r="Q130" i="21" s="1"/>
  <c r="P174" i="12"/>
  <c r="P176" i="12" s="1"/>
  <c r="P178" i="12" s="1"/>
  <c r="P14" i="20" s="1"/>
  <c r="P310" i="21"/>
  <c r="P320" i="21" s="1"/>
  <c r="P9" i="20" s="1"/>
  <c r="P224" i="21"/>
  <c r="Q303" i="21"/>
  <c r="Q304" i="21" s="1"/>
  <c r="Q317" i="21" s="1"/>
  <c r="Q316" i="21"/>
  <c r="Q78" i="22"/>
  <c r="Q73" i="22"/>
  <c r="Q75" i="22" s="1"/>
  <c r="Q90" i="22"/>
  <c r="Q73" i="23"/>
  <c r="Q75" i="23" s="1"/>
  <c r="Q90" i="23"/>
  <c r="Q78" i="23"/>
  <c r="R263" i="21" l="1"/>
  <c r="R267" i="21" s="1"/>
  <c r="R268" i="21" s="1"/>
  <c r="R277" i="21" s="1"/>
  <c r="R281" i="21" s="1"/>
  <c r="P202" i="22"/>
  <c r="P219" i="22" s="1"/>
  <c r="P221" i="22" s="1"/>
  <c r="P225" i="22" s="1"/>
  <c r="P226" i="22" s="1"/>
  <c r="P312" i="22" s="1"/>
  <c r="P322" i="22" s="1"/>
  <c r="P23" i="20" s="1"/>
  <c r="P202" i="12"/>
  <c r="P219" i="12" s="1"/>
  <c r="P221" i="12" s="1"/>
  <c r="P225" i="12" s="1"/>
  <c r="P226" i="12" s="1"/>
  <c r="P312" i="12" s="1"/>
  <c r="P322" i="12" s="1"/>
  <c r="P17" i="20" s="1"/>
  <c r="R263" i="12"/>
  <c r="R267" i="12" s="1"/>
  <c r="R268" i="12" s="1"/>
  <c r="R271" i="12" s="1"/>
  <c r="R263" i="22"/>
  <c r="R267" i="22" s="1"/>
  <c r="R268" i="22" s="1"/>
  <c r="R277" i="22" s="1"/>
  <c r="R281" i="22" s="1"/>
  <c r="R263" i="24"/>
  <c r="R267" i="24" s="1"/>
  <c r="R268" i="24" s="1"/>
  <c r="R271" i="24" s="1"/>
  <c r="R276" i="12"/>
  <c r="R280" i="12" s="1"/>
  <c r="R270" i="12"/>
  <c r="P311" i="24"/>
  <c r="P321" i="24" s="1"/>
  <c r="P34" i="20" s="1"/>
  <c r="P225" i="24"/>
  <c r="P226" i="24" s="1"/>
  <c r="P312" i="24" s="1"/>
  <c r="P322" i="24" s="1"/>
  <c r="P35" i="20" s="1"/>
  <c r="Q86" i="21"/>
  <c r="Q79" i="21"/>
  <c r="Q80" i="21" s="1"/>
  <c r="Q39" i="24"/>
  <c r="Q39" i="12"/>
  <c r="P159" i="23"/>
  <c r="P184" i="23"/>
  <c r="P191" i="23" s="1"/>
  <c r="P204" i="23" s="1"/>
  <c r="R271" i="21"/>
  <c r="P184" i="24"/>
  <c r="P191" i="24" s="1"/>
  <c r="P204" i="24" s="1"/>
  <c r="P159" i="24"/>
  <c r="Q40" i="12"/>
  <c r="Q35" i="12"/>
  <c r="Q28" i="12"/>
  <c r="Q29" i="12" s="1"/>
  <c r="P164" i="12"/>
  <c r="R270" i="24"/>
  <c r="R276" i="24"/>
  <c r="R280" i="24" s="1"/>
  <c r="R276" i="23"/>
  <c r="R280" i="23" s="1"/>
  <c r="R270" i="23"/>
  <c r="Q146" i="24"/>
  <c r="Q134" i="24"/>
  <c r="Q135" i="24" s="1"/>
  <c r="Q141" i="24"/>
  <c r="R271" i="23"/>
  <c r="R277" i="23"/>
  <c r="R281" i="23" s="1"/>
  <c r="Q86" i="24"/>
  <c r="Q79" i="24"/>
  <c r="P187" i="24"/>
  <c r="P194" i="24" s="1"/>
  <c r="P205" i="24" s="1"/>
  <c r="P160" i="24"/>
  <c r="P115" i="24"/>
  <c r="P116" i="24" s="1"/>
  <c r="P115" i="22"/>
  <c r="P116" i="22" s="1"/>
  <c r="P187" i="22"/>
  <c r="P194" i="22" s="1"/>
  <c r="P205" i="22" s="1"/>
  <c r="P160" i="22"/>
  <c r="Q141" i="21"/>
  <c r="Q146" i="21"/>
  <c r="Q134" i="21"/>
  <c r="Q135" i="21" s="1"/>
  <c r="Q141" i="22"/>
  <c r="Q146" i="22"/>
  <c r="Q134" i="22"/>
  <c r="Q135" i="22" s="1"/>
  <c r="Q80" i="24"/>
  <c r="Q28" i="21"/>
  <c r="Q29" i="21" s="1"/>
  <c r="Q35" i="21"/>
  <c r="Q40" i="21"/>
  <c r="P184" i="12"/>
  <c r="P191" i="12" s="1"/>
  <c r="P204" i="12" s="1"/>
  <c r="P206" i="12" s="1"/>
  <c r="P159" i="12"/>
  <c r="P161" i="12" s="1"/>
  <c r="P163" i="12" s="1"/>
  <c r="Q79" i="23"/>
  <c r="Q80" i="23" s="1"/>
  <c r="Q86" i="23"/>
  <c r="Q39" i="21"/>
  <c r="Q35" i="22"/>
  <c r="Q40" i="22"/>
  <c r="Q28" i="22"/>
  <c r="Q29" i="22" s="1"/>
  <c r="R276" i="22"/>
  <c r="R280" i="22" s="1"/>
  <c r="R270" i="22"/>
  <c r="P115" i="21"/>
  <c r="P116" i="21" s="1"/>
  <c r="P187" i="21"/>
  <c r="P194" i="21" s="1"/>
  <c r="P205" i="21" s="1"/>
  <c r="P160" i="21"/>
  <c r="Q39" i="22"/>
  <c r="P202" i="21"/>
  <c r="P219" i="21" s="1"/>
  <c r="P221" i="21" s="1"/>
  <c r="P184" i="21"/>
  <c r="P191" i="21" s="1"/>
  <c r="P204" i="21" s="1"/>
  <c r="P159" i="21"/>
  <c r="P184" i="22"/>
  <c r="P191" i="22" s="1"/>
  <c r="P204" i="22" s="1"/>
  <c r="P159" i="22"/>
  <c r="Q141" i="12"/>
  <c r="Q146" i="12"/>
  <c r="Q134" i="12"/>
  <c r="Q135" i="12" s="1"/>
  <c r="P187" i="23"/>
  <c r="P194" i="23" s="1"/>
  <c r="P205" i="23" s="1"/>
  <c r="P115" i="23"/>
  <c r="P116" i="23" s="1"/>
  <c r="P160" i="23"/>
  <c r="Q79" i="22"/>
  <c r="Q80" i="22" s="1"/>
  <c r="Q86" i="22"/>
  <c r="R270" i="21"/>
  <c r="R276" i="21"/>
  <c r="R280" i="21" s="1"/>
  <c r="P202" i="23"/>
  <c r="P219" i="23" s="1"/>
  <c r="P221" i="23" s="1"/>
  <c r="Q39" i="23"/>
  <c r="Q86" i="12"/>
  <c r="Q79" i="12"/>
  <c r="Q80" i="12" s="1"/>
  <c r="Q40" i="23"/>
  <c r="Q35" i="23"/>
  <c r="Q28" i="23"/>
  <c r="Q29" i="23" s="1"/>
  <c r="Q40" i="24"/>
  <c r="Q28" i="24"/>
  <c r="Q29" i="24" s="1"/>
  <c r="Q35" i="24"/>
  <c r="Q146" i="23"/>
  <c r="Q141" i="23"/>
  <c r="Q134" i="23"/>
  <c r="Q135" i="23" s="1"/>
  <c r="R272" i="21" l="1"/>
  <c r="P311" i="22"/>
  <c r="P321" i="22" s="1"/>
  <c r="P22" i="20" s="1"/>
  <c r="R277" i="24"/>
  <c r="R281" i="24" s="1"/>
  <c r="R296" i="24" s="1"/>
  <c r="R298" i="24" s="1"/>
  <c r="P161" i="23"/>
  <c r="P163" i="23" s="1"/>
  <c r="R271" i="22"/>
  <c r="R272" i="22" s="1"/>
  <c r="P206" i="21"/>
  <c r="P311" i="12"/>
  <c r="P321" i="12" s="1"/>
  <c r="P16" i="20" s="1"/>
  <c r="R277" i="12"/>
  <c r="R281" i="12" s="1"/>
  <c r="R296" i="12" s="1"/>
  <c r="R298" i="12" s="1"/>
  <c r="P161" i="22"/>
  <c r="P163" i="22" s="1"/>
  <c r="P206" i="22"/>
  <c r="P161" i="24"/>
  <c r="P163" i="24" s="1"/>
  <c r="R272" i="24"/>
  <c r="R278" i="24" s="1"/>
  <c r="R282" i="24" s="1"/>
  <c r="H282" i="24" s="1"/>
  <c r="R272" i="12"/>
  <c r="R278" i="12" s="1"/>
  <c r="R282" i="12" s="1"/>
  <c r="H282" i="12" s="1"/>
  <c r="P206" i="23"/>
  <c r="P206" i="24"/>
  <c r="P161" i="21"/>
  <c r="P163" i="21" s="1"/>
  <c r="Q51" i="24"/>
  <c r="Q36" i="24"/>
  <c r="Q37" i="24" s="1"/>
  <c r="Q51" i="22"/>
  <c r="Q36" i="22"/>
  <c r="Q37" i="22" s="1"/>
  <c r="Q155" i="22"/>
  <c r="Q142" i="22"/>
  <c r="Q143" i="22" s="1"/>
  <c r="Q182" i="22"/>
  <c r="Q189" i="22" s="1"/>
  <c r="Q196" i="22" s="1"/>
  <c r="Q87" i="12"/>
  <c r="Q88" i="12" s="1"/>
  <c r="Q106" i="12"/>
  <c r="Q155" i="12"/>
  <c r="Q182" i="12"/>
  <c r="Q189" i="12" s="1"/>
  <c r="Q196" i="12" s="1"/>
  <c r="Q142" i="12"/>
  <c r="Q143" i="12" s="1"/>
  <c r="Q51" i="12"/>
  <c r="Q36" i="12"/>
  <c r="Q37" i="12" s="1"/>
  <c r="Q142" i="23"/>
  <c r="Q143" i="23" s="1"/>
  <c r="Q182" i="23"/>
  <c r="Q189" i="23" s="1"/>
  <c r="Q196" i="23" s="1"/>
  <c r="Q155" i="23"/>
  <c r="Q106" i="23"/>
  <c r="Q87" i="23"/>
  <c r="Q88" i="23" s="1"/>
  <c r="H272" i="24"/>
  <c r="H278" i="24" s="1"/>
  <c r="P164" i="23"/>
  <c r="P225" i="21"/>
  <c r="P226" i="21" s="1"/>
  <c r="P312" i="21" s="1"/>
  <c r="P322" i="21" s="1"/>
  <c r="P11" i="20" s="1"/>
  <c r="P311" i="21"/>
  <c r="P321" i="21" s="1"/>
  <c r="P10" i="20" s="1"/>
  <c r="Q91" i="12"/>
  <c r="Q182" i="24"/>
  <c r="Q189" i="24" s="1"/>
  <c r="Q196" i="24" s="1"/>
  <c r="Q142" i="24"/>
  <c r="Q143" i="24" s="1"/>
  <c r="Q155" i="24"/>
  <c r="R296" i="23"/>
  <c r="R298" i="23" s="1"/>
  <c r="H281" i="23"/>
  <c r="H296" i="23" s="1"/>
  <c r="Q36" i="23"/>
  <c r="Q37" i="23" s="1"/>
  <c r="Q51" i="23"/>
  <c r="Q51" i="21"/>
  <c r="Q36" i="21"/>
  <c r="Q37" i="21" s="1"/>
  <c r="P164" i="22"/>
  <c r="Q87" i="22"/>
  <c r="Q88" i="22" s="1"/>
  <c r="Q106" i="22"/>
  <c r="P164" i="24"/>
  <c r="P311" i="23"/>
  <c r="P321" i="23" s="1"/>
  <c r="P28" i="20" s="1"/>
  <c r="P225" i="23"/>
  <c r="P226" i="23" s="1"/>
  <c r="P312" i="23" s="1"/>
  <c r="P322" i="23" s="1"/>
  <c r="P29" i="20" s="1"/>
  <c r="Q142" i="21"/>
  <c r="Q143" i="21" s="1"/>
  <c r="Q155" i="21"/>
  <c r="Q182" i="21"/>
  <c r="Q189" i="21" s="1"/>
  <c r="Q196" i="21" s="1"/>
  <c r="Q106" i="24"/>
  <c r="Q87" i="24"/>
  <c r="Q88" i="24" s="1"/>
  <c r="Q91" i="23"/>
  <c r="R272" i="23"/>
  <c r="R296" i="22"/>
  <c r="R298" i="22" s="1"/>
  <c r="H281" i="22"/>
  <c r="H296" i="22" s="1"/>
  <c r="R290" i="21"/>
  <c r="R292" i="21" s="1"/>
  <c r="H280" i="21"/>
  <c r="H290" i="21" s="1"/>
  <c r="R290" i="23"/>
  <c r="R292" i="23" s="1"/>
  <c r="H280" i="23"/>
  <c r="H290" i="23" s="1"/>
  <c r="Q106" i="21"/>
  <c r="Q87" i="21"/>
  <c r="Q88" i="21" s="1"/>
  <c r="R278" i="21"/>
  <c r="R282" i="21" s="1"/>
  <c r="H282" i="21" s="1"/>
  <c r="H272" i="21"/>
  <c r="H278" i="21" s="1"/>
  <c r="P164" i="21"/>
  <c r="R296" i="21"/>
  <c r="R298" i="21" s="1"/>
  <c r="H281" i="21"/>
  <c r="H296" i="21" s="1"/>
  <c r="Q91" i="21"/>
  <c r="R290" i="12"/>
  <c r="R292" i="12" s="1"/>
  <c r="H280" i="12"/>
  <c r="H290" i="12" s="1"/>
  <c r="Q91" i="22"/>
  <c r="Q91" i="24"/>
  <c r="P165" i="12"/>
  <c r="P166" i="12"/>
  <c r="R290" i="22"/>
  <c r="R292" i="22" s="1"/>
  <c r="H280" i="22"/>
  <c r="H290" i="22" s="1"/>
  <c r="R290" i="24"/>
  <c r="R292" i="24" s="1"/>
  <c r="H280" i="24"/>
  <c r="H290" i="24" s="1"/>
  <c r="H281" i="24" l="1"/>
  <c r="H296" i="24" s="1"/>
  <c r="P166" i="21"/>
  <c r="P165" i="24"/>
  <c r="P165" i="23"/>
  <c r="H272" i="12"/>
  <c r="H278" i="12" s="1"/>
  <c r="H281" i="12"/>
  <c r="H296" i="12" s="1"/>
  <c r="P166" i="22"/>
  <c r="P166" i="23"/>
  <c r="P166" i="24"/>
  <c r="Q170" i="22"/>
  <c r="Q173" i="22" s="1"/>
  <c r="Q102" i="22"/>
  <c r="Q103" i="22" s="1"/>
  <c r="R85" i="22"/>
  <c r="Q92" i="22"/>
  <c r="Q93" i="22" s="1"/>
  <c r="Q98" i="22" s="1"/>
  <c r="Q99" i="22" s="1"/>
  <c r="Q107" i="22" s="1"/>
  <c r="Q170" i="21"/>
  <c r="Q173" i="21" s="1"/>
  <c r="Q102" i="21"/>
  <c r="Q103" i="21" s="1"/>
  <c r="Q92" i="21"/>
  <c r="Q93" i="21" s="1"/>
  <c r="Q98" i="21" s="1"/>
  <c r="Q99" i="21" s="1"/>
  <c r="Q107" i="21" s="1"/>
  <c r="R85" i="21"/>
  <c r="R85" i="12"/>
  <c r="Q102" i="12"/>
  <c r="Q103" i="12" s="1"/>
  <c r="Q92" i="12"/>
  <c r="Q93" i="12" s="1"/>
  <c r="Q98" i="12" s="1"/>
  <c r="Q99" i="12" s="1"/>
  <c r="Q107" i="12" s="1"/>
  <c r="Q186" i="12" s="1"/>
  <c r="Q193" i="12" s="1"/>
  <c r="Q201" i="12" s="1"/>
  <c r="Q170" i="12"/>
  <c r="Q173" i="12" s="1"/>
  <c r="Q169" i="23"/>
  <c r="Q172" i="23" s="1"/>
  <c r="Q41" i="23"/>
  <c r="Q42" i="23" s="1"/>
  <c r="Q47" i="23" s="1"/>
  <c r="Q48" i="23" s="1"/>
  <c r="Q52" i="23" s="1"/>
  <c r="Q53" i="23" s="1"/>
  <c r="Q61" i="23" s="1"/>
  <c r="Q114" i="23" s="1"/>
  <c r="R34" i="23"/>
  <c r="Q41" i="24"/>
  <c r="Q42" i="24" s="1"/>
  <c r="Q47" i="24" s="1"/>
  <c r="Q48" i="24" s="1"/>
  <c r="Q52" i="24" s="1"/>
  <c r="Q53" i="24" s="1"/>
  <c r="Q61" i="24" s="1"/>
  <c r="Q114" i="24" s="1"/>
  <c r="Q169" i="24"/>
  <c r="Q172" i="24" s="1"/>
  <c r="R34" i="24"/>
  <c r="R85" i="24"/>
  <c r="Q92" i="24"/>
  <c r="Q93" i="24" s="1"/>
  <c r="Q98" i="24" s="1"/>
  <c r="Q99" i="24" s="1"/>
  <c r="Q107" i="24" s="1"/>
  <c r="Q186" i="24" s="1"/>
  <c r="Q193" i="24" s="1"/>
  <c r="Q201" i="24" s="1"/>
  <c r="Q170" i="24"/>
  <c r="Q173" i="24" s="1"/>
  <c r="Q102" i="24"/>
  <c r="Q103" i="24" s="1"/>
  <c r="R302" i="23"/>
  <c r="H292" i="23"/>
  <c r="H302" i="23" s="1"/>
  <c r="R140" i="12"/>
  <c r="Q147" i="12"/>
  <c r="Q148" i="12" s="1"/>
  <c r="Q152" i="12" s="1"/>
  <c r="Q153" i="12" s="1"/>
  <c r="Q169" i="22"/>
  <c r="Q172" i="22" s="1"/>
  <c r="R34" i="22"/>
  <c r="Q41" i="22"/>
  <c r="Q42" i="22" s="1"/>
  <c r="Q47" i="22" s="1"/>
  <c r="Q48" i="22" s="1"/>
  <c r="Q52" i="22" s="1"/>
  <c r="Q53" i="22" s="1"/>
  <c r="Q61" i="22" s="1"/>
  <c r="Q114" i="22" s="1"/>
  <c r="Q147" i="21"/>
  <c r="Q148" i="21" s="1"/>
  <c r="Q152" i="21" s="1"/>
  <c r="Q153" i="21" s="1"/>
  <c r="R140" i="21"/>
  <c r="R303" i="21"/>
  <c r="R316" i="21"/>
  <c r="H298" i="21"/>
  <c r="Q185" i="22"/>
  <c r="Q192" i="22" s="1"/>
  <c r="Q197" i="22" s="1"/>
  <c r="Q198" i="22" s="1"/>
  <c r="Q214" i="22" s="1"/>
  <c r="Q216" i="22" s="1"/>
  <c r="R278" i="22"/>
  <c r="R282" i="22" s="1"/>
  <c r="H282" i="22" s="1"/>
  <c r="H272" i="22"/>
  <c r="H278" i="22" s="1"/>
  <c r="Q147" i="22"/>
  <c r="Q148" i="22" s="1"/>
  <c r="Q152" i="22" s="1"/>
  <c r="Q153" i="22" s="1"/>
  <c r="R140" i="22"/>
  <c r="R302" i="21"/>
  <c r="H292" i="21"/>
  <c r="H302" i="21" s="1"/>
  <c r="Q185" i="24"/>
  <c r="Q192" i="24" s="1"/>
  <c r="Q197" i="24" s="1"/>
  <c r="Q198" i="24" s="1"/>
  <c r="Q214" i="24" s="1"/>
  <c r="Q216" i="24" s="1"/>
  <c r="Q169" i="12"/>
  <c r="Q172" i="12" s="1"/>
  <c r="Q41" i="12"/>
  <c r="Q42" i="12" s="1"/>
  <c r="Q47" i="12" s="1"/>
  <c r="Q48" i="12" s="1"/>
  <c r="Q52" i="12" s="1"/>
  <c r="Q53" i="12" s="1"/>
  <c r="Q61" i="12" s="1"/>
  <c r="Q114" i="12" s="1"/>
  <c r="R34" i="12"/>
  <c r="Q147" i="23"/>
  <c r="Q148" i="23" s="1"/>
  <c r="Q152" i="23" s="1"/>
  <c r="Q153" i="23" s="1"/>
  <c r="R140" i="23"/>
  <c r="R316" i="12"/>
  <c r="R303" i="12"/>
  <c r="H298" i="12"/>
  <c r="R316" i="22"/>
  <c r="R303" i="22"/>
  <c r="H298" i="22"/>
  <c r="Q147" i="24"/>
  <c r="Q148" i="24" s="1"/>
  <c r="Q152" i="24" s="1"/>
  <c r="Q153" i="24" s="1"/>
  <c r="R140" i="24"/>
  <c r="R316" i="24"/>
  <c r="R303" i="24"/>
  <c r="H298" i="24"/>
  <c r="R278" i="23"/>
  <c r="R282" i="23" s="1"/>
  <c r="H282" i="23" s="1"/>
  <c r="H272" i="23"/>
  <c r="H278" i="23" s="1"/>
  <c r="Q102" i="23"/>
  <c r="Q103" i="23" s="1"/>
  <c r="Q92" i="23"/>
  <c r="Q93" i="23" s="1"/>
  <c r="Q98" i="23" s="1"/>
  <c r="Q99" i="23" s="1"/>
  <c r="Q107" i="23" s="1"/>
  <c r="Q186" i="23" s="1"/>
  <c r="Q193" i="23" s="1"/>
  <c r="Q201" i="23" s="1"/>
  <c r="Q170" i="23"/>
  <c r="Q173" i="23" s="1"/>
  <c r="Q174" i="23" s="1"/>
  <c r="Q176" i="23" s="1"/>
  <c r="Q178" i="23" s="1"/>
  <c r="Q26" i="20" s="1"/>
  <c r="F11" i="25" s="1"/>
  <c r="R85" i="23"/>
  <c r="R303" i="23"/>
  <c r="R316" i="23"/>
  <c r="H298" i="23"/>
  <c r="R302" i="24"/>
  <c r="H292" i="24"/>
  <c r="H302" i="24" s="1"/>
  <c r="R34" i="21"/>
  <c r="Q41" i="21"/>
  <c r="Q42" i="21" s="1"/>
  <c r="Q47" i="21" s="1"/>
  <c r="Q48" i="21" s="1"/>
  <c r="Q52" i="21" s="1"/>
  <c r="Q53" i="21" s="1"/>
  <c r="Q61" i="21" s="1"/>
  <c r="Q114" i="21" s="1"/>
  <c r="Q169" i="21"/>
  <c r="Q172" i="21" s="1"/>
  <c r="P165" i="22"/>
  <c r="P165" i="21"/>
  <c r="R302" i="22"/>
  <c r="H292" i="22"/>
  <c r="H302" i="22" s="1"/>
  <c r="R302" i="12"/>
  <c r="H292" i="12"/>
  <c r="H302" i="12" s="1"/>
  <c r="Q185" i="21"/>
  <c r="Q192" i="21" s="1"/>
  <c r="Q197" i="21" s="1"/>
  <c r="Q198" i="21" s="1"/>
  <c r="Q214" i="21" s="1"/>
  <c r="Q216" i="21" s="1"/>
  <c r="Q185" i="23"/>
  <c r="Q192" i="23" s="1"/>
  <c r="Q197" i="23" s="1"/>
  <c r="Q198" i="23" s="1"/>
  <c r="Q214" i="23" s="1"/>
  <c r="Q216" i="23" s="1"/>
  <c r="Q185" i="12"/>
  <c r="Q192" i="12" s="1"/>
  <c r="Q197" i="12" s="1"/>
  <c r="Q198" i="12" s="1"/>
  <c r="Q214" i="12" s="1"/>
  <c r="Q216" i="12" s="1"/>
  <c r="R304" i="24" l="1"/>
  <c r="H304" i="24" s="1"/>
  <c r="H317" i="24" s="1"/>
  <c r="Q174" i="24"/>
  <c r="Q176" i="24" s="1"/>
  <c r="Q178" i="24" s="1"/>
  <c r="Q32" i="20" s="1"/>
  <c r="F12" i="25" s="1"/>
  <c r="Q108" i="12"/>
  <c r="Q187" i="12" s="1"/>
  <c r="Q194" i="12" s="1"/>
  <c r="Q205" i="12" s="1"/>
  <c r="Q174" i="21"/>
  <c r="Q176" i="21" s="1"/>
  <c r="Q178" i="21" s="1"/>
  <c r="Q8" i="20" s="1"/>
  <c r="F8" i="25" s="1"/>
  <c r="R304" i="22"/>
  <c r="R317" i="22" s="1"/>
  <c r="Q186" i="21"/>
  <c r="Q193" i="21" s="1"/>
  <c r="Q201" i="21" s="1"/>
  <c r="Q108" i="21"/>
  <c r="Q186" i="22"/>
  <c r="Q193" i="22" s="1"/>
  <c r="Q201" i="22" s="1"/>
  <c r="Q108" i="22"/>
  <c r="R22" i="21"/>
  <c r="R24" i="21" s="1"/>
  <c r="R27" i="21"/>
  <c r="H303" i="12"/>
  <c r="H316" i="12"/>
  <c r="Q310" i="24"/>
  <c r="Q320" i="24" s="1"/>
  <c r="Q33" i="20" s="1"/>
  <c r="Q224" i="24"/>
  <c r="R90" i="12"/>
  <c r="R73" i="12"/>
  <c r="R75" i="12" s="1"/>
  <c r="R78" i="12"/>
  <c r="R304" i="21"/>
  <c r="R145" i="21"/>
  <c r="R133" i="21"/>
  <c r="R128" i="21"/>
  <c r="R130" i="21" s="1"/>
  <c r="R73" i="21"/>
  <c r="R75" i="21" s="1"/>
  <c r="R90" i="21"/>
  <c r="R78" i="21"/>
  <c r="R304" i="12"/>
  <c r="H316" i="24"/>
  <c r="H303" i="24"/>
  <c r="R128" i="22"/>
  <c r="R130" i="22" s="1"/>
  <c r="R145" i="22"/>
  <c r="R133" i="22"/>
  <c r="Q156" i="21"/>
  <c r="Q157" i="21" s="1"/>
  <c r="Q183" i="21"/>
  <c r="Q190" i="21" s="1"/>
  <c r="Q200" i="21" s="1"/>
  <c r="R78" i="24"/>
  <c r="R73" i="24"/>
  <c r="R75" i="24" s="1"/>
  <c r="R90" i="24"/>
  <c r="H303" i="23"/>
  <c r="H316" i="23"/>
  <c r="Q156" i="22"/>
  <c r="Q157" i="22" s="1"/>
  <c r="Q183" i="22"/>
  <c r="Q190" i="22" s="1"/>
  <c r="Q200" i="22" s="1"/>
  <c r="R22" i="24"/>
  <c r="R24" i="24" s="1"/>
  <c r="R27" i="24"/>
  <c r="Q310" i="12"/>
  <c r="Q320" i="12" s="1"/>
  <c r="Q15" i="20" s="1"/>
  <c r="Q224" i="12"/>
  <c r="R145" i="23"/>
  <c r="R128" i="23"/>
  <c r="R130" i="23" s="1"/>
  <c r="R133" i="23"/>
  <c r="R27" i="22"/>
  <c r="R22" i="22"/>
  <c r="R24" i="22" s="1"/>
  <c r="Q115" i="12"/>
  <c r="Q116" i="12" s="1"/>
  <c r="Q160" i="12"/>
  <c r="R128" i="24"/>
  <c r="R130" i="24" s="1"/>
  <c r="R145" i="24"/>
  <c r="R133" i="24"/>
  <c r="Q156" i="23"/>
  <c r="Q157" i="23" s="1"/>
  <c r="Q183" i="23"/>
  <c r="Q190" i="23" s="1"/>
  <c r="Q200" i="23" s="1"/>
  <c r="Q202" i="23" s="1"/>
  <c r="Q219" i="23" s="1"/>
  <c r="Q221" i="23" s="1"/>
  <c r="Q310" i="23"/>
  <c r="Q320" i="23" s="1"/>
  <c r="Q27" i="20" s="1"/>
  <c r="Q224" i="23"/>
  <c r="R78" i="23"/>
  <c r="R90" i="23"/>
  <c r="R73" i="23"/>
  <c r="R75" i="23" s="1"/>
  <c r="Q183" i="24"/>
  <c r="Q190" i="24" s="1"/>
  <c r="Q200" i="24" s="1"/>
  <c r="Q202" i="24" s="1"/>
  <c r="Q219" i="24" s="1"/>
  <c r="Q221" i="24" s="1"/>
  <c r="Q156" i="24"/>
  <c r="Q157" i="24" s="1"/>
  <c r="R22" i="12"/>
  <c r="R24" i="12" s="1"/>
  <c r="R27" i="12"/>
  <c r="R27" i="23"/>
  <c r="R22" i="23"/>
  <c r="R24" i="23" s="1"/>
  <c r="R73" i="22"/>
  <c r="R75" i="22" s="1"/>
  <c r="R78" i="22"/>
  <c r="R90" i="22"/>
  <c r="Q108" i="23"/>
  <c r="Q224" i="22"/>
  <c r="Q310" i="22"/>
  <c r="Q320" i="22" s="1"/>
  <c r="Q21" i="20" s="1"/>
  <c r="Q183" i="12"/>
  <c r="Q190" i="12" s="1"/>
  <c r="Q200" i="12" s="1"/>
  <c r="Q202" i="12" s="1"/>
  <c r="Q219" i="12" s="1"/>
  <c r="Q221" i="12" s="1"/>
  <c r="Q156" i="12"/>
  <c r="Q157" i="12" s="1"/>
  <c r="H303" i="22"/>
  <c r="H316" i="22"/>
  <c r="R145" i="12"/>
  <c r="R128" i="12"/>
  <c r="R130" i="12" s="1"/>
  <c r="R133" i="12"/>
  <c r="Q174" i="22"/>
  <c r="Q176" i="22" s="1"/>
  <c r="Q178" i="22" s="1"/>
  <c r="Q20" i="20" s="1"/>
  <c r="F10" i="25" s="1"/>
  <c r="H316" i="21"/>
  <c r="H303" i="21"/>
  <c r="Q174" i="12"/>
  <c r="Q176" i="12" s="1"/>
  <c r="Q178" i="12" s="1"/>
  <c r="Q14" i="20" s="1"/>
  <c r="F9" i="25" s="1"/>
  <c r="Q310" i="21"/>
  <c r="Q320" i="21" s="1"/>
  <c r="Q9" i="20" s="1"/>
  <c r="Q224" i="21"/>
  <c r="Q108" i="24"/>
  <c r="R304" i="23"/>
  <c r="R317" i="24" l="1"/>
  <c r="H304" i="22"/>
  <c r="H317" i="22" s="1"/>
  <c r="Q311" i="23"/>
  <c r="Q321" i="23" s="1"/>
  <c r="Q28" i="20" s="1"/>
  <c r="Q225" i="23"/>
  <c r="Q226" i="23" s="1"/>
  <c r="Q312" i="23" s="1"/>
  <c r="Q322" i="23" s="1"/>
  <c r="Q29" i="20" s="1"/>
  <c r="Q311" i="12"/>
  <c r="Q321" i="12" s="1"/>
  <c r="Q16" i="20" s="1"/>
  <c r="Q225" i="12"/>
  <c r="Q226" i="12" s="1"/>
  <c r="Q312" i="12" s="1"/>
  <c r="Q322" i="12" s="1"/>
  <c r="Q17" i="20" s="1"/>
  <c r="Q311" i="24"/>
  <c r="Q321" i="24" s="1"/>
  <c r="Q34" i="20" s="1"/>
  <c r="Q225" i="24"/>
  <c r="Q226" i="24" s="1"/>
  <c r="Q312" i="24" s="1"/>
  <c r="Q322" i="24" s="1"/>
  <c r="Q35" i="20" s="1"/>
  <c r="Q187" i="24"/>
  <c r="Q194" i="24" s="1"/>
  <c r="Q205" i="24" s="1"/>
  <c r="Q160" i="24"/>
  <c r="Q115" i="24"/>
  <c r="Q116" i="24" s="1"/>
  <c r="R28" i="22"/>
  <c r="R29" i="22" s="1"/>
  <c r="R35" i="22"/>
  <c r="R40" i="22"/>
  <c r="R40" i="24"/>
  <c r="R28" i="24"/>
  <c r="R29" i="24" s="1"/>
  <c r="R35" i="24"/>
  <c r="R40" i="23"/>
  <c r="R35" i="23"/>
  <c r="R28" i="23"/>
  <c r="R29" i="23" s="1"/>
  <c r="R39" i="22"/>
  <c r="R146" i="21"/>
  <c r="R134" i="21"/>
  <c r="R135" i="21" s="1"/>
  <c r="R141" i="21"/>
  <c r="Q159" i="12"/>
  <c r="Q161" i="12" s="1"/>
  <c r="Q163" i="12" s="1"/>
  <c r="Q184" i="12"/>
  <c r="Q191" i="12" s="1"/>
  <c r="Q204" i="12" s="1"/>
  <c r="Q206" i="12" s="1"/>
  <c r="R39" i="23"/>
  <c r="Q159" i="22"/>
  <c r="Q184" i="22"/>
  <c r="Q191" i="22" s="1"/>
  <c r="Q204" i="22" s="1"/>
  <c r="R146" i="22"/>
  <c r="R141" i="22"/>
  <c r="R134" i="22"/>
  <c r="R135" i="22" s="1"/>
  <c r="Q159" i="23"/>
  <c r="Q184" i="23"/>
  <c r="Q191" i="23" s="1"/>
  <c r="Q204" i="23" s="1"/>
  <c r="R39" i="12"/>
  <c r="R146" i="23"/>
  <c r="R141" i="23"/>
  <c r="R134" i="23"/>
  <c r="R135" i="23" s="1"/>
  <c r="R317" i="21"/>
  <c r="H304" i="21"/>
  <c r="H317" i="21" s="1"/>
  <c r="R39" i="21"/>
  <c r="R40" i="12"/>
  <c r="R28" i="12"/>
  <c r="R29" i="12" s="1"/>
  <c r="R35" i="12"/>
  <c r="R28" i="21"/>
  <c r="R29" i="21" s="1"/>
  <c r="R35" i="21"/>
  <c r="R40" i="21"/>
  <c r="Q115" i="23"/>
  <c r="Q116" i="23" s="1"/>
  <c r="Q187" i="23"/>
  <c r="Q194" i="23" s="1"/>
  <c r="Q205" i="23" s="1"/>
  <c r="Q160" i="23"/>
  <c r="Q159" i="24"/>
  <c r="Q184" i="24"/>
  <c r="Q191" i="24" s="1"/>
  <c r="Q204" i="24" s="1"/>
  <c r="Q160" i="22"/>
  <c r="Q115" i="22"/>
  <c r="Q116" i="22" s="1"/>
  <c r="Q187" i="22"/>
  <c r="Q194" i="22" s="1"/>
  <c r="Q205" i="22" s="1"/>
  <c r="R146" i="24"/>
  <c r="R134" i="24"/>
  <c r="R135" i="24" s="1"/>
  <c r="R141" i="24"/>
  <c r="R79" i="24"/>
  <c r="R80" i="24" s="1"/>
  <c r="R86" i="24"/>
  <c r="R317" i="12"/>
  <c r="H304" i="12"/>
  <c r="H317" i="12" s="1"/>
  <c r="R86" i="12"/>
  <c r="R79" i="12"/>
  <c r="R80" i="12" s="1"/>
  <c r="Q202" i="22"/>
  <c r="Q219" i="22" s="1"/>
  <c r="Q221" i="22" s="1"/>
  <c r="Q187" i="21"/>
  <c r="Q194" i="21" s="1"/>
  <c r="Q205" i="21" s="1"/>
  <c r="Q160" i="21"/>
  <c r="Q115" i="21"/>
  <c r="Q116" i="21" s="1"/>
  <c r="R86" i="23"/>
  <c r="R79" i="23"/>
  <c r="R80" i="23" s="1"/>
  <c r="Q202" i="21"/>
  <c r="Q219" i="21" s="1"/>
  <c r="Q221" i="21" s="1"/>
  <c r="R146" i="12"/>
  <c r="R141" i="12"/>
  <c r="R134" i="12"/>
  <c r="R135" i="12" s="1"/>
  <c r="Q164" i="12"/>
  <c r="H116" i="12"/>
  <c r="H164" i="12" s="1"/>
  <c r="Q184" i="21"/>
  <c r="Q191" i="21" s="1"/>
  <c r="Q204" i="21" s="1"/>
  <c r="Q159" i="21"/>
  <c r="R317" i="23"/>
  <c r="H304" i="23"/>
  <c r="H317" i="23" s="1"/>
  <c r="R79" i="22"/>
  <c r="R80" i="22" s="1"/>
  <c r="R86" i="22"/>
  <c r="R39" i="24"/>
  <c r="R79" i="21"/>
  <c r="R80" i="21" s="1"/>
  <c r="R86" i="21"/>
  <c r="Q161" i="22" l="1"/>
  <c r="Q163" i="22" s="1"/>
  <c r="Q161" i="24"/>
  <c r="Q163" i="24" s="1"/>
  <c r="Q206" i="22"/>
  <c r="Q206" i="24"/>
  <c r="Q161" i="23"/>
  <c r="Q163" i="23" s="1"/>
  <c r="R36" i="23"/>
  <c r="R37" i="23" s="1"/>
  <c r="R51" i="23"/>
  <c r="R87" i="12"/>
  <c r="R88" i="12" s="1"/>
  <c r="R106" i="12"/>
  <c r="R87" i="23"/>
  <c r="R88" i="23" s="1"/>
  <c r="R106" i="23"/>
  <c r="R142" i="23"/>
  <c r="R143" i="23" s="1"/>
  <c r="R147" i="23" s="1"/>
  <c r="R148" i="23" s="1"/>
  <c r="R152" i="23" s="1"/>
  <c r="R153" i="23" s="1"/>
  <c r="R155" i="23"/>
  <c r="R182" i="23"/>
  <c r="R189" i="23" s="1"/>
  <c r="R106" i="24"/>
  <c r="R87" i="24"/>
  <c r="R88" i="24" s="1"/>
  <c r="R51" i="21"/>
  <c r="R36" i="21"/>
  <c r="R37" i="21" s="1"/>
  <c r="R155" i="21"/>
  <c r="R182" i="21"/>
  <c r="R189" i="21" s="1"/>
  <c r="R142" i="21"/>
  <c r="R143" i="21" s="1"/>
  <c r="R147" i="21" s="1"/>
  <c r="R148" i="21" s="1"/>
  <c r="R152" i="21" s="1"/>
  <c r="R153" i="21" s="1"/>
  <c r="Q311" i="21"/>
  <c r="Q321" i="21" s="1"/>
  <c r="Q10" i="20" s="1"/>
  <c r="Q225" i="21"/>
  <c r="Q226" i="21" s="1"/>
  <c r="Q312" i="21" s="1"/>
  <c r="Q322" i="21" s="1"/>
  <c r="Q11" i="20" s="1"/>
  <c r="R51" i="22"/>
  <c r="R36" i="22"/>
  <c r="R37" i="22" s="1"/>
  <c r="R106" i="21"/>
  <c r="R87" i="21"/>
  <c r="R88" i="21" s="1"/>
  <c r="Q164" i="22"/>
  <c r="H116" i="22"/>
  <c r="H164" i="22" s="1"/>
  <c r="Q164" i="24"/>
  <c r="H116" i="24"/>
  <c r="H164" i="24" s="1"/>
  <c r="Q166" i="12"/>
  <c r="Q165" i="12"/>
  <c r="Q225" i="22"/>
  <c r="Q226" i="22" s="1"/>
  <c r="Q312" i="22" s="1"/>
  <c r="Q322" i="22" s="1"/>
  <c r="Q23" i="20" s="1"/>
  <c r="Q311" i="22"/>
  <c r="Q321" i="22" s="1"/>
  <c r="Q22" i="20" s="1"/>
  <c r="R142" i="24"/>
  <c r="R143" i="24" s="1"/>
  <c r="R147" i="24" s="1"/>
  <c r="R148" i="24" s="1"/>
  <c r="R152" i="24" s="1"/>
  <c r="R153" i="24" s="1"/>
  <c r="R155" i="24"/>
  <c r="R182" i="24"/>
  <c r="R189" i="24" s="1"/>
  <c r="R36" i="12"/>
  <c r="R37" i="12" s="1"/>
  <c r="R51" i="12"/>
  <c r="R91" i="21"/>
  <c r="R91" i="23"/>
  <c r="R91" i="12"/>
  <c r="R182" i="22"/>
  <c r="R189" i="22" s="1"/>
  <c r="R155" i="22"/>
  <c r="R142" i="22"/>
  <c r="R143" i="22" s="1"/>
  <c r="R147" i="22" s="1"/>
  <c r="R148" i="22" s="1"/>
  <c r="R152" i="22" s="1"/>
  <c r="R153" i="22" s="1"/>
  <c r="R155" i="12"/>
  <c r="R142" i="12"/>
  <c r="R143" i="12" s="1"/>
  <c r="R147" i="12" s="1"/>
  <c r="R148" i="12" s="1"/>
  <c r="R152" i="12" s="1"/>
  <c r="R153" i="12" s="1"/>
  <c r="R182" i="12"/>
  <c r="R189" i="12" s="1"/>
  <c r="R36" i="24"/>
  <c r="R37" i="24" s="1"/>
  <c r="R51" i="24"/>
  <c r="Q164" i="21"/>
  <c r="H116" i="21"/>
  <c r="H164" i="21" s="1"/>
  <c r="R91" i="24"/>
  <c r="R87" i="22"/>
  <c r="R88" i="22" s="1"/>
  <c r="R106" i="22"/>
  <c r="Q161" i="21"/>
  <c r="Q163" i="21" s="1"/>
  <c r="R91" i="22"/>
  <c r="Q206" i="21"/>
  <c r="Q206" i="23"/>
  <c r="Q164" i="23"/>
  <c r="H116" i="23"/>
  <c r="H164" i="23" s="1"/>
  <c r="Q165" i="22" l="1"/>
  <c r="Q165" i="24"/>
  <c r="Q166" i="23"/>
  <c r="Q166" i="22"/>
  <c r="R156" i="12"/>
  <c r="R157" i="12" s="1"/>
  <c r="R183" i="12"/>
  <c r="R190" i="12" s="1"/>
  <c r="R169" i="22"/>
  <c r="R172" i="22" s="1"/>
  <c r="R41" i="22"/>
  <c r="R42" i="22" s="1"/>
  <c r="R47" i="22" s="1"/>
  <c r="R48" i="22" s="1"/>
  <c r="R52" i="22" s="1"/>
  <c r="R53" i="22" s="1"/>
  <c r="R183" i="22"/>
  <c r="R190" i="22" s="1"/>
  <c r="R156" i="22"/>
  <c r="R157" i="22" s="1"/>
  <c r="R170" i="22"/>
  <c r="R173" i="22" s="1"/>
  <c r="R102" i="22"/>
  <c r="R103" i="22" s="1"/>
  <c r="R92" i="22"/>
  <c r="R93" i="22" s="1"/>
  <c r="R98" i="22" s="1"/>
  <c r="R99" i="22" s="1"/>
  <c r="R107" i="22" s="1"/>
  <c r="R156" i="23"/>
  <c r="R157" i="23" s="1"/>
  <c r="R183" i="23"/>
  <c r="R190" i="23" s="1"/>
  <c r="R170" i="23"/>
  <c r="R173" i="23" s="1"/>
  <c r="R102" i="23"/>
  <c r="R103" i="23" s="1"/>
  <c r="R92" i="23"/>
  <c r="R93" i="23" s="1"/>
  <c r="R98" i="23" s="1"/>
  <c r="R99" i="23" s="1"/>
  <c r="R107" i="23" s="1"/>
  <c r="R102" i="12"/>
  <c r="R103" i="12" s="1"/>
  <c r="R92" i="12"/>
  <c r="R93" i="12" s="1"/>
  <c r="R98" i="12" s="1"/>
  <c r="R99" i="12" s="1"/>
  <c r="R107" i="12" s="1"/>
  <c r="R186" i="12" s="1"/>
  <c r="R193" i="12" s="1"/>
  <c r="R170" i="12"/>
  <c r="R173" i="12" s="1"/>
  <c r="R41" i="23"/>
  <c r="R42" i="23" s="1"/>
  <c r="R47" i="23" s="1"/>
  <c r="R48" i="23" s="1"/>
  <c r="R52" i="23" s="1"/>
  <c r="R53" i="23" s="1"/>
  <c r="R169" i="23"/>
  <c r="R172" i="23" s="1"/>
  <c r="R169" i="24"/>
  <c r="R172" i="24" s="1"/>
  <c r="R41" i="24"/>
  <c r="R42" i="24" s="1"/>
  <c r="R47" i="24" s="1"/>
  <c r="R48" i="24" s="1"/>
  <c r="R52" i="24" s="1"/>
  <c r="R53" i="24" s="1"/>
  <c r="R41" i="12"/>
  <c r="R42" i="12" s="1"/>
  <c r="R47" i="12" s="1"/>
  <c r="R48" i="12" s="1"/>
  <c r="R52" i="12" s="1"/>
  <c r="R53" i="12" s="1"/>
  <c r="R169" i="12"/>
  <c r="R172" i="12" s="1"/>
  <c r="Q165" i="21"/>
  <c r="Q166" i="21"/>
  <c r="R196" i="23"/>
  <c r="H189" i="23"/>
  <c r="H196" i="23" s="1"/>
  <c r="R185" i="22"/>
  <c r="R192" i="22" s="1"/>
  <c r="R170" i="21"/>
  <c r="R173" i="21" s="1"/>
  <c r="R102" i="21"/>
  <c r="R103" i="21" s="1"/>
  <c r="R92" i="21"/>
  <c r="R93" i="21" s="1"/>
  <c r="R98" i="21" s="1"/>
  <c r="R99" i="21" s="1"/>
  <c r="R107" i="21" s="1"/>
  <c r="R169" i="21"/>
  <c r="R172" i="21" s="1"/>
  <c r="R41" i="21"/>
  <c r="R42" i="21" s="1"/>
  <c r="R47" i="21" s="1"/>
  <c r="R48" i="21" s="1"/>
  <c r="R52" i="21" s="1"/>
  <c r="R53" i="21" s="1"/>
  <c r="R156" i="21"/>
  <c r="R157" i="21" s="1"/>
  <c r="R183" i="21"/>
  <c r="R190" i="21" s="1"/>
  <c r="R185" i="23"/>
  <c r="R192" i="23" s="1"/>
  <c r="R183" i="24"/>
  <c r="R190" i="24" s="1"/>
  <c r="R156" i="24"/>
  <c r="R157" i="24" s="1"/>
  <c r="R102" i="24"/>
  <c r="R103" i="24" s="1"/>
  <c r="R92" i="24"/>
  <c r="R170" i="24"/>
  <c r="R173" i="24" s="1"/>
  <c r="R93" i="24"/>
  <c r="R98" i="24" s="1"/>
  <c r="R99" i="24" s="1"/>
  <c r="R107" i="24" s="1"/>
  <c r="R186" i="24" s="1"/>
  <c r="R193" i="24" s="1"/>
  <c r="R196" i="22"/>
  <c r="H189" i="22"/>
  <c r="H196" i="22" s="1"/>
  <c r="R196" i="24"/>
  <c r="H189" i="24"/>
  <c r="H196" i="24" s="1"/>
  <c r="R196" i="21"/>
  <c r="H189" i="21"/>
  <c r="H196" i="21" s="1"/>
  <c r="R185" i="12"/>
  <c r="R192" i="12" s="1"/>
  <c r="Q166" i="24"/>
  <c r="Q165" i="23"/>
  <c r="R196" i="12"/>
  <c r="H189" i="12"/>
  <c r="H196" i="12" s="1"/>
  <c r="R185" i="21"/>
  <c r="R192" i="21" s="1"/>
  <c r="R185" i="24"/>
  <c r="R192" i="24" s="1"/>
  <c r="R186" i="23" l="1"/>
  <c r="R193" i="23" s="1"/>
  <c r="R108" i="23"/>
  <c r="R187" i="23" s="1"/>
  <c r="R194" i="23" s="1"/>
  <c r="R174" i="22"/>
  <c r="R176" i="22" s="1"/>
  <c r="R178" i="22" s="1"/>
  <c r="R20" i="20" s="1"/>
  <c r="R174" i="12"/>
  <c r="R176" i="12" s="1"/>
  <c r="R178" i="12" s="1"/>
  <c r="R14" i="20" s="1"/>
  <c r="R174" i="21"/>
  <c r="R176" i="21" s="1"/>
  <c r="R178" i="21" s="1"/>
  <c r="R8" i="20" s="1"/>
  <c r="R61" i="12"/>
  <c r="R114" i="12" s="1"/>
  <c r="H53" i="12"/>
  <c r="R159" i="23"/>
  <c r="R184" i="23"/>
  <c r="R191" i="23" s="1"/>
  <c r="H157" i="23"/>
  <c r="R186" i="21"/>
  <c r="R193" i="21" s="1"/>
  <c r="R108" i="21"/>
  <c r="R61" i="24"/>
  <c r="R114" i="24" s="1"/>
  <c r="H53" i="24"/>
  <c r="R186" i="22"/>
  <c r="R193" i="22" s="1"/>
  <c r="R108" i="22"/>
  <c r="R61" i="23"/>
  <c r="R114" i="23" s="1"/>
  <c r="H53" i="23"/>
  <c r="R184" i="22"/>
  <c r="R191" i="22" s="1"/>
  <c r="R159" i="22"/>
  <c r="H157" i="22"/>
  <c r="R159" i="24"/>
  <c r="R184" i="24"/>
  <c r="R191" i="24" s="1"/>
  <c r="H157" i="24"/>
  <c r="R61" i="22"/>
  <c r="R114" i="22" s="1"/>
  <c r="H53" i="22"/>
  <c r="R184" i="21"/>
  <c r="R191" i="21" s="1"/>
  <c r="R159" i="21"/>
  <c r="H157" i="21"/>
  <c r="R200" i="24"/>
  <c r="H190" i="24"/>
  <c r="H200" i="24" s="1"/>
  <c r="R201" i="12"/>
  <c r="H193" i="12"/>
  <c r="H201" i="12" s="1"/>
  <c r="R197" i="23"/>
  <c r="R198" i="23" s="1"/>
  <c r="H192" i="23"/>
  <c r="H197" i="23" s="1"/>
  <c r="R160" i="23"/>
  <c r="R184" i="12"/>
  <c r="R191" i="12" s="1"/>
  <c r="R159" i="12"/>
  <c r="H157" i="12"/>
  <c r="R61" i="21"/>
  <c r="R114" i="21" s="1"/>
  <c r="H53" i="21"/>
  <c r="R197" i="22"/>
  <c r="R198" i="22" s="1"/>
  <c r="H192" i="22"/>
  <c r="H197" i="22" s="1"/>
  <c r="R200" i="21"/>
  <c r="H190" i="21"/>
  <c r="H200" i="21" s="1"/>
  <c r="R200" i="22"/>
  <c r="H190" i="22"/>
  <c r="H200" i="22" s="1"/>
  <c r="R201" i="24"/>
  <c r="H193" i="24"/>
  <c r="H201" i="24" s="1"/>
  <c r="R108" i="24"/>
  <c r="R201" i="23"/>
  <c r="H193" i="23"/>
  <c r="H201" i="23" s="1"/>
  <c r="R200" i="12"/>
  <c r="H190" i="12"/>
  <c r="H200" i="12" s="1"/>
  <c r="R197" i="24"/>
  <c r="R198" i="24" s="1"/>
  <c r="H192" i="24"/>
  <c r="H197" i="24" s="1"/>
  <c r="R174" i="24"/>
  <c r="R176" i="24" s="1"/>
  <c r="R178" i="24" s="1"/>
  <c r="R32" i="20" s="1"/>
  <c r="R197" i="21"/>
  <c r="R198" i="21" s="1"/>
  <c r="H192" i="21"/>
  <c r="H197" i="21" s="1"/>
  <c r="R197" i="12"/>
  <c r="R198" i="12" s="1"/>
  <c r="H192" i="12"/>
  <c r="H197" i="12" s="1"/>
  <c r="R174" i="23"/>
  <c r="R176" i="23" s="1"/>
  <c r="R178" i="23" s="1"/>
  <c r="R26" i="20" s="1"/>
  <c r="R108" i="12"/>
  <c r="R200" i="23"/>
  <c r="H190" i="23"/>
  <c r="H200" i="23" s="1"/>
  <c r="H108" i="23" l="1"/>
  <c r="R202" i="24"/>
  <c r="R115" i="23"/>
  <c r="R161" i="23"/>
  <c r="R214" i="12"/>
  <c r="R216" i="12" s="1"/>
  <c r="H198" i="12"/>
  <c r="H214" i="12" s="1"/>
  <c r="R219" i="24"/>
  <c r="R221" i="24" s="1"/>
  <c r="H202" i="24"/>
  <c r="H219" i="24" s="1"/>
  <c r="H160" i="23"/>
  <c r="H187" i="23"/>
  <c r="H115" i="23"/>
  <c r="R204" i="21"/>
  <c r="H191" i="21"/>
  <c r="H204" i="21" s="1"/>
  <c r="R201" i="22"/>
  <c r="R202" i="22" s="1"/>
  <c r="H193" i="22"/>
  <c r="H201" i="22" s="1"/>
  <c r="R163" i="23"/>
  <c r="R165" i="23" s="1"/>
  <c r="F165" i="23" s="1"/>
  <c r="F17" i="9" s="1"/>
  <c r="H161" i="23"/>
  <c r="H163" i="23" s="1"/>
  <c r="R214" i="21"/>
  <c r="R216" i="21" s="1"/>
  <c r="H198" i="21"/>
  <c r="H214" i="21" s="1"/>
  <c r="R205" i="23"/>
  <c r="R206" i="23" s="1"/>
  <c r="H206" i="23" s="1"/>
  <c r="H194" i="23"/>
  <c r="H205" i="23" s="1"/>
  <c r="H159" i="24"/>
  <c r="H184" i="24"/>
  <c r="R115" i="21"/>
  <c r="R187" i="21"/>
  <c r="R194" i="21" s="1"/>
  <c r="R160" i="21"/>
  <c r="R161" i="21" s="1"/>
  <c r="H108" i="21"/>
  <c r="R204" i="24"/>
  <c r="H191" i="24"/>
  <c r="H204" i="24" s="1"/>
  <c r="R201" i="21"/>
  <c r="R202" i="21" s="1"/>
  <c r="H193" i="21"/>
  <c r="H201" i="21" s="1"/>
  <c r="R214" i="24"/>
  <c r="R216" i="24" s="1"/>
  <c r="H198" i="24"/>
  <c r="H214" i="24" s="1"/>
  <c r="R214" i="23"/>
  <c r="R216" i="23" s="1"/>
  <c r="H198" i="23"/>
  <c r="H214" i="23" s="1"/>
  <c r="H159" i="23"/>
  <c r="H184" i="23"/>
  <c r="R214" i="22"/>
  <c r="R216" i="22" s="1"/>
  <c r="H198" i="22"/>
  <c r="H214" i="22" s="1"/>
  <c r="H184" i="22"/>
  <c r="H159" i="22"/>
  <c r="R204" i="23"/>
  <c r="H191" i="23"/>
  <c r="H204" i="23" s="1"/>
  <c r="R202" i="12"/>
  <c r="R204" i="22"/>
  <c r="H191" i="22"/>
  <c r="H204" i="22" s="1"/>
  <c r="R115" i="12"/>
  <c r="R160" i="12"/>
  <c r="R161" i="12" s="1"/>
  <c r="R187" i="12"/>
  <c r="R194" i="12" s="1"/>
  <c r="H108" i="12"/>
  <c r="R202" i="23"/>
  <c r="H184" i="12"/>
  <c r="H159" i="12"/>
  <c r="R160" i="24"/>
  <c r="R161" i="24" s="1"/>
  <c r="R115" i="24"/>
  <c r="R187" i="24"/>
  <c r="R194" i="24" s="1"/>
  <c r="H108" i="24"/>
  <c r="H159" i="21"/>
  <c r="H184" i="21"/>
  <c r="R204" i="12"/>
  <c r="H191" i="12"/>
  <c r="H204" i="12" s="1"/>
  <c r="R187" i="22"/>
  <c r="R194" i="22" s="1"/>
  <c r="R115" i="22"/>
  <c r="R160" i="22"/>
  <c r="R161" i="22" s="1"/>
  <c r="H108" i="22"/>
  <c r="R219" i="23" l="1"/>
  <c r="R221" i="23" s="1"/>
  <c r="H202" i="23"/>
  <c r="H219" i="23" s="1"/>
  <c r="H160" i="21"/>
  <c r="H187" i="21"/>
  <c r="H115" i="21"/>
  <c r="R205" i="22"/>
  <c r="R206" i="22" s="1"/>
  <c r="H206" i="22" s="1"/>
  <c r="H194" i="22"/>
  <c r="H205" i="22" s="1"/>
  <c r="H160" i="12"/>
  <c r="H115" i="12"/>
  <c r="H187" i="12"/>
  <c r="R224" i="22"/>
  <c r="R310" i="22"/>
  <c r="R320" i="22" s="1"/>
  <c r="H216" i="22"/>
  <c r="R163" i="21"/>
  <c r="R165" i="21" s="1"/>
  <c r="F165" i="21" s="1"/>
  <c r="F14" i="9" s="1"/>
  <c r="H161" i="21"/>
  <c r="H163" i="21" s="1"/>
  <c r="R219" i="22"/>
  <c r="R221" i="22" s="1"/>
  <c r="H202" i="22"/>
  <c r="H219" i="22" s="1"/>
  <c r="R205" i="12"/>
  <c r="R206" i="12" s="1"/>
  <c r="H206" i="12" s="1"/>
  <c r="H194" i="12"/>
  <c r="H205" i="12" s="1"/>
  <c r="R205" i="21"/>
  <c r="R206" i="21" s="1"/>
  <c r="H206" i="21" s="1"/>
  <c r="H194" i="21"/>
  <c r="H205" i="21" s="1"/>
  <c r="R163" i="12"/>
  <c r="R165" i="12" s="1"/>
  <c r="F165" i="12" s="1"/>
  <c r="F15" i="9" s="1"/>
  <c r="H161" i="12"/>
  <c r="H163" i="12" s="1"/>
  <c r="R310" i="23"/>
  <c r="R320" i="23" s="1"/>
  <c r="R224" i="23"/>
  <c r="H216" i="23"/>
  <c r="H160" i="24"/>
  <c r="H187" i="24"/>
  <c r="H115" i="24"/>
  <c r="R205" i="24"/>
  <c r="R206" i="24" s="1"/>
  <c r="H206" i="24" s="1"/>
  <c r="H194" i="24"/>
  <c r="H205" i="24" s="1"/>
  <c r="R219" i="12"/>
  <c r="R221" i="12" s="1"/>
  <c r="H202" i="12"/>
  <c r="H219" i="12" s="1"/>
  <c r="R224" i="24"/>
  <c r="R310" i="24"/>
  <c r="R320" i="24" s="1"/>
  <c r="H216" i="24"/>
  <c r="R311" i="24"/>
  <c r="R321" i="24" s="1"/>
  <c r="R225" i="24"/>
  <c r="H221" i="24"/>
  <c r="R163" i="24"/>
  <c r="R165" i="24" s="1"/>
  <c r="F165" i="24" s="1"/>
  <c r="F18" i="9" s="1"/>
  <c r="H161" i="24"/>
  <c r="H163" i="24" s="1"/>
  <c r="R219" i="21"/>
  <c r="R221" i="21" s="1"/>
  <c r="H202" i="21"/>
  <c r="H219" i="21" s="1"/>
  <c r="R310" i="21"/>
  <c r="R320" i="21" s="1"/>
  <c r="R224" i="21"/>
  <c r="H216" i="21"/>
  <c r="H187" i="22"/>
  <c r="H115" i="22"/>
  <c r="H160" i="22"/>
  <c r="R224" i="12"/>
  <c r="R310" i="12"/>
  <c r="R320" i="12" s="1"/>
  <c r="H216" i="12"/>
  <c r="R163" i="22"/>
  <c r="R165" i="22" s="1"/>
  <c r="F165" i="22" s="1"/>
  <c r="F16" i="9" s="1"/>
  <c r="H161" i="22"/>
  <c r="H163" i="22" s="1"/>
  <c r="R226" i="24" l="1"/>
  <c r="R312" i="24" s="1"/>
  <c r="R322" i="24" s="1"/>
  <c r="H310" i="21"/>
  <c r="H224" i="21"/>
  <c r="R9" i="20"/>
  <c r="H320" i="21"/>
  <c r="H9" i="20" s="1"/>
  <c r="R311" i="12"/>
  <c r="R321" i="12" s="1"/>
  <c r="R225" i="12"/>
  <c r="R226" i="12" s="1"/>
  <c r="H221" i="12"/>
  <c r="R225" i="21"/>
  <c r="R226" i="21" s="1"/>
  <c r="R311" i="21"/>
  <c r="R321" i="21" s="1"/>
  <c r="H221" i="21"/>
  <c r="H224" i="12"/>
  <c r="H310" i="12"/>
  <c r="R311" i="22"/>
  <c r="R321" i="22" s="1"/>
  <c r="R225" i="22"/>
  <c r="R226" i="22" s="1"/>
  <c r="H221" i="22"/>
  <c r="R15" i="20"/>
  <c r="H320" i="12"/>
  <c r="H15" i="20" s="1"/>
  <c r="H225" i="24"/>
  <c r="H311" i="24"/>
  <c r="H310" i="23"/>
  <c r="H224" i="23"/>
  <c r="F9" i="9"/>
  <c r="R34" i="20"/>
  <c r="H321" i="24"/>
  <c r="H34" i="20" s="1"/>
  <c r="H310" i="22"/>
  <c r="H224" i="22"/>
  <c r="R311" i="23"/>
  <c r="R321" i="23" s="1"/>
  <c r="R225" i="23"/>
  <c r="R226" i="23" s="1"/>
  <c r="H221" i="23"/>
  <c r="H224" i="24"/>
  <c r="H310" i="24"/>
  <c r="R27" i="20"/>
  <c r="H320" i="23"/>
  <c r="H27" i="20" s="1"/>
  <c r="R21" i="20"/>
  <c r="H320" i="22"/>
  <c r="H21" i="20" s="1"/>
  <c r="R33" i="20"/>
  <c r="H320" i="24"/>
  <c r="H33" i="20" s="1"/>
  <c r="H226" i="24" l="1"/>
  <c r="H312" i="24" s="1"/>
  <c r="R312" i="21"/>
  <c r="R322" i="21" s="1"/>
  <c r="H226" i="21"/>
  <c r="H312" i="21" s="1"/>
  <c r="R312" i="23"/>
  <c r="R322" i="23" s="1"/>
  <c r="H226" i="23"/>
  <c r="H312" i="23" s="1"/>
  <c r="R312" i="12"/>
  <c r="R322" i="12" s="1"/>
  <c r="H226" i="12"/>
  <c r="H312" i="12" s="1"/>
  <c r="H311" i="23"/>
  <c r="H225" i="23"/>
  <c r="H225" i="12"/>
  <c r="H311" i="12"/>
  <c r="R312" i="22"/>
  <c r="R322" i="22" s="1"/>
  <c r="H226" i="22"/>
  <c r="H312" i="22" s="1"/>
  <c r="R28" i="20"/>
  <c r="H321" i="23"/>
  <c r="H28" i="20" s="1"/>
  <c r="R16" i="20"/>
  <c r="H321" i="12"/>
  <c r="H16" i="20" s="1"/>
  <c r="H225" i="22"/>
  <c r="H311" i="22"/>
  <c r="R22" i="20"/>
  <c r="H321" i="22"/>
  <c r="H22" i="20" s="1"/>
  <c r="R35" i="20"/>
  <c r="H322" i="24"/>
  <c r="H35" i="20" s="1"/>
  <c r="F18" i="25" s="1"/>
  <c r="F2" i="24"/>
  <c r="F2" i="9"/>
  <c r="F2" i="7"/>
  <c r="F2" i="20"/>
  <c r="F2" i="22"/>
  <c r="F2" i="12"/>
  <c r="F2" i="23"/>
  <c r="F2" i="8"/>
  <c r="F2" i="21"/>
  <c r="C54" i="17"/>
  <c r="F2" i="16"/>
  <c r="H311" i="21"/>
  <c r="H225" i="21"/>
  <c r="R10" i="20"/>
  <c r="H321" i="21"/>
  <c r="H10" i="20" s="1"/>
  <c r="R23" i="20" l="1"/>
  <c r="H322" i="22"/>
  <c r="H23" i="20" s="1"/>
  <c r="F16" i="25" s="1"/>
  <c r="R17" i="20"/>
  <c r="H322" i="12"/>
  <c r="H17" i="20" s="1"/>
  <c r="F15" i="25" s="1"/>
  <c r="R29" i="20"/>
  <c r="H322" i="23"/>
  <c r="H29" i="20" s="1"/>
  <c r="F17" i="25" s="1"/>
  <c r="R11" i="20"/>
  <c r="H322" i="21"/>
  <c r="H11" i="20" s="1"/>
  <c r="F14" i="25" s="1"/>
</calcChain>
</file>

<file path=xl/sharedStrings.xml><?xml version="1.0" encoding="utf-8"?>
<sst xmlns="http://schemas.openxmlformats.org/spreadsheetml/2006/main" count="5265" uniqueCount="682">
  <si>
    <t>PR24PD17_IN</t>
  </si>
  <si>
    <t>Workbook title:</t>
  </si>
  <si>
    <t>RPI-CPIH wedge true up</t>
  </si>
  <si>
    <t>Version:</t>
  </si>
  <si>
    <t>Filename:</t>
  </si>
  <si>
    <t>RPI-CPIH-wedge-true-up-model-v5.5.xlsx</t>
  </si>
  <si>
    <t>Date:</t>
  </si>
  <si>
    <t>Author:</t>
  </si>
  <si>
    <t>Ofwat</t>
  </si>
  <si>
    <t>Author contact information:</t>
  </si>
  <si>
    <t>PR24@ofwat.gov.uk</t>
  </si>
  <si>
    <t>Summary of workbook:</t>
  </si>
  <si>
    <t>This model performs the true up for differences between actual and forecast RPI-CPIH wedge.</t>
  </si>
  <si>
    <t>It isolates the effect of variances in the wedge, calculates adjustments to correct for the variance in the wedge, converts the adjustments from nominal to real terms and applies the time</t>
  </si>
  <si>
    <t>value of money adjustment to the revenue adjustment.</t>
  </si>
  <si>
    <t>Known limitations:</t>
  </si>
  <si>
    <t>Instructions:</t>
  </si>
  <si>
    <t>Amendments:</t>
  </si>
  <si>
    <t>Changes since December 2020 version</t>
  </si>
  <si>
    <t>Data sheets</t>
  </si>
  <si>
    <t>Included sheets containing data from PR19 required to populate InpR - InitialBalance, RunOffRate, RealRPIBasedWACC, RealCPIHBasedWACC and BYR</t>
  </si>
  <si>
    <t>InpR</t>
  </si>
  <si>
    <t>New input lines for the 2019-20 RPI-CPIHwedge adjustment at 2017-18 FYA CPIH prices items at row 118</t>
  </si>
  <si>
    <t>Calcs</t>
  </si>
  <si>
    <t>Updated 'RCV adjustment at end of period - real' to link to the 2025 year-end balance instead of the year average balance. This change was confirmed in our response to query 391 in PR24 final methodology queries and responses (September 2023).
New section to derive the revenue adjustment associated with the 2019-20 RPI-CPIH wedge adjustment.
New section to calculate the total revenue adjustment for run-off and return and feed to Adjustments tab.</t>
  </si>
  <si>
    <t>Changes since February 2020 version</t>
  </si>
  <si>
    <t>K calculations removed. Linked 'Actual nominal revenue' to 'Total Forecast revenue to company' on row 53.</t>
  </si>
  <si>
    <t>InpC, InpR, Calcs, Adjustments, Style Guide, ToC, Checks</t>
  </si>
  <si>
    <t>Flattened the structure of the workbook. Included separate calculation sheets for each price control. Added adjustments for each price control to 'Adjustments' sheet. Moved items from 'InpC' sheet to 'InpR' sheet. Removed 'InpC' and 'Track' sheets. Updated 'Cover', 'Style Guide', 'ToC' and 'Checks' sheets.</t>
  </si>
  <si>
    <t>Changes since March 2018 version</t>
  </si>
  <si>
    <t>'InpR' Rows 9 to 67</t>
  </si>
  <si>
    <t>New input lines for RPI, CPIH index values, financing cost index and Real CPIH based WACC.</t>
  </si>
  <si>
    <t>'InpR' Rows 71 to 94</t>
  </si>
  <si>
    <t>Removed items made redundant by new input lines and the new 'Index' sheet.</t>
  </si>
  <si>
    <t xml:space="preserve">'Index' </t>
  </si>
  <si>
    <t>New sheet to calculate indexation factors.</t>
  </si>
  <si>
    <t xml:space="preserve">'Calcs' </t>
  </si>
  <si>
    <t>Relinked to new 'Index' sheet where previously linked to items removed from 'InpR'.</t>
  </si>
  <si>
    <t>'Calcs' Rows 189 to 245</t>
  </si>
  <si>
    <t>Include calculations to express values in real terms and apply time value of money adjustment on the revenue adjustments for run-off and return.</t>
  </si>
  <si>
    <t>Changes since December 2017 version</t>
  </si>
  <si>
    <t>'InpC' 34 &amp; 36</t>
  </si>
  <si>
    <t>Actual and True up nominal RCV inputs have been amended to be formula driven to equal Forecast nominal RCV.</t>
  </si>
  <si>
    <t>'Calc' 118</t>
  </si>
  <si>
    <t>Label has been amended from 'Actual RCV balance' to 'Actual average RCV balance'.</t>
  </si>
  <si>
    <t>'Calc' 51</t>
  </si>
  <si>
    <t>Forecast nominal return calculation has been amended to only calculate during the forecast period</t>
  </si>
  <si>
    <t>'Calc' 124</t>
  </si>
  <si>
    <t>Nominal return company should have received calculation has been amended to only calculate during the forecast period</t>
  </si>
  <si>
    <t>'Calc' 179</t>
  </si>
  <si>
    <t>True up nominal return calculation has been amended to only calculate during the forecast period</t>
  </si>
  <si>
    <t>References:</t>
  </si>
  <si>
    <t>Forecast RPI and CPIH index values included in the final determination</t>
  </si>
  <si>
    <t>Actual RPI and CPIH index values published by ONS</t>
  </si>
  <si>
    <t>Opening RPI-indexed RCV as at 1 April 2020 expressed in forecast nominal terms in the final determination</t>
  </si>
  <si>
    <t>RCV run-off rate included in final determination</t>
  </si>
  <si>
    <t>Real RPI based WACC for wholesale included in final determination</t>
  </si>
  <si>
    <t>Real CPIH based WACC for wholesale included in final determination</t>
  </si>
  <si>
    <t>Error Checks:</t>
  </si>
  <si>
    <t>RAG status / Variance</t>
  </si>
  <si>
    <t>Error check status</t>
  </si>
  <si>
    <t>END OF SHEET</t>
  </si>
  <si>
    <t>SHEET TABS</t>
  </si>
  <si>
    <t>Light Yellow</t>
  </si>
  <si>
    <t>Input sheets</t>
  </si>
  <si>
    <t>No colour (default Excel tab colour)</t>
  </si>
  <si>
    <t>Calculation and documentation sheets</t>
  </si>
  <si>
    <t>Pale Blue</t>
  </si>
  <si>
    <t>Key output sheets</t>
  </si>
  <si>
    <t>Turquoise</t>
  </si>
  <si>
    <t>Quality control sheets</t>
  </si>
  <si>
    <t>Yellow</t>
  </si>
  <si>
    <t>To be completed, temporary, restructured, or deleted</t>
  </si>
  <si>
    <t>COLOUR</t>
  </si>
  <si>
    <t>Font colour only</t>
  </si>
  <si>
    <t>Blue font</t>
  </si>
  <si>
    <t>Imported from another sheet</t>
  </si>
  <si>
    <t xml:space="preserve">Red font </t>
  </si>
  <si>
    <t>Exported to another sheet (except from Input sheets)</t>
  </si>
  <si>
    <t>Black font</t>
  </si>
  <si>
    <t>Within sheet link or calculation</t>
  </si>
  <si>
    <t>Font + shade combinations</t>
  </si>
  <si>
    <t>Black font + Light Yellow shade</t>
  </si>
  <si>
    <t>Inputs</t>
  </si>
  <si>
    <t>Black font + Light Grey shade on entire row</t>
  </si>
  <si>
    <t xml:space="preserve">Within-worksheet counter-flow </t>
  </si>
  <si>
    <t>Blue font + Light Grey shade on entire row</t>
  </si>
  <si>
    <t xml:space="preserve">Between-worksheet counter-flow </t>
  </si>
  <si>
    <t>Empty Cell with Light Grey shade</t>
  </si>
  <si>
    <t>Empty cells being deliberately referenced</t>
  </si>
  <si>
    <t>Other</t>
  </si>
  <si>
    <t>Black font + Pale Blue shade on entire row</t>
  </si>
  <si>
    <t>Section separator</t>
  </si>
  <si>
    <t>Light Turquoise shade</t>
  </si>
  <si>
    <t>Stored/dead/hard coded outputs</t>
  </si>
  <si>
    <t>Tan shade</t>
  </si>
  <si>
    <t>Pre-model time line actuals</t>
  </si>
  <si>
    <t>Yellow shade</t>
  </si>
  <si>
    <t>Work in progress / temporary</t>
  </si>
  <si>
    <t>Lime shade</t>
  </si>
  <si>
    <t>Values or logic to be reviewed</t>
  </si>
  <si>
    <t>Error checks &amp; alerts</t>
  </si>
  <si>
    <t>Green shade</t>
  </si>
  <si>
    <t>OK</t>
  </si>
  <si>
    <t>Red shade</t>
  </si>
  <si>
    <t>Error</t>
  </si>
  <si>
    <t>Gold shade</t>
  </si>
  <si>
    <t>Alert</t>
  </si>
  <si>
    <t>ABBREVIATIONS</t>
  </si>
  <si>
    <t>chks</t>
  </si>
  <si>
    <t>Checks</t>
  </si>
  <si>
    <t>£</t>
  </si>
  <si>
    <t>Great Britain Pound</t>
  </si>
  <si>
    <t>IRE</t>
  </si>
  <si>
    <t xml:space="preserve">Infrastructure renewal expenditure </t>
  </si>
  <si>
    <t>incl</t>
  </si>
  <si>
    <t>Including</t>
  </si>
  <si>
    <t>m</t>
  </si>
  <si>
    <t>Million</t>
  </si>
  <si>
    <t>WACC</t>
  </si>
  <si>
    <t>Weighted average cost of capital</t>
  </si>
  <si>
    <t>END</t>
  </si>
  <si>
    <t>ASSUMPTIONS</t>
  </si>
  <si>
    <t>CALCULATIONS</t>
  </si>
  <si>
    <t>OUTPUTS</t>
  </si>
  <si>
    <t>Quality Control</t>
  </si>
  <si>
    <t>Model documentation sheet</t>
  </si>
  <si>
    <t>Flags, part period factors (PPFs) and dates</t>
  </si>
  <si>
    <t>Key outputs</t>
  </si>
  <si>
    <t>Explanation of different formatting types</t>
  </si>
  <si>
    <t>RPI and CPIH indexation</t>
  </si>
  <si>
    <t>Table of contents</t>
  </si>
  <si>
    <t>Calculation of true up - Water Resources</t>
  </si>
  <si>
    <t>Validation</t>
  </si>
  <si>
    <t>Values for dropdown list</t>
  </si>
  <si>
    <t>Calculation of true up - Water Network</t>
  </si>
  <si>
    <t>Inputs - row format</t>
  </si>
  <si>
    <t>Calculation of true up - Wastewater Network</t>
  </si>
  <si>
    <t>Calculation of true up - Bio Resources</t>
  </si>
  <si>
    <t>Calculation of true up - Dummy Control</t>
  </si>
  <si>
    <t>Company name</t>
  </si>
  <si>
    <t>Acronym</t>
  </si>
  <si>
    <t>&lt;Select company&gt;</t>
  </si>
  <si>
    <t>Anglian Water</t>
  </si>
  <si>
    <t>ANH</t>
  </si>
  <si>
    <t>Dŵr Cymru</t>
  </si>
  <si>
    <t>WSH</t>
  </si>
  <si>
    <t>Hafren Dyfrdwy</t>
  </si>
  <si>
    <t>HDD</t>
  </si>
  <si>
    <t>Northumbrian Water</t>
  </si>
  <si>
    <t>NES</t>
  </si>
  <si>
    <t>Severn Trent Water</t>
  </si>
  <si>
    <t>SVE</t>
  </si>
  <si>
    <t>Southern Water</t>
  </si>
  <si>
    <t>SRN</t>
  </si>
  <si>
    <t>South West Water</t>
  </si>
  <si>
    <t>SWB</t>
  </si>
  <si>
    <t>Thames Water</t>
  </si>
  <si>
    <t>TMS</t>
  </si>
  <si>
    <t>United Utilities</t>
  </si>
  <si>
    <t>NWT</t>
  </si>
  <si>
    <t>Wessex Water</t>
  </si>
  <si>
    <t>WSX</t>
  </si>
  <si>
    <t>Yorkshire Water</t>
  </si>
  <si>
    <t>YKY</t>
  </si>
  <si>
    <t>Affinity Water</t>
  </si>
  <si>
    <t>AFW</t>
  </si>
  <si>
    <t>Bristol Water</t>
  </si>
  <si>
    <t>BRL</t>
  </si>
  <si>
    <t>Portsmouth Water</t>
  </si>
  <si>
    <t>PRT</t>
  </si>
  <si>
    <t>SES Water</t>
  </si>
  <si>
    <t>SES</t>
  </si>
  <si>
    <t>South East Water</t>
  </si>
  <si>
    <t>SEW</t>
  </si>
  <si>
    <t>South Staffs Water</t>
  </si>
  <si>
    <t>SSC</t>
  </si>
  <si>
    <t>Reference</t>
  </si>
  <si>
    <t>Item description</t>
  </si>
  <si>
    <t>Unit</t>
  </si>
  <si>
    <t>Model</t>
  </si>
  <si>
    <t>2017-18</t>
  </si>
  <si>
    <t>2018-19</t>
  </si>
  <si>
    <t>2019-20</t>
  </si>
  <si>
    <t>2020-21</t>
  </si>
  <si>
    <t>2021-22</t>
  </si>
  <si>
    <t>2022-23</t>
  </si>
  <si>
    <t>2023-24</t>
  </si>
  <si>
    <t>2024-25</t>
  </si>
  <si>
    <t>C_PR24FM01_BB3805AL_PR24</t>
  </si>
  <si>
    <t>Retail price index - for April</t>
  </si>
  <si>
    <t>nr</t>
  </si>
  <si>
    <t>Price Review 2024</t>
  </si>
  <si>
    <t>C_PR24FM01_BB3805MY_PR24</t>
  </si>
  <si>
    <t>Retail price index - for May</t>
  </si>
  <si>
    <t>C_PR24FM01_BB3805JN_PR24</t>
  </si>
  <si>
    <t>Retail price index - for June</t>
  </si>
  <si>
    <t>C_PR24FM01_BB3805JL_PR24</t>
  </si>
  <si>
    <t>Retail price index - for July</t>
  </si>
  <si>
    <t>C_PR24FM01_BB3805AT_PR24</t>
  </si>
  <si>
    <t>Retail price index - for August</t>
  </si>
  <si>
    <t>C_PR24FM01_BB3805SR_PR24</t>
  </si>
  <si>
    <t>Retail price index - for September</t>
  </si>
  <si>
    <t>C_PR24FM01_BB3805OR_PR24</t>
  </si>
  <si>
    <t>Retail price index - for October</t>
  </si>
  <si>
    <t>C_PR24FM01_BB3805NR_PR24</t>
  </si>
  <si>
    <t>Retail price index - for November</t>
  </si>
  <si>
    <t>C_PR24FM01_BB3805DR_PR24</t>
  </si>
  <si>
    <t>Retail price index - for December</t>
  </si>
  <si>
    <t>C_PR24FM01_BB3805JY_PR24</t>
  </si>
  <si>
    <t>Retail price index - for January</t>
  </si>
  <si>
    <t>C_PR24FM01_BB3805FY_PR24</t>
  </si>
  <si>
    <t>Retail price index - for February</t>
  </si>
  <si>
    <t>C_PR24FM01_BB3805MH_PR24</t>
  </si>
  <si>
    <t>Retail price index - for March</t>
  </si>
  <si>
    <t>C_PR24FM_BB3905AL_PR24</t>
  </si>
  <si>
    <t>Ofwat - Consumer price index (including housing costs) - Consumer Price Index (with housing) for April</t>
  </si>
  <si>
    <t>C_PR24FM_BB3905MY_PR24</t>
  </si>
  <si>
    <t>Ofwat - Consumer price index (including housing costs) - Consumer Price Index (with housing) for May</t>
  </si>
  <si>
    <t>C_PR24FM_BB3905JN_PR24</t>
  </si>
  <si>
    <t>Ofwat - Consumer price index (including housing costs) - Consumer Price Index (with housing) for June</t>
  </si>
  <si>
    <t>C_PR24FM_BB3905JL_PR24</t>
  </si>
  <si>
    <t>Ofwat - Consumer price index (including housing costs) - Consumer Price Index (with housing) for July</t>
  </si>
  <si>
    <t>C_PR24FM_BB3905AT_PR24</t>
  </si>
  <si>
    <t>Ofwat - Consumer price index (including housing costs) - Consumer Price Index (with housing) for August</t>
  </si>
  <si>
    <t>C_PR24FM_BB3905SR_PR24</t>
  </si>
  <si>
    <t>Ofwat - Consumer price index (including housing costs) - Consumer Price Index (with housing) for September</t>
  </si>
  <si>
    <t>C_PR24FM_BB3905OR_PR24</t>
  </si>
  <si>
    <t>Ofwat - Consumer price index (including housing costs) - Consumer Price Index (with housing) for October</t>
  </si>
  <si>
    <t>C_PR24FM_BB3905NR_PR24</t>
  </si>
  <si>
    <t>Ofwat - Consumer price index (including housing costs) - Consumer Price Index (with housing) for November</t>
  </si>
  <si>
    <t>C_PR24FM_BB3905DR_PR24</t>
  </si>
  <si>
    <t>Ofwat - Consumer price index (including housing costs) - Consumer Price Index (with housing) for December</t>
  </si>
  <si>
    <t>C_PR24FM_BB3905JY_PR24</t>
  </si>
  <si>
    <t>Ofwat - Consumer price index (including housing costs) - Consumer Price Index (with housing) for January</t>
  </si>
  <si>
    <t>C_PR24FM_BB3905FY_PR24</t>
  </si>
  <si>
    <t>Ofwat - Consumer price index (including housing costs) - Consumer Price Index (with housing) for February</t>
  </si>
  <si>
    <t>C_PR24FM_BB3905MH_PR24</t>
  </si>
  <si>
    <t>Ofwat - Consumer price index (including housing costs) - Consumer Price Index (with housing) for March</t>
  </si>
  <si>
    <t>Override Reason</t>
  </si>
  <si>
    <t>Override Data Source</t>
  </si>
  <si>
    <t>Override Description and Impact</t>
  </si>
  <si>
    <t>Data sourced from</t>
  </si>
  <si>
    <t>Description</t>
  </si>
  <si>
    <t>Constant</t>
  </si>
  <si>
    <t>PR19 Financial model, 'RCV balance summary' sheet cell K23</t>
  </si>
  <si>
    <t>RCV - CPI(H) + RPI wedge initial balance - nominal - WR</t>
  </si>
  <si>
    <t>PR19 Financial model, 'RCV balance summary' sheet cell K93</t>
  </si>
  <si>
    <t>RCV - CPI(H) + RPI wedge initial balance - nominal - WN</t>
  </si>
  <si>
    <t>PR19 Financial model, 'RCV balance summary' sheet cell K163</t>
  </si>
  <si>
    <t>RCV - CPI(H) + RPI wedge initial balance - nominal - WWN</t>
  </si>
  <si>
    <t>PR19 Financial model, 'RCV balance summary' sheet cell K233</t>
  </si>
  <si>
    <t>RCV - CPI(H) + RPI wedge initial balance - nominal - BR</t>
  </si>
  <si>
    <t>PR19 Financial model, 'RCV balance summary' sheet cell K303</t>
  </si>
  <si>
    <t>RCV - CPI(H) + RPI wedge initial balance - nominal - DMMY</t>
  </si>
  <si>
    <t>PR19 Financial model, 'F_OutputsMaster' sheet row 953, PR19FM2090POST</t>
  </si>
  <si>
    <t>Run-off rate - CPI(H) + RPI wedge - active - WR</t>
  </si>
  <si>
    <t>PR19 Financial model, 'F_OutputsMaster' sheet row 956, PR19FM2093POST</t>
  </si>
  <si>
    <t>Run-off rate - CPI(H) + RPI wedge - active - WN</t>
  </si>
  <si>
    <t>PR19 Financial model, 'F_OutputsMaster' sheet row 959, PR19FM2096POST</t>
  </si>
  <si>
    <t>Run-off rate - CPI(H) + RPI wedge - active - WWN</t>
  </si>
  <si>
    <t>PR19 Financial model, 'F_OutputsMaster' sheet row 962, PR19FM2099POST</t>
  </si>
  <si>
    <t>Run-off rate - CPI(H) + RPI wedge - active - BR</t>
  </si>
  <si>
    <t>PR19 Financial model, 'F_OutputsMaster' sheet row 966, PR19FM2103POST</t>
  </si>
  <si>
    <t>Run-off rate - CPI(H) + RPI wedge - active - DMMY</t>
  </si>
  <si>
    <t>PR19 Financial model, 'Water Resources' sheet row 980</t>
  </si>
  <si>
    <t>WACC on RCV - CPI(H) + RPI wedge bf and additions - WR</t>
  </si>
  <si>
    <t>PR19 Financial model, 'Water Network' sheet row 980</t>
  </si>
  <si>
    <t>WACC on RCV - CPI(H) + RPI wedge bf and additions - WN</t>
  </si>
  <si>
    <t>PR19 Financial model, 'Wastewater Network' sheet row 980</t>
  </si>
  <si>
    <t>WACC on RCV - CPI(H) + RPI wedge bf and additions - WWN</t>
  </si>
  <si>
    <t>PR19 Financial model, 'Bio Resources' sheet row 980</t>
  </si>
  <si>
    <t>WACC on RCV - CPI(H) + RPI wedge bf and additions - BR</t>
  </si>
  <si>
    <t>PR19 Financial model, 'Dummy Control' sheet row 980</t>
  </si>
  <si>
    <t>WACC on RCV - CPI(H) + RPI wedge bf and additions - DMMY</t>
  </si>
  <si>
    <t>PR19 Financial model, 'Water Resources' sheet row 860</t>
  </si>
  <si>
    <t>WACC real on RCV - CPI(H) bf and additions - WR</t>
  </si>
  <si>
    <t>PR19 Financial model, 'Water Network' sheet row 860</t>
  </si>
  <si>
    <t>WACC real on RCV - CPI(H) bf and additions - WN</t>
  </si>
  <si>
    <t>PR19 Financial model, 'Wastewater Network' sheet row 860</t>
  </si>
  <si>
    <t>WACC real on RCV - CPI(H) bf and additions - WWN</t>
  </si>
  <si>
    <t>PR19 Financial model, 'Bio Resources' sheet row 860</t>
  </si>
  <si>
    <t>WACC real on RCV - CPI(H) bf and additions - BR</t>
  </si>
  <si>
    <t>PR19 Financial model, 'Dummy Control' sheet row 860</t>
  </si>
  <si>
    <t>WACC real on RCV - CPI(H) bf and additions - DMMY</t>
  </si>
  <si>
    <t>PR24PD24_PR19BYRUN2</t>
  </si>
  <si>
    <t>Run on 02 Apr 2024 10:39</t>
  </si>
  <si>
    <t>Company Acronym</t>
  </si>
  <si>
    <t>Item Code</t>
  </si>
  <si>
    <t>Item Description</t>
  </si>
  <si>
    <t>Item Unit</t>
  </si>
  <si>
    <t>Item Table Suite</t>
  </si>
  <si>
    <t>PR19 application</t>
  </si>
  <si>
    <t>BYRun2: Blind Year FD</t>
  </si>
  <si>
    <t>C_APP27048_PR19PD016</t>
  </si>
  <si>
    <t>ODI end of period RCV adjustment ~ Water resources at 2017-18 FYA CPIH deflated price base - BY Adjustment</t>
  </si>
  <si>
    <t>£m</t>
  </si>
  <si>
    <t>Price Review 2019</t>
  </si>
  <si>
    <t/>
  </si>
  <si>
    <t>C_APP27049_PR19PD016</t>
  </si>
  <si>
    <t>ODI end of period RCV adjustment  ~ Water network plus at 2017-18 FYA CPIH deflated price base - BY Adjustment</t>
  </si>
  <si>
    <t>C_APP27050_PR19PD016</t>
  </si>
  <si>
    <t>ODI end of period RCV adjustment ~ Wastewater network plus - BY Adjustment at 2017-18 FYA CPIH deflated price base</t>
  </si>
  <si>
    <t>C_APP27051_PR19PD016</t>
  </si>
  <si>
    <t>ODI end of period RCV adjustment  ~ Thames Tideway at 2017-18 FYA CPIH deflated price base - BY Adjustment</t>
  </si>
  <si>
    <t>C_WS15027_PR19PD016</t>
  </si>
  <si>
    <t>Water: Totex menu RCV adjustment at 2017-18 FYA CPIH deflated price base - BY Adjustment</t>
  </si>
  <si>
    <t>C_WWS15022_PR19PD016</t>
  </si>
  <si>
    <t>Wastewater: Totex menu RCV adjustment - BY adjustment at 2017-18 FYA CPIH deflated price base</t>
  </si>
  <si>
    <t>C_WWS15022DMMY_PR19PD016</t>
  </si>
  <si>
    <t>Dummy ~ Totex menu RCV adjustment at 2017-18 FYA CPIH deflated price base - BY Adjustment</t>
  </si>
  <si>
    <t>C_A7011W_PR19PD016</t>
  </si>
  <si>
    <t>Water ~ NPV effect of 50% of proceeds from disposals of interest in land at 2017-18 FYA CPIH deflated price base - BY Adjustment</t>
  </si>
  <si>
    <t>C_A7011WW_PR19PD016</t>
  </si>
  <si>
    <t>Wastewater ~ NPV effect of 50% of proceeds from disposals of interest in land - BY Adjustment at 2017-18 FYA CPIH deflated price base</t>
  </si>
  <si>
    <t>C_A7011DMMY_PR19PD016</t>
  </si>
  <si>
    <t>Dummy: NPV effect of 100% of proceeds from disposals of interest in land at 2017-18 FYA CPIH deflated price base - BY Adjustment</t>
  </si>
  <si>
    <t>C402_PR19PD016</t>
  </si>
  <si>
    <t>2019-20 RPI-CPIH wedge adjustment at 2017-18 FYA CPIH prices - WR</t>
  </si>
  <si>
    <t>C403_PR19PD016</t>
  </si>
  <si>
    <t>2019-20 RPI-CPIH wedge adjustment at 2017-18 FYA CPIH prices - WN</t>
  </si>
  <si>
    <t>C412_PR19PD016</t>
  </si>
  <si>
    <t>2019-20 RPI-CPIH wedge adjustment at 2017-18 FYA CPIH prices - WWN</t>
  </si>
  <si>
    <t>C413_PR19PD016</t>
  </si>
  <si>
    <t>2019-20 RPI-CPIH wedge adjustment at 2017-18 FYA CPIH prices - BR</t>
  </si>
  <si>
    <t>C422_PR19PD016</t>
  </si>
  <si>
    <t>2019-20 RPI-CPIH wedge adjustment at 2017-18 FYA CPIH prices - Dummy</t>
  </si>
  <si>
    <t>C030_PR19PD016</t>
  </si>
  <si>
    <t>Water ~ Other adjustment to wholesale RCV - Difference at 2017-18 FYA CPIH deflated price base - BY Adjustment</t>
  </si>
  <si>
    <t>C040_PR19PD016</t>
  </si>
  <si>
    <t>Wastewater ~ Other adjustment to wholesale RCV - BY Adjustment at 2017-18 FYA CPIH deflated price base</t>
  </si>
  <si>
    <t>C050_PR19PD016</t>
  </si>
  <si>
    <t>Dummy other RCV adjustment at 2017-18 FYA CPIH deflated price base - BY Adjustment</t>
  </si>
  <si>
    <t>C_APP8022WR_PR19PD016</t>
  </si>
  <si>
    <t>Water resources IFRS16 RCV adjustment - BY Adjustment at 2017-18 FYA CPIH deflated price base</t>
  </si>
  <si>
    <t>C_APP8022WN_PR19PD016</t>
  </si>
  <si>
    <t>Water network plus IFRS16 RCV adjustment - BY Adjustment at 2017-18 FYA CPIH deflated price base</t>
  </si>
  <si>
    <t>C_APP8022WWN_PR19PD016</t>
  </si>
  <si>
    <t>Wastewater network plus IFRS16 RCV adjustment - BY Adjustment at 2017-18 FYA CPIH deflated price base</t>
  </si>
  <si>
    <t>C_APP8022BIO_PR19PD016</t>
  </si>
  <si>
    <t>Bioresources IFRS16 RCV adjustment - BY Adjustment at 2017-18 FYA CPIH deflated price base</t>
  </si>
  <si>
    <t>C_APP8022DMMY_PR19PD016</t>
  </si>
  <si>
    <t>Dummy IFRS16 RCV adjustment - BY adjustment at 2017-18 FYA CPIH deflated price base</t>
  </si>
  <si>
    <t>SWB = SWT + BWH</t>
  </si>
  <si>
    <t>SWT</t>
  </si>
  <si>
    <t>BWH</t>
  </si>
  <si>
    <t>Error chks</t>
  </si>
  <si>
    <t>Total</t>
  </si>
  <si>
    <t>TIME</t>
  </si>
  <si>
    <t>First date of time ruler</t>
  </si>
  <si>
    <t>date</t>
  </si>
  <si>
    <t>Last Pre Forecast Date</t>
  </si>
  <si>
    <t>Acquisition date (midnight)</t>
  </si>
  <si>
    <t>Length of forecast period</t>
  </si>
  <si>
    <t>years</t>
  </si>
  <si>
    <t>Last forecast date</t>
  </si>
  <si>
    <t>Operation Start Date (midnight)</t>
  </si>
  <si>
    <t>Operation Finish Date (midnight)</t>
  </si>
  <si>
    <t>First Modelling Column Financial Year Number</t>
  </si>
  <si>
    <t>year</t>
  </si>
  <si>
    <t>Financial Year End Month Number</t>
  </si>
  <si>
    <t>month #</t>
  </si>
  <si>
    <t>PR19 RPI and CPIH inflation assumptions</t>
  </si>
  <si>
    <t>RPI - final determination</t>
  </si>
  <si>
    <t>RPI: April - index - final determination</t>
  </si>
  <si>
    <t>index</t>
  </si>
  <si>
    <t>RPI: May - index - final determination</t>
  </si>
  <si>
    <t>RPI: June - index - final determination</t>
  </si>
  <si>
    <t>RPI: July - index - final determination</t>
  </si>
  <si>
    <t>RPI: August - index - final determination</t>
  </si>
  <si>
    <t>RPI: September - index - final determination</t>
  </si>
  <si>
    <t>RPI: October - index - final determination</t>
  </si>
  <si>
    <t>RPI: November - index - final determination</t>
  </si>
  <si>
    <t>RPI: December - index - final determination</t>
  </si>
  <si>
    <t>RPI: January - index - final determination</t>
  </si>
  <si>
    <t>RPI: February - index - final determination</t>
  </si>
  <si>
    <t>RPI: March - index - final determination</t>
  </si>
  <si>
    <t>CPI(H) - final determination</t>
  </si>
  <si>
    <t>CPI(H): April - index - final determination</t>
  </si>
  <si>
    <t>CPI(H): May - index - final determination</t>
  </si>
  <si>
    <t>CPI(H): June - index - final determination</t>
  </si>
  <si>
    <t>CPI(H): July - index - final determination</t>
  </si>
  <si>
    <t>CPI(H): August - index - final determination</t>
  </si>
  <si>
    <t>CPI(H): September - index - final determination</t>
  </si>
  <si>
    <t>CPI(H): October - index - final determination</t>
  </si>
  <si>
    <t>CPI(H): November - index - final determination</t>
  </si>
  <si>
    <t>CPI(H): December - index - final determination</t>
  </si>
  <si>
    <t>CPI(H): January - index - final determination</t>
  </si>
  <si>
    <t>CPI(H): February - index - final determination</t>
  </si>
  <si>
    <t>CPI(H): March - index - final determination</t>
  </si>
  <si>
    <t>RPI and CPIH outturn and PR24 assumptions</t>
  </si>
  <si>
    <t>RPI - outturn</t>
  </si>
  <si>
    <t>RPI: April - index - actual (including forecast)</t>
  </si>
  <si>
    <t>RPI: May - index - actual (including forecast)</t>
  </si>
  <si>
    <t>RPI: June - index - actual (including forecast)</t>
  </si>
  <si>
    <t>RPI: July - index - actual (including forecast)</t>
  </si>
  <si>
    <t>RPI: August - index - actual (including forecast)</t>
  </si>
  <si>
    <t>RPI: September - index - actual (including forecast)</t>
  </si>
  <si>
    <t>RPI: October - index - actual (including forecast)</t>
  </si>
  <si>
    <t>RPI: November - index - actual (including forecast)</t>
  </si>
  <si>
    <t>RPI: December - index - actual (including forecast)</t>
  </si>
  <si>
    <t>RPI: January - index - actual (including forecast)</t>
  </si>
  <si>
    <t>RPI: February - index - actual (including forecast)</t>
  </si>
  <si>
    <t>RPI: March - index - actual (including forecast)</t>
  </si>
  <si>
    <t>CPI(H) - outturn</t>
  </si>
  <si>
    <t>CPI(H): April - index - actual (including forecast)</t>
  </si>
  <si>
    <t>CPI(H): May - index - actual (including forecast)</t>
  </si>
  <si>
    <t>CPI(H): June - index - actual (including forecast)</t>
  </si>
  <si>
    <t>CPI(H): July - index - actual (including forecast)</t>
  </si>
  <si>
    <t>CPI(H): August - index - actual (including forecast)</t>
  </si>
  <si>
    <t>CPI(H): September - index - actual (including forecast)</t>
  </si>
  <si>
    <t>CPI(H): October - index - actual (including forecast)</t>
  </si>
  <si>
    <t>CPI(H): November - index - actual (including forecast)</t>
  </si>
  <si>
    <t>CPI(H): December - index - actual (including forecast)</t>
  </si>
  <si>
    <t>CPI(H): January - index - actual (including forecast)</t>
  </si>
  <si>
    <t>CPI(H): February - index - actual (including forecast)</t>
  </si>
  <si>
    <t>CPI(H): March - index - actual (including forecast)</t>
  </si>
  <si>
    <t>Financing cost index</t>
  </si>
  <si>
    <t>Company specific inputs</t>
  </si>
  <si>
    <t>Text</t>
  </si>
  <si>
    <t>Ofwat company acronym</t>
  </si>
  <si>
    <t>2020 RCV RPI inflated - initial balance - nominal</t>
  </si>
  <si>
    <t>2020 RCV RPI inflated - run-off rate</t>
  </si>
  <si>
    <t>%</t>
  </si>
  <si>
    <t>Real RPI based wholesale WACC</t>
  </si>
  <si>
    <t>Real CPIH based wholesale WACC</t>
  </si>
  <si>
    <t>2019-20 RPI-CPIH wedge RCV at 2017-18 FYA CPIH prices</t>
  </si>
  <si>
    <t>Model parameters</t>
  </si>
  <si>
    <t>Model Tolerance</t>
  </si>
  <si>
    <t>Model Check Tolerance Level</t>
  </si>
  <si>
    <t>tolerance</t>
  </si>
  <si>
    <t>Track Tolerance Level</t>
  </si>
  <si>
    <t>MODEL PERIOD</t>
  </si>
  <si>
    <t xml:space="preserve">Model Column Counter </t>
  </si>
  <si>
    <t>Model column counter</t>
  </si>
  <si>
    <t>counter</t>
  </si>
  <si>
    <t>Model Column Total</t>
  </si>
  <si>
    <t>column</t>
  </si>
  <si>
    <t>First model column flag</t>
  </si>
  <si>
    <t>flag</t>
  </si>
  <si>
    <t>First model period BEG</t>
  </si>
  <si>
    <t>month</t>
  </si>
  <si>
    <t>Model Period BEG</t>
  </si>
  <si>
    <t>Model Period END</t>
  </si>
  <si>
    <t>less</t>
  </si>
  <si>
    <t>Days in Model Period</t>
  </si>
  <si>
    <t>days</t>
  </si>
  <si>
    <t>PRE FORECAST PERIOD</t>
  </si>
  <si>
    <t>Last Pre Forecast Flag</t>
  </si>
  <si>
    <t>Pre Forecast Period Flag</t>
  </si>
  <si>
    <t>Pre Forecast Period Total</t>
  </si>
  <si>
    <t>columns</t>
  </si>
  <si>
    <t>Acquisition / initial balance date flag</t>
  </si>
  <si>
    <t>FORECAST PERIOD</t>
  </si>
  <si>
    <t>1st Forecast Period Flag</t>
  </si>
  <si>
    <t>Last Forecast Period Flag</t>
  </si>
  <si>
    <t>Forecast Period Flag</t>
  </si>
  <si>
    <t xml:space="preserve">Forecast Period Total </t>
  </si>
  <si>
    <t>Pre Forecast vs Forecast</t>
  </si>
  <si>
    <t>POST FORECAST PERIOD</t>
  </si>
  <si>
    <t>1st Post Last Forecast Period Flag</t>
  </si>
  <si>
    <t>Post Forecast Period Flag</t>
  </si>
  <si>
    <t>Post Forecast Period Total</t>
  </si>
  <si>
    <t>MODELLING PERIOD CHECK</t>
  </si>
  <si>
    <t>Modelling Period Check</t>
  </si>
  <si>
    <t>check</t>
  </si>
  <si>
    <t>FINANCIAL YEAR</t>
  </si>
  <si>
    <t>Financial Year Ending</t>
  </si>
  <si>
    <t>year #</t>
  </si>
  <si>
    <t>FINAL DETERMINATION ASSUMPTIONS</t>
  </si>
  <si>
    <t>RPI: Financial year average - index - final determination</t>
  </si>
  <si>
    <t>RPI: Fin year average - percentage increase - final determination</t>
  </si>
  <si>
    <t>RPI Growth from 2019-20 FYE to 2020-21 FYA - final determination</t>
  </si>
  <si>
    <t>CPI(H): Financial year average - index - final determination</t>
  </si>
  <si>
    <t>CPI(H): Fin year average - inflate from base year 2017-18 average - final determination</t>
  </si>
  <si>
    <t>CPI(H): Fin year average - percentage increase - final determination</t>
  </si>
  <si>
    <t>CPIH Growth from 2019-20 FYE to 2020-21 FYA - final determination</t>
  </si>
  <si>
    <t>Wedge between RPI and CPIH 2020-21 - final determination</t>
  </si>
  <si>
    <t>Indexation - final determination</t>
  </si>
  <si>
    <t>CPI(H) + RPI wedge 2020-21 percentage movement - final determination</t>
  </si>
  <si>
    <t>RPI: Fin year average - percentage increase - final determination active</t>
  </si>
  <si>
    <t>Forecast RPI/CPIH wedge - final determination</t>
  </si>
  <si>
    <t>OUTTURN INFLATION</t>
  </si>
  <si>
    <t>RPI: Financial year average - index - actual (including forecast)</t>
  </si>
  <si>
    <t>RPI: Fin year average - percentage increase - actual (including forecast)</t>
  </si>
  <si>
    <t>RPI Growth from 2019-20 FYE to 2020-21 FYA - actual (including forecast)</t>
  </si>
  <si>
    <t>CPI(H): Financial year average - index - actual (including forecast)</t>
  </si>
  <si>
    <t>CPI(H): Fin year average - inflate from base year 2017-18 average - actual (including forecast)</t>
  </si>
  <si>
    <t>CPI(H): Fin year average - percentage increase - actual (including forecast)</t>
  </si>
  <si>
    <t>CPIH Growth from 2019-20 FYE to 2020-21 FYA - actual (including forecast)</t>
  </si>
  <si>
    <t>Wedge between RPI and CPIH 2020-21 - actual (including forecast)</t>
  </si>
  <si>
    <t>CPI(H) + RPI wedge 2020-21 percentage movement - actual (including forecast)</t>
  </si>
  <si>
    <t>RPI: Fin year average - percentage increase - actual (including forecast) active</t>
  </si>
  <si>
    <t>Actual RPI/CPIH wedge - actual (including forecast)</t>
  </si>
  <si>
    <t>FORECAST POSITION AT PR19 FINAL DETERMINATION</t>
  </si>
  <si>
    <t>This section replicates the RCV calculations in the PR19 final determination financial model.</t>
  </si>
  <si>
    <t>Forecast inflation</t>
  </si>
  <si>
    <t>Forecast Indexation percentage</t>
  </si>
  <si>
    <t>Cumulative CPIH inflation</t>
  </si>
  <si>
    <t>Forecast RCV balance</t>
  </si>
  <si>
    <t>Forecast RCV indexation</t>
  </si>
  <si>
    <t>Forecast RCV run-off</t>
  </si>
  <si>
    <t>Forecast Nominal RCV balance BEG</t>
  </si>
  <si>
    <t>Plus:</t>
  </si>
  <si>
    <t>Less:</t>
  </si>
  <si>
    <t>Forecast Nominal RCV balance END</t>
  </si>
  <si>
    <t>Forecast RCV average balance</t>
  </si>
  <si>
    <t>Forecast return on RCV</t>
  </si>
  <si>
    <t>Forecast nominal return</t>
  </si>
  <si>
    <t>Forecast total revenue</t>
  </si>
  <si>
    <t>Total Forecast revenue to company</t>
  </si>
  <si>
    <t>What the company actually experienced</t>
  </si>
  <si>
    <t>This section calculates the revenue that the company actually receives.</t>
  </si>
  <si>
    <t>The CPIH + K mechanism in the licence is designed to compensate companies for varitions in actual and forecast CPIH.</t>
  </si>
  <si>
    <t>The model therefore assumes that forecast and actual CPIH are identical so that the impact of variations in the CPIH RPI wedge can be viewed.</t>
  </si>
  <si>
    <t>Actual nominal revenue</t>
  </si>
  <si>
    <t>WHAT THE COMPANY SHOULD HAVE EXPERIENCED</t>
  </si>
  <si>
    <t>This section calculates the revenue that the company should have been allowed, assuming that Ofwat had perfect foresight of the actual RPI CPIH wedge.</t>
  </si>
  <si>
    <t>Inflation based on actual wedge</t>
  </si>
  <si>
    <t>Actual Indexation percentage</t>
  </si>
  <si>
    <t>RCV balance based on actual wedge</t>
  </si>
  <si>
    <t>Actual RCV indexation</t>
  </si>
  <si>
    <t>RCV run-off company should have received</t>
  </si>
  <si>
    <t>Actual Nominal RCV balance BEG</t>
  </si>
  <si>
    <t>Actual Nominal RCV balance END</t>
  </si>
  <si>
    <t>Actual average RCV balance</t>
  </si>
  <si>
    <t>RCV returns based on actual wedge</t>
  </si>
  <si>
    <t>Nominal return company should have received</t>
  </si>
  <si>
    <t>Actual Nominal RCV residual balance</t>
  </si>
  <si>
    <t>Revenue based on actual wedge</t>
  </si>
  <si>
    <t>Total nominal revenue company should have received</t>
  </si>
  <si>
    <t>DIFFERENCE</t>
  </si>
  <si>
    <t>This section compares the actual revenue the company received with the revenue Ofwat would have allowed if it had perfect foresight of the RPI CPIH wedge.</t>
  </si>
  <si>
    <t>Difference in nominal revenue</t>
  </si>
  <si>
    <t>TRUE UP</t>
  </si>
  <si>
    <t>This section works out the value of the true up to be applied.</t>
  </si>
  <si>
    <t>The CPIH + K mechanism in the licence is designed to adjust revenues for changes in CPIH from forecast.</t>
  </si>
  <si>
    <t>The true up mechanism therefore does not need to do this. Forecast CPIH, rather than actual CPIH should therefore be used in when applying the true up.</t>
  </si>
  <si>
    <t>True up Indexation percentage</t>
  </si>
  <si>
    <t>True up RCV indexation</t>
  </si>
  <si>
    <t>True up Nominal RCV run-off</t>
  </si>
  <si>
    <t>True up Nominal RCV balance BEG</t>
  </si>
  <si>
    <t>True up Nominal RCV balance END</t>
  </si>
  <si>
    <t>True up Nominal RCV average balance</t>
  </si>
  <si>
    <t>True up Nominal return</t>
  </si>
  <si>
    <t>Total True up Nominal revenue to company</t>
  </si>
  <si>
    <t>Value of True up nominal</t>
  </si>
  <si>
    <t>True-up correctly calculates revenue adjustment</t>
  </si>
  <si>
    <t>RCV expressed in real terms</t>
  </si>
  <si>
    <t>Forecast RCV balance END - real</t>
  </si>
  <si>
    <t>Actual RCV balance END - real</t>
  </si>
  <si>
    <t>Difference RCV balance END - real</t>
  </si>
  <si>
    <t>RCV adjustment at end of period - real - WR</t>
  </si>
  <si>
    <t>Revenue expressed in real terms and with time value of money adjustment applied</t>
  </si>
  <si>
    <t>Value of True up run-off - real</t>
  </si>
  <si>
    <t>Value of True up return - real</t>
  </si>
  <si>
    <t>Value of True up total - real</t>
  </si>
  <si>
    <t>Time value of money factors</t>
  </si>
  <si>
    <t xml:space="preserve">Time value of money factor </t>
  </si>
  <si>
    <t>Factor</t>
  </si>
  <si>
    <t>Revenue adjustment for run-off</t>
  </si>
  <si>
    <t>Revenue adjustment for RCV run-off - real - WR</t>
  </si>
  <si>
    <t>Revenue adjustment for return</t>
  </si>
  <si>
    <t>Revenue adjustment for return - real -WR</t>
  </si>
  <si>
    <t>Revenue adjustment for run-off and return</t>
  </si>
  <si>
    <t>Revenue adjustment - real - WR</t>
  </si>
  <si>
    <t>REVENUE ASSOCIATED WITH 2019-20 RPI-CPIH WEDGE ADJUSTMENT</t>
  </si>
  <si>
    <t>This section works out the value of the revenue associated with the 2019-20 RPI-CPIH wedge.</t>
  </si>
  <si>
    <t>The revenue associated with 2019-20 RPI-CPIH wegde therefore does not need to do this. Forecast CPIH, rather than actual CPIH should therefore be used.</t>
  </si>
  <si>
    <t>2019-20 wedge RCV indexation</t>
  </si>
  <si>
    <t>2019-20 wedge Nominal RCV run-off</t>
  </si>
  <si>
    <t>CPI(H): Inflate from 2027-18 FYA to 2019-20 FYE</t>
  </si>
  <si>
    <t>2019-20 RPI-CPIH wedge adjustment - nominal - WN</t>
  </si>
  <si>
    <t>2019-20 wedge Nominal RCV balance BEG</t>
  </si>
  <si>
    <t>2019-20 wedge Nominal RCV balance END</t>
  </si>
  <si>
    <t>2019-20 wedge Nominal RCV average balance</t>
  </si>
  <si>
    <t>2019-20 wedge Nominal return</t>
  </si>
  <si>
    <t>Total 2019-20 wedge Nominal revenue to company</t>
  </si>
  <si>
    <t>2019-20 wedge RCV run-off - real</t>
  </si>
  <si>
    <t>2019-20 wedge return - real</t>
  </si>
  <si>
    <t>Total 2019-20 wedge revenue to company - real</t>
  </si>
  <si>
    <t>Revenue adjustment for 2019-20 wedge run-off - real - WR</t>
  </si>
  <si>
    <t>Revenue adjustment for 2019-20 wedge return - real -WR</t>
  </si>
  <si>
    <t>Revenue adjustment for 2019-20 wedge - real - WR</t>
  </si>
  <si>
    <t>TOTAL REVENUE ADJUSTMENT</t>
  </si>
  <si>
    <t>True up</t>
  </si>
  <si>
    <t>2019-20 wedge adjustment</t>
  </si>
  <si>
    <t>Revenue adjustment for RCV run-off total - real - WR</t>
  </si>
  <si>
    <t>Revenue adjustment for return total - real -WR</t>
  </si>
  <si>
    <t>Revenue adjustment total - real - WR</t>
  </si>
  <si>
    <t>RCV adjustment at end of period - real -WN</t>
  </si>
  <si>
    <t>Revenue adjustment for RCV run-off - real - WN</t>
  </si>
  <si>
    <t>Revenue adjustment for return - real - WN</t>
  </si>
  <si>
    <t>Revenue adjustment - real - WN</t>
  </si>
  <si>
    <t>2019-20 wedge Indexation percentage</t>
  </si>
  <si>
    <t>Revenue adjustment for 2019-20 wedge run-off - real - WN</t>
  </si>
  <si>
    <t>Revenue adjustment for 2019-20 wedge return - real - WN</t>
  </si>
  <si>
    <t>Revenue adjustment for 2019-20 wedge - real - WN</t>
  </si>
  <si>
    <t>Revenue adjustment for RCV run-off total - real - WN</t>
  </si>
  <si>
    <t>Revenue adjustment for return total - real - WN</t>
  </si>
  <si>
    <t>Revenue adjustment total - real - WN</t>
  </si>
  <si>
    <t>RCV adjustment at end of period - real - WWN</t>
  </si>
  <si>
    <t>Revenue adjustment for RCV run-off - real - WWN</t>
  </si>
  <si>
    <t>Revenue adjustment for return - real - WWN</t>
  </si>
  <si>
    <t>Revenue adjustment - real - WWN</t>
  </si>
  <si>
    <t>2019-20 RPI-CPIH wedge adjustment - nominal - WWN</t>
  </si>
  <si>
    <t>Revenue adjustment for 2019-20 wedge run-off - real - WWN</t>
  </si>
  <si>
    <t>Revenue adjustment for 2019-20 wedge return - real - WWN</t>
  </si>
  <si>
    <t>Revenue adjustment for 2019-20 wedge - real - WWN</t>
  </si>
  <si>
    <t>Revenue adjustment for RCV run-off total - real - WWN</t>
  </si>
  <si>
    <t>Revenue adjustment for return total - real - WWN</t>
  </si>
  <si>
    <t>Revenue adjustment total - real - WWN</t>
  </si>
  <si>
    <t>RCV adjustment at end of period - real - BR</t>
  </si>
  <si>
    <t>Revenue adjustment for RCV run-off - real - BR</t>
  </si>
  <si>
    <t>Revenue adjustment for return - real - BR</t>
  </si>
  <si>
    <t>Revenue adjustment - real - BR</t>
  </si>
  <si>
    <t>2019-20 RPI-CPIH wedge adjustment - nominal - BR</t>
  </si>
  <si>
    <t>Revenue adjustment for 2019-20 wedge run-off - real - BR</t>
  </si>
  <si>
    <t>Revenue adjustment for 2019-20 wedge return - real - BR</t>
  </si>
  <si>
    <t>Revenue adjustment for 2019-20 wedge - real - BR</t>
  </si>
  <si>
    <t>Revenue adjustment for RCV run-off total - real - BR</t>
  </si>
  <si>
    <t>Revenue adjustment for return total - real - BR</t>
  </si>
  <si>
    <t>Revenue adjustment total - real - BR</t>
  </si>
  <si>
    <t>RCV adjustment at end of period - real - DMMY</t>
  </si>
  <si>
    <t>Revenue adjustment for RCV run-off - real - DMMY</t>
  </si>
  <si>
    <t>Revenue adjustment for return - real - DMMY</t>
  </si>
  <si>
    <t>Revenue adjustment - real - DMMY</t>
  </si>
  <si>
    <t>2019-20 RPI-CPIH wedge adjustment - nominal - Dummy</t>
  </si>
  <si>
    <t>Revenue adjustment for 2019-20 wedge run-off - real - DMMY</t>
  </si>
  <si>
    <t>Revenue adjustment for 2019-20 wedge return - real - DMMY</t>
  </si>
  <si>
    <t>Revenue adjustment for 2019-20 wedge - real - DMMY</t>
  </si>
  <si>
    <t>Revenue adjustment for RCV run-off total - real - DMMY</t>
  </si>
  <si>
    <t>Revenue adjustment for return total - real - DMMY</t>
  </si>
  <si>
    <t>Revenue adjustment total - real - DMMY</t>
  </si>
  <si>
    <t>Water Resources</t>
  </si>
  <si>
    <t>Water Network</t>
  </si>
  <si>
    <t>Wastewater Network</t>
  </si>
  <si>
    <t>Bio Resources</t>
  </si>
  <si>
    <t>Dummy Control</t>
  </si>
  <si>
    <t>CHECK SUMMARY</t>
  </si>
  <si>
    <t>Total Checks</t>
  </si>
  <si>
    <t xml:space="preserve">check </t>
  </si>
  <si>
    <t>[do not delete this row]</t>
  </si>
  <si>
    <t>[range start]</t>
  </si>
  <si>
    <t>[range ends]</t>
  </si>
  <si>
    <t>[Fountain will populate this cell with the report name. Keep this placeholder here]</t>
  </si>
  <si>
    <t>[Fountain will put a date and timestamp here]</t>
  </si>
  <si>
    <t>PR24QA_PR24PD17_OUT1</t>
  </si>
  <si>
    <t>Date &amp; Time for Model - PR24PD17</t>
  </si>
  <si>
    <t>PR24QA_PR24PD17_OUT2</t>
  </si>
  <si>
    <t>Name of Model - PR24PD17</t>
  </si>
  <si>
    <t>PR24QA_PR24PD17_OUT3</t>
  </si>
  <si>
    <t>F_Inputs time stamp - PR24PD17</t>
  </si>
  <si>
    <t>PR24QA_PR24PD17_OUT4</t>
  </si>
  <si>
    <t>Model override switch for - PR24PD17</t>
  </si>
  <si>
    <t>C_PR24PD17_PD11_15WR_PR24</t>
  </si>
  <si>
    <t xml:space="preserve">PR19 RPI-CPIH wedge RCV adjustment in 2017-18 FYA (CPIH deflated) prices (WR) </t>
  </si>
  <si>
    <t>C_PR24PD17_PD11_15WN_PR24</t>
  </si>
  <si>
    <t xml:space="preserve">PR19 RPI-CPIH wedge RCV adjustment in 2017-18 FYA (CPIH deflated) prices (WN) </t>
  </si>
  <si>
    <t>C_PR24PD17_PD11_15WWN_PR24</t>
  </si>
  <si>
    <t xml:space="preserve">PR19 RPI-CPIH wedge RCV adjustment in 2017-18 FYA (CPIH deflated) prices (WWN) </t>
  </si>
  <si>
    <t>C_PR24PD17_PD11_15BIO_PR24</t>
  </si>
  <si>
    <t xml:space="preserve">PR19 RPI-CPIH wedge RCV adjustment in 2017-18 FYA (CPIH deflated) prices (BR) </t>
  </si>
  <si>
    <t>C_PR24PD17_PD11_15ADDN1_PR24</t>
  </si>
  <si>
    <t xml:space="preserve">PR19 RPI-CPIH wedge RCV adjustment in 2017-18 FYA (CPIH deflated) prices (ADDN1) </t>
  </si>
  <si>
    <t>C_PR24PD17_PD11_15ADDN2_PR24</t>
  </si>
  <si>
    <t xml:space="preserve">PR19 RPI-CPIH wedge RCV adjustment in 2017-18 FYA (CPIH deflated) prices (ADDN2) </t>
  </si>
  <si>
    <t>C_PR24PD17_PD12_30WR_PR24</t>
  </si>
  <si>
    <t xml:space="preserve">PR19 RPI-CPIH wedge revenue adjustment in 2017-18 FYA (CPIH deflated) prices (WR) </t>
  </si>
  <si>
    <t>C_PR24PD17_PD12_30WN_PR24</t>
  </si>
  <si>
    <t xml:space="preserve">PR19 RPI-CPIH wedge revenue adjustment in 2017-18 FYA (CPIH deflated) prices (WN) </t>
  </si>
  <si>
    <t>C_PR24PD17_PD12_30WWN_PR24</t>
  </si>
  <si>
    <t xml:space="preserve">PR19 RPI-CPIH wedge revenue adjustment in 2017-18 FYA (CPIH deflated) prices (WWN) </t>
  </si>
  <si>
    <t>C_PR24PD17_PD12_30BIO_PR24</t>
  </si>
  <si>
    <t xml:space="preserve">PR19 RPI-CPIH wedge revenue adjustment in 2017-18 FYA (CPIH deflated) prices (BR) </t>
  </si>
  <si>
    <t>C_PR24PD17_PD12_30ADDN1_PR24</t>
  </si>
  <si>
    <t xml:space="preserve">PR19 RPI-CPIH wedge revenue adjustment in 2017-18 FYA (CPIH deflated) prices (ADDN1) </t>
  </si>
  <si>
    <t>C_PR24PD17_PD12_30ADDN2_PR24</t>
  </si>
  <si>
    <t xml:space="preserve">PR19 RPI-CPIH wedge revenue adjustment in 2017-18 FYA (CPIH deflated) prices (ADDN2) </t>
  </si>
  <si>
    <t>Run on 22 Apr 2024 16:18</t>
  </si>
  <si>
    <t>2022/23</t>
  </si>
  <si>
    <t>2017/18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</si>
</sst>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0.00_-;\-* #,##0.00_-;_-* &quot;-&quot;??_-;_-@_-"/>
    <numFmt numFmtId="164" formatCode="#,##0_);\(#,##0\);&quot;-  &quot;;&quot; &quot;@&quot; &quot;"/>
    <numFmt numFmtId="165" formatCode="_(* #,##0.0_);_(* \(#,##0.0\);_(* &quot;-&quot;??_);_(@_)"/>
    <numFmt numFmtId="166" formatCode="#,##0_);\(#,##0\);&quot;-  &quot;;&quot; &quot;@"/>
    <numFmt numFmtId="167" formatCode="dd\ mmm\ yyyy_);;&quot;-  &quot;;&quot; &quot;@&quot; &quot;"/>
    <numFmt numFmtId="168" formatCode="dd\ mmm\ yy_);;&quot;-  &quot;;&quot; &quot;@&quot; &quot;"/>
    <numFmt numFmtId="169" formatCode="#,##0.0000_);\(#,##0.0000\);&quot;-  &quot;;&quot; &quot;@&quot; &quot;"/>
    <numFmt numFmtId="170" formatCode="_(* #,##0_);_(* \(#,##0\);_(* &quot;-&quot;??_);_(@_)"/>
    <numFmt numFmtId="171" formatCode="_(* #,##0.0000_);_(* \(#,##0.0000\);_(* &quot;-&quot;??_);_(@_)"/>
    <numFmt numFmtId="172" formatCode="#,##0.0_);\(#,##0.0\);&quot;-  &quot;;&quot; &quot;@"/>
    <numFmt numFmtId="173" formatCode="#,##0.0_);\(#,##0.0\);&quot;-  &quot;;&quot; &quot;@&quot; &quot;"/>
    <numFmt numFmtId="174" formatCode="_-* #,##0.000_-;\-* #,##0.000_-;_-* &quot;-&quot;??_-;_-@_-"/>
    <numFmt numFmtId="175" formatCode="_-* #,##0.0000_-;\-* #,##0.0000_-;_-* &quot;-&quot;??_-;_-@_-"/>
    <numFmt numFmtId="176" formatCode="0.00000"/>
    <numFmt numFmtId="177" formatCode="0.0%"/>
    <numFmt numFmtId="178" formatCode="_(* #,##0.000_);_(* \(#,##0.000\);_(* &quot;-&quot;??_);_(@_)"/>
    <numFmt numFmtId="179" formatCode="#,##0.00_);\(#,##0.00\);&quot;-  &quot;;&quot; &quot;@&quot; &quot;"/>
    <numFmt numFmtId="180" formatCode="0.0000"/>
    <numFmt numFmtId="181" formatCode="0.00%_);\-0.00%_);&quot;-  &quot;;&quot; &quot;@&quot; &quot;"/>
    <numFmt numFmtId="182" formatCode="0.000"/>
    <numFmt numFmtId="183" formatCode="_-* #,##0.000_-;\-* #,##0.000_-;_-* &quot;-&quot;???_-;_-@_-"/>
    <numFmt numFmtId="184" formatCode="#,##0.000_ ;\-#,##0.000\ "/>
    <numFmt numFmtId="185" formatCode="_-* #,##0_-;\-* #,##0_-;_-* &quot;-&quot;??_-;_-@_-"/>
    <numFmt numFmtId="186" formatCode="#,##0.000"/>
    <numFmt numFmtId="187" formatCode="#,##0.0"/>
  </numFmts>
  <fonts count="63" x14ac:knownFonts="1">
    <font>
      <sz val="10"/>
      <color theme="1"/>
      <name val="Arial"/>
      <family val="2"/>
    </font>
    <font>
      <sz val="11"/>
      <color theme="1"/>
      <name val="Arial"/>
      <family val="2"/>
    </font>
    <font>
      <sz val="11"/>
      <color theme="1"/>
      <name val="Arial"/>
      <family val="2"/>
    </font>
    <font>
      <sz val="10"/>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0"/>
      <name val="Arial"/>
      <family val="2"/>
    </font>
    <font>
      <sz val="16"/>
      <color rgb="FF002664"/>
      <name val="Arial Rounded MT Bold"/>
      <family val="2"/>
    </font>
    <font>
      <sz val="14"/>
      <color rgb="FF002664"/>
      <name val="Arial Rounded MT Bold"/>
      <family val="2"/>
    </font>
    <font>
      <sz val="12"/>
      <color rgb="FF002664"/>
      <name val="Arial Rounded MT Bold"/>
      <family val="2"/>
    </font>
    <font>
      <b/>
      <sz val="10"/>
      <name val="Arial"/>
      <family val="2"/>
    </font>
    <font>
      <u/>
      <sz val="10"/>
      <name val="Arial"/>
      <family val="2"/>
    </font>
    <font>
      <sz val="10"/>
      <color indexed="12"/>
      <name val="Arial"/>
      <family val="2"/>
    </font>
    <font>
      <sz val="10"/>
      <color indexed="10"/>
      <name val="Arial"/>
      <family val="2"/>
    </font>
    <font>
      <u/>
      <sz val="10"/>
      <color theme="10"/>
      <name val="Arial"/>
      <family val="2"/>
    </font>
    <font>
      <b/>
      <u/>
      <sz val="10"/>
      <name val="Arial"/>
      <family val="2"/>
    </font>
    <font>
      <sz val="10"/>
      <color rgb="FF0000FF"/>
      <name val="Arial"/>
      <family val="2"/>
    </font>
    <font>
      <i/>
      <sz val="10"/>
      <color rgb="FF00B050"/>
      <name val="Arial"/>
      <family val="2"/>
    </font>
    <font>
      <i/>
      <u/>
      <sz val="10"/>
      <color rgb="FF00B050"/>
      <name val="Arial"/>
      <family val="2"/>
    </font>
    <font>
      <b/>
      <sz val="20"/>
      <color theme="0"/>
      <name val="Arial"/>
      <family val="2"/>
    </font>
    <font>
      <u/>
      <sz val="20"/>
      <name val="Arial"/>
      <family val="2"/>
    </font>
    <font>
      <i/>
      <sz val="20"/>
      <color rgb="FF00B050"/>
      <name val="Arial"/>
      <family val="2"/>
    </font>
    <font>
      <sz val="20"/>
      <name val="Arial"/>
      <family val="2"/>
    </font>
    <font>
      <sz val="20"/>
      <color theme="1"/>
      <name val="Arial"/>
      <family val="2"/>
    </font>
    <font>
      <b/>
      <sz val="10"/>
      <color rgb="FF0000FF"/>
      <name val="Arial"/>
      <family val="2"/>
    </font>
    <font>
      <u/>
      <sz val="10"/>
      <color rgb="FF0000FF"/>
      <name val="Arial"/>
      <family val="2"/>
    </font>
    <font>
      <i/>
      <sz val="10"/>
      <color rgb="FF0000FF"/>
      <name val="Arial"/>
      <family val="2"/>
    </font>
    <font>
      <i/>
      <sz val="10"/>
      <name val="Arial"/>
      <family val="2"/>
    </font>
    <font>
      <sz val="24"/>
      <color theme="0"/>
      <name val="Franklin Gothic Demi"/>
      <family val="2"/>
    </font>
    <font>
      <sz val="12"/>
      <color theme="0"/>
      <name val="Franklin Gothic Demi"/>
      <family val="2"/>
    </font>
    <font>
      <sz val="11"/>
      <color theme="1"/>
      <name val="Franklin Gothic Demi"/>
      <family val="2"/>
    </font>
    <font>
      <sz val="10"/>
      <color theme="0"/>
      <name val="Franklin Gothic Demi"/>
      <family val="2"/>
    </font>
    <font>
      <b/>
      <sz val="10"/>
      <color rgb="FFFF0000"/>
      <name val="Arial"/>
      <family val="2"/>
    </font>
    <font>
      <u/>
      <sz val="10"/>
      <color rgb="FFFF0000"/>
      <name val="Arial"/>
      <family val="2"/>
    </font>
    <font>
      <i/>
      <sz val="10"/>
      <color rgb="FFFF0000"/>
      <name val="Arial"/>
      <family val="2"/>
    </font>
    <font>
      <i/>
      <u/>
      <sz val="10"/>
      <name val="Arial"/>
      <family val="2"/>
    </font>
    <font>
      <sz val="8"/>
      <name val="Arial"/>
      <family val="2"/>
    </font>
    <font>
      <u/>
      <sz val="10"/>
      <color theme="0"/>
      <name val="Arial"/>
      <family val="2"/>
    </font>
    <font>
      <b/>
      <u/>
      <sz val="11"/>
      <name val="Calibri"/>
      <family val="2"/>
    </font>
    <font>
      <b/>
      <sz val="11"/>
      <name val="Calibri"/>
      <family val="2"/>
    </font>
    <font>
      <sz val="11"/>
      <color indexed="8"/>
      <name val="Calibri"/>
      <family val="2"/>
      <scheme val="minor"/>
    </font>
    <font>
      <sz val="11"/>
      <name val="Calibri"/>
      <family val="2"/>
      <scheme val="minor"/>
    </font>
    <font>
      <sz val="11"/>
      <color indexed="8"/>
      <name val="Arial"/>
      <family val="2"/>
    </font>
    <font>
      <sz val="10"/>
      <color rgb="FF0078C9"/>
      <name val="Arial"/>
      <family val="2"/>
    </font>
    <font>
      <b/>
      <sz val="11"/>
      <color theme="0"/>
      <name val="Arial"/>
      <family val="2"/>
    </font>
    <font>
      <sz val="11"/>
      <color theme="1"/>
      <name val="Calibri"/>
      <family val="2"/>
    </font>
    <font>
      <sz val="10"/>
      <color indexed="8"/>
      <name val="Arial"/>
      <family val="2"/>
    </font>
    <font>
      <b/>
      <sz val="11"/>
      <name val="Calibri"/>
    </font>
    <font>
      <b/>
      <u/>
      <sz val="11"/>
      <name val="Calibri"/>
    </font>
  </fonts>
  <fills count="7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664"/>
        <bgColor indexed="64"/>
      </patternFill>
    </fill>
    <fill>
      <patternFill patternType="solid">
        <fgColor rgb="FF4B92DB"/>
        <bgColor indexed="64"/>
      </patternFill>
    </fill>
    <fill>
      <patternFill patternType="solid">
        <fgColor rgb="FFADA07A"/>
        <bgColor indexed="64"/>
      </patternFill>
    </fill>
    <fill>
      <patternFill patternType="solid">
        <fgColor rgb="FFF0AB00"/>
        <bgColor indexed="64"/>
      </patternFill>
    </fill>
    <fill>
      <patternFill patternType="solid">
        <fgColor rgb="FF007EA3"/>
        <bgColor indexed="64"/>
      </patternFill>
    </fill>
    <fill>
      <patternFill patternType="solid">
        <fgColor rgb="FFA8B400"/>
        <bgColor indexed="64"/>
      </patternFill>
    </fill>
    <fill>
      <patternFill patternType="solid">
        <fgColor rgb="FF240078"/>
        <bgColor indexed="64"/>
      </patternFill>
    </fill>
    <fill>
      <patternFill patternType="solid">
        <fgColor rgb="FFEA3BAE"/>
        <bgColor indexed="64"/>
      </patternFill>
    </fill>
    <fill>
      <patternFill patternType="solid">
        <fgColor rgb="FFDD3D28"/>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indexed="41"/>
        <bgColor indexed="64"/>
      </patternFill>
    </fill>
    <fill>
      <patternFill patternType="solid">
        <fgColor rgb="FFFF0000"/>
        <bgColor indexed="64"/>
      </patternFill>
    </fill>
    <fill>
      <patternFill patternType="solid">
        <fgColor indexed="51"/>
        <bgColor indexed="64"/>
      </patternFill>
    </fill>
    <fill>
      <patternFill patternType="solid">
        <fgColor rgb="FFC0C0C0"/>
        <bgColor indexed="64"/>
      </patternFill>
    </fill>
    <fill>
      <patternFill patternType="solid">
        <fgColor indexed="11"/>
        <bgColor indexed="64"/>
      </patternFill>
    </fill>
    <fill>
      <patternFill patternType="solid">
        <fgColor rgb="FFFFFF99"/>
        <bgColor indexed="64"/>
      </patternFill>
    </fill>
    <fill>
      <patternFill patternType="solid">
        <fgColor rgb="FF00FF00"/>
        <bgColor indexed="64"/>
      </patternFill>
    </fill>
    <fill>
      <patternFill patternType="solid">
        <fgColor rgb="FFCCFFFF"/>
        <bgColor indexed="64"/>
      </patternFill>
    </fill>
    <fill>
      <patternFill patternType="solid">
        <fgColor rgb="FF99CCFF"/>
        <bgColor indexed="64"/>
      </patternFill>
    </fill>
    <fill>
      <patternFill patternType="solid">
        <fgColor rgb="FFFFFFAF"/>
        <bgColor indexed="64"/>
      </patternFill>
    </fill>
    <fill>
      <patternFill patternType="solid">
        <fgColor rgb="FFD9D9D9"/>
        <bgColor indexed="64"/>
      </patternFill>
    </fill>
    <fill>
      <patternFill patternType="solid">
        <fgColor indexed="44"/>
        <bgColor indexed="64"/>
      </patternFill>
    </fill>
    <fill>
      <patternFill patternType="solid">
        <fgColor indexed="47"/>
        <bgColor indexed="64"/>
      </patternFill>
    </fill>
    <fill>
      <patternFill patternType="solid">
        <fgColor rgb="FFADE600"/>
        <bgColor indexed="64"/>
      </patternFill>
    </fill>
    <fill>
      <patternFill patternType="solid">
        <fgColor rgb="FF99FF66"/>
        <bgColor indexed="64"/>
      </patternFill>
    </fill>
    <fill>
      <patternFill patternType="solid">
        <fgColor indexed="10"/>
        <bgColor indexed="64"/>
      </patternFill>
    </fill>
    <fill>
      <patternFill patternType="solid">
        <fgColor rgb="FFE0DCD8"/>
        <bgColor indexed="64"/>
      </patternFill>
    </fill>
    <fill>
      <patternFill patternType="solid">
        <fgColor theme="6"/>
        <bgColor indexed="64"/>
      </patternFill>
    </fill>
    <fill>
      <patternFill patternType="solid">
        <fgColor rgb="FF003479"/>
        <bgColor indexed="64"/>
      </patternFill>
    </fill>
    <fill>
      <patternFill patternType="solid">
        <fgColor theme="0"/>
        <bgColor indexed="64"/>
      </patternFill>
    </fill>
    <fill>
      <patternFill patternType="solid">
        <fgColor rgb="FFD740A2"/>
        <bgColor indexed="64"/>
      </patternFill>
    </fill>
    <fill>
      <patternFill patternType="solid">
        <fgColor theme="8" tint="0.39997558519241921"/>
        <bgColor indexed="64"/>
      </patternFill>
    </fill>
    <fill>
      <patternFill patternType="solid">
        <fgColor rgb="FFBFDDF1"/>
        <bgColor indexed="64"/>
      </patternFill>
    </fill>
    <fill>
      <patternFill patternType="solid">
        <fgColor rgb="FFFFFF00"/>
      </patternFill>
    </fill>
    <fill>
      <patternFill patternType="solid">
        <fgColor rgb="FFFFFFE0"/>
      </patternFill>
    </fill>
    <fill>
      <patternFill patternType="solid">
        <fgColor theme="5"/>
        <bgColor indexed="64"/>
      </patternFill>
    </fill>
    <fill>
      <patternFill patternType="solid">
        <fgColor rgb="FFF0EEEC"/>
        <bgColor indexed="64"/>
      </patternFill>
    </fill>
    <fill>
      <patternFill patternType="solid">
        <fgColor theme="8" tint="0.79998168889431442"/>
        <bgColor indexed="64"/>
      </patternFill>
    </fill>
    <fill>
      <patternFill patternType="solid">
        <fgColor rgb="FFFFFFE0"/>
        <bgColor indexed="64"/>
      </patternFill>
    </fill>
    <fill>
      <patternFill patternType="solid">
        <fgColor theme="9"/>
        <bgColor indexed="64"/>
      </patternFill>
    </fill>
    <fill>
      <patternFill patternType="solid">
        <fgColor rgb="FFE2EFDA"/>
        <bgColor indexed="64"/>
      </patternFill>
    </fill>
    <fill>
      <patternFill patternType="solid">
        <fgColor rgb="FFFFFF00"/>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rgb="FF808080"/>
      </top>
      <bottom style="thin">
        <color rgb="FF808080"/>
      </bottom>
      <diagonal/>
    </border>
    <border>
      <left/>
      <right/>
      <top style="medium">
        <color theme="0"/>
      </top>
      <bottom/>
      <diagonal/>
    </border>
    <border>
      <left style="medium">
        <color indexed="64"/>
      </left>
      <right style="medium">
        <color indexed="64"/>
      </right>
      <top style="medium">
        <color indexed="64"/>
      </top>
      <bottom style="medium">
        <color indexed="64"/>
      </bottom>
      <diagonal/>
    </border>
    <border>
      <left style="thin">
        <color rgb="FF857362"/>
      </left>
      <right style="thin">
        <color rgb="FF857362"/>
      </right>
      <top style="thin">
        <color rgb="FF857362"/>
      </top>
      <bottom style="thin">
        <color rgb="FF857362"/>
      </bottom>
      <diagonal/>
    </border>
    <border>
      <left style="thin">
        <color auto="1"/>
      </left>
      <right/>
      <top/>
      <bottom/>
      <diagonal/>
    </border>
    <border>
      <left style="thin">
        <color auto="1"/>
      </left>
      <right style="thin">
        <color auto="1"/>
      </right>
      <top/>
      <bottom/>
      <diagonal/>
    </border>
  </borders>
  <cellStyleXfs count="83">
    <xf numFmtId="0" fontId="0" fillId="0" borderId="0"/>
    <xf numFmtId="43" fontId="3" fillId="0" borderId="0" applyFont="0" applyFill="0" applyBorder="0" applyAlignment="0" applyProtection="0"/>
    <xf numFmtId="10" fontId="3" fillId="0" borderId="0" applyFon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5" fillId="46" borderId="0" applyNumberFormat="0" applyBorder="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165" fontId="3" fillId="43" borderId="0" applyNumberFormat="0" applyFont="0" applyBorder="0" applyAlignment="0" applyProtection="0"/>
    <xf numFmtId="0" fontId="3" fillId="44" borderId="0" applyNumberFormat="0" applyFont="0" applyBorder="0" applyAlignment="0" applyProtection="0"/>
    <xf numFmtId="166" fontId="26" fillId="0" borderId="0" applyNumberFormat="0" applyProtection="0">
      <alignment vertical="top"/>
    </xf>
    <xf numFmtId="166" fontId="27" fillId="0" borderId="0" applyNumberFormat="0" applyProtection="0">
      <alignment vertical="top"/>
    </xf>
    <xf numFmtId="166" fontId="20" fillId="45" borderId="0" applyNumberFormat="0" applyProtection="0">
      <alignment vertical="top"/>
    </xf>
    <xf numFmtId="9" fontId="3" fillId="0" borderId="0" applyFont="0" applyFill="0" applyBorder="0" applyAlignment="0" applyProtection="0"/>
    <xf numFmtId="0" fontId="31" fillId="0" borderId="0" applyNumberFormat="0" applyFill="0" applyBorder="0" applyProtection="0">
      <alignment vertical="top"/>
    </xf>
    <xf numFmtId="167" fontId="20" fillId="0" borderId="0" applyFont="0" applyFill="0" applyBorder="0" applyProtection="0">
      <alignment vertical="top"/>
    </xf>
    <xf numFmtId="168" fontId="20" fillId="0" borderId="0" applyFont="0" applyFill="0" applyBorder="0" applyProtection="0">
      <alignment vertical="top"/>
    </xf>
    <xf numFmtId="169" fontId="20" fillId="0" borderId="0" applyFont="0" applyFill="0" applyBorder="0" applyProtection="0">
      <alignment vertical="top"/>
    </xf>
    <xf numFmtId="0" fontId="21" fillId="0" borderId="0"/>
    <xf numFmtId="0" fontId="22" fillId="0" borderId="0"/>
    <xf numFmtId="0" fontId="23" fillId="0" borderId="0"/>
    <xf numFmtId="168" fontId="24" fillId="0" borderId="0" applyNumberFormat="0" applyFill="0" applyBorder="0" applyProtection="0">
      <alignment vertical="top"/>
    </xf>
    <xf numFmtId="0" fontId="25" fillId="0" borderId="0" applyNumberFormat="0" applyFill="0" applyBorder="0" applyProtection="0">
      <alignment vertical="top"/>
    </xf>
    <xf numFmtId="0" fontId="20" fillId="0" borderId="0" applyNumberFormat="0" applyFill="0" applyBorder="0" applyProtection="0">
      <alignment horizontal="right" vertical="top"/>
    </xf>
    <xf numFmtId="0" fontId="42" fillId="63" borderId="0" applyNumberFormat="0" applyBorder="0" applyAlignment="0" applyProtection="0"/>
    <xf numFmtId="0" fontId="28" fillId="0" borderId="0" applyNumberFormat="0" applyFill="0" applyBorder="0" applyAlignment="0" applyProtection="0"/>
    <xf numFmtId="0" fontId="44" fillId="0" borderId="0" applyNumberFormat="0" applyFill="0" applyAlignment="0" applyProtection="0"/>
    <xf numFmtId="0" fontId="45" fillId="65" borderId="0" applyNumberFormat="0" applyBorder="0" applyAlignment="0" applyProtection="0"/>
    <xf numFmtId="0" fontId="45" fillId="63" borderId="0" applyNumberFormat="0" applyAlignment="0" applyProtection="0"/>
    <xf numFmtId="0" fontId="28" fillId="0" borderId="0" applyNumberFormat="0" applyFill="0" applyBorder="0" applyAlignment="0" applyProtection="0"/>
    <xf numFmtId="0" fontId="2" fillId="0" borderId="0"/>
    <xf numFmtId="0" fontId="2" fillId="0" borderId="0"/>
    <xf numFmtId="0" fontId="54" fillId="0" borderId="0"/>
    <xf numFmtId="0" fontId="2" fillId="0" borderId="0"/>
    <xf numFmtId="0" fontId="1" fillId="0" borderId="0"/>
    <xf numFmtId="164" fontId="3" fillId="0" borderId="0" applyFont="0" applyFill="0" applyBorder="0" applyProtection="0">
      <alignment vertical="top"/>
    </xf>
    <xf numFmtId="0" fontId="59" fillId="0" borderId="0"/>
    <xf numFmtId="0" fontId="54" fillId="0" borderId="0"/>
  </cellStyleXfs>
  <cellXfs count="367">
    <xf numFmtId="0" fontId="0" fillId="0" borderId="0" xfId="0"/>
    <xf numFmtId="0" fontId="0" fillId="44" borderId="0" xfId="0" applyFill="1"/>
    <xf numFmtId="0" fontId="27" fillId="0" borderId="0" xfId="0" applyFont="1" applyAlignment="1">
      <alignment vertical="top"/>
    </xf>
    <xf numFmtId="0" fontId="20" fillId="45" borderId="0" xfId="0" applyFont="1" applyFill="1" applyAlignment="1">
      <alignment vertical="top"/>
    </xf>
    <xf numFmtId="0" fontId="26" fillId="0" borderId="0" xfId="55" applyNumberFormat="1">
      <alignment vertical="top"/>
    </xf>
    <xf numFmtId="0" fontId="24" fillId="0" borderId="0" xfId="0" applyFont="1" applyAlignment="1">
      <alignment vertical="top"/>
    </xf>
    <xf numFmtId="0" fontId="20" fillId="0" borderId="0" xfId="0" applyFont="1" applyAlignment="1">
      <alignment horizontal="right" vertical="top"/>
    </xf>
    <xf numFmtId="0" fontId="20" fillId="0" borderId="0" xfId="0" applyFont="1" applyAlignment="1">
      <alignment vertical="top"/>
    </xf>
    <xf numFmtId="0" fontId="20" fillId="43" borderId="0" xfId="0" applyFont="1" applyFill="1" applyAlignment="1">
      <alignment vertical="top"/>
    </xf>
    <xf numFmtId="0" fontId="25" fillId="0" borderId="0" xfId="0" applyFont="1" applyAlignment="1">
      <alignment vertical="top"/>
    </xf>
    <xf numFmtId="0" fontId="18" fillId="44" borderId="0" xfId="0" applyFont="1" applyFill="1"/>
    <xf numFmtId="0" fontId="3" fillId="0" borderId="0" xfId="0" applyFont="1"/>
    <xf numFmtId="0" fontId="20" fillId="48" borderId="0" xfId="0" applyFont="1" applyFill="1" applyAlignment="1">
      <alignment vertical="top"/>
    </xf>
    <xf numFmtId="0" fontId="20" fillId="48" borderId="0" xfId="0" applyFont="1" applyFill="1" applyAlignment="1">
      <alignment horizontal="right" vertical="top"/>
    </xf>
    <xf numFmtId="0" fontId="25" fillId="48" borderId="0" xfId="0" applyFont="1" applyFill="1" applyAlignment="1">
      <alignment vertical="top"/>
    </xf>
    <xf numFmtId="0" fontId="24" fillId="48" borderId="0" xfId="0" applyFont="1" applyFill="1" applyAlignment="1">
      <alignment vertical="top"/>
    </xf>
    <xf numFmtId="168" fontId="20" fillId="50" borderId="0" xfId="61" applyFont="1" applyFill="1">
      <alignment vertical="top"/>
    </xf>
    <xf numFmtId="168" fontId="20" fillId="0" borderId="0" xfId="61" applyFont="1">
      <alignment vertical="top"/>
    </xf>
    <xf numFmtId="167" fontId="20" fillId="0" borderId="0" xfId="60" applyFont="1" applyFill="1">
      <alignment vertical="top"/>
    </xf>
    <xf numFmtId="170" fontId="20" fillId="50" borderId="0" xfId="0" applyNumberFormat="1" applyFont="1" applyFill="1" applyAlignment="1">
      <alignment vertical="top"/>
    </xf>
    <xf numFmtId="170" fontId="0" fillId="0" borderId="0" xfId="0" applyNumberFormat="1" applyAlignment="1">
      <alignment vertical="top"/>
    </xf>
    <xf numFmtId="170" fontId="20" fillId="0" borderId="0" xfId="0" applyNumberFormat="1" applyFont="1" applyAlignment="1">
      <alignment vertical="top"/>
    </xf>
    <xf numFmtId="170" fontId="20" fillId="0" borderId="0" xfId="0" applyNumberFormat="1" applyFont="1" applyAlignment="1">
      <alignment horizontal="right" vertical="top"/>
    </xf>
    <xf numFmtId="170" fontId="25" fillId="0" borderId="0" xfId="0" applyNumberFormat="1" applyFont="1" applyAlignment="1">
      <alignment vertical="top"/>
    </xf>
    <xf numFmtId="170" fontId="24" fillId="0" borderId="0" xfId="0" applyNumberFormat="1" applyFont="1" applyAlignment="1">
      <alignment vertical="top"/>
    </xf>
    <xf numFmtId="167" fontId="20" fillId="0" borderId="0" xfId="60" applyFont="1">
      <alignment vertical="top"/>
    </xf>
    <xf numFmtId="168" fontId="20" fillId="0" borderId="0" xfId="61" applyFont="1" applyBorder="1">
      <alignment vertical="top"/>
    </xf>
    <xf numFmtId="0" fontId="29" fillId="0" borderId="0" xfId="0" applyFont="1" applyAlignment="1">
      <alignment vertical="top"/>
    </xf>
    <xf numFmtId="168" fontId="24" fillId="0" borderId="0" xfId="61" applyFont="1" applyBorder="1">
      <alignment vertical="top"/>
    </xf>
    <xf numFmtId="164" fontId="20" fillId="49" borderId="0" xfId="0" applyNumberFormat="1" applyFont="1" applyFill="1" applyAlignment="1">
      <alignment vertical="top"/>
    </xf>
    <xf numFmtId="0" fontId="30" fillId="0" borderId="0" xfId="0" applyFont="1" applyAlignment="1">
      <alignment vertical="top"/>
    </xf>
    <xf numFmtId="168" fontId="20" fillId="0" borderId="0" xfId="61" applyFont="1" applyFill="1">
      <alignment vertical="top"/>
    </xf>
    <xf numFmtId="167" fontId="26" fillId="0" borderId="0" xfId="60" applyFont="1" applyFill="1">
      <alignment vertical="top"/>
    </xf>
    <xf numFmtId="164" fontId="20" fillId="49" borderId="0" xfId="0" applyNumberFormat="1" applyFont="1" applyFill="1" applyAlignment="1">
      <alignment horizontal="right" vertical="top"/>
    </xf>
    <xf numFmtId="0" fontId="16" fillId="0" borderId="0" xfId="0" applyFont="1" applyAlignment="1">
      <alignment vertical="top"/>
    </xf>
    <xf numFmtId="0" fontId="16" fillId="48" borderId="0" xfId="0" applyFont="1" applyFill="1" applyAlignment="1">
      <alignment vertical="top"/>
    </xf>
    <xf numFmtId="167" fontId="26" fillId="0" borderId="0" xfId="60" applyFont="1">
      <alignment vertical="top"/>
    </xf>
    <xf numFmtId="0" fontId="26" fillId="0" borderId="0" xfId="0" applyFont="1" applyAlignment="1">
      <alignment vertical="top"/>
    </xf>
    <xf numFmtId="171" fontId="20" fillId="0" borderId="0" xfId="0" applyNumberFormat="1" applyFont="1" applyAlignment="1">
      <alignment vertical="top"/>
    </xf>
    <xf numFmtId="168" fontId="16" fillId="0" borderId="0" xfId="61" applyFont="1" applyFill="1">
      <alignment vertical="top"/>
    </xf>
    <xf numFmtId="168" fontId="16" fillId="48" borderId="0" xfId="61" applyFont="1" applyFill="1">
      <alignment vertical="top"/>
    </xf>
    <xf numFmtId="172" fontId="20" fillId="0" borderId="0" xfId="0" applyNumberFormat="1" applyFont="1" applyAlignment="1">
      <alignment vertical="top"/>
    </xf>
    <xf numFmtId="173" fontId="20" fillId="0" borderId="0" xfId="62" applyNumberFormat="1" applyFont="1">
      <alignment vertical="top"/>
    </xf>
    <xf numFmtId="173" fontId="20" fillId="44" borderId="0" xfId="62" applyNumberFormat="1" applyFont="1" applyFill="1">
      <alignment vertical="top"/>
    </xf>
    <xf numFmtId="0" fontId="20" fillId="42" borderId="0" xfId="0" applyFont="1" applyFill="1" applyAlignment="1">
      <alignment vertical="top"/>
    </xf>
    <xf numFmtId="43" fontId="20" fillId="0" borderId="0" xfId="1" applyFont="1" applyBorder="1" applyAlignment="1">
      <alignment vertical="top"/>
    </xf>
    <xf numFmtId="168" fontId="20" fillId="0" borderId="0" xfId="61" applyFont="1" applyFill="1" applyBorder="1">
      <alignment vertical="top"/>
    </xf>
    <xf numFmtId="0" fontId="24" fillId="0" borderId="0" xfId="66" applyNumberFormat="1" applyFill="1" applyBorder="1">
      <alignment vertical="top"/>
    </xf>
    <xf numFmtId="0" fontId="24" fillId="0" borderId="0" xfId="66" applyNumberFormat="1" applyBorder="1">
      <alignment vertical="top"/>
    </xf>
    <xf numFmtId="0" fontId="24" fillId="0" borderId="0" xfId="66" applyNumberFormat="1" applyFill="1">
      <alignment vertical="top"/>
    </xf>
    <xf numFmtId="0" fontId="24" fillId="0" borderId="0" xfId="66" applyNumberFormat="1">
      <alignment vertical="top"/>
    </xf>
    <xf numFmtId="0" fontId="25" fillId="0" borderId="0" xfId="67" applyFill="1" applyBorder="1">
      <alignment vertical="top"/>
    </xf>
    <xf numFmtId="168" fontId="20" fillId="0" borderId="0" xfId="68" applyNumberFormat="1" applyBorder="1">
      <alignment horizontal="right" vertical="top"/>
    </xf>
    <xf numFmtId="0" fontId="20" fillId="0" borderId="0" xfId="68" applyBorder="1">
      <alignment horizontal="right" vertical="top"/>
    </xf>
    <xf numFmtId="170" fontId="20" fillId="0" borderId="0" xfId="68" applyNumberFormat="1" applyBorder="1">
      <alignment horizontal="right" vertical="top"/>
    </xf>
    <xf numFmtId="0" fontId="20" fillId="0" borderId="0" xfId="68">
      <alignment horizontal="right" vertical="top"/>
    </xf>
    <xf numFmtId="0" fontId="20" fillId="0" borderId="0" xfId="68" applyFill="1" applyBorder="1">
      <alignment horizontal="right" vertical="top"/>
    </xf>
    <xf numFmtId="0" fontId="20" fillId="0" borderId="0" xfId="68" applyFill="1">
      <alignment horizontal="right" vertical="top"/>
    </xf>
    <xf numFmtId="168" fontId="25" fillId="0" borderId="0" xfId="67" applyNumberFormat="1" applyBorder="1">
      <alignment vertical="top"/>
    </xf>
    <xf numFmtId="0" fontId="25" fillId="0" borderId="0" xfId="67" applyBorder="1">
      <alignment vertical="top"/>
    </xf>
    <xf numFmtId="170" fontId="25" fillId="0" borderId="0" xfId="67" applyNumberFormat="1" applyBorder="1">
      <alignment vertical="top"/>
    </xf>
    <xf numFmtId="0" fontId="25" fillId="0" borderId="0" xfId="67" applyFill="1">
      <alignment vertical="top"/>
    </xf>
    <xf numFmtId="168" fontId="24" fillId="0" borderId="0" xfId="66" applyBorder="1">
      <alignment vertical="top"/>
    </xf>
    <xf numFmtId="170" fontId="24" fillId="0" borderId="0" xfId="66" applyNumberFormat="1" applyBorder="1">
      <alignment vertical="top"/>
    </xf>
    <xf numFmtId="0" fontId="25" fillId="0" borderId="0" xfId="67">
      <alignment vertical="top"/>
    </xf>
    <xf numFmtId="0" fontId="3" fillId="0" borderId="0" xfId="0" applyFont="1" applyAlignment="1">
      <alignment vertical="top"/>
    </xf>
    <xf numFmtId="173" fontId="24" fillId="0" borderId="0" xfId="66" applyNumberFormat="1" applyFill="1">
      <alignment vertical="top"/>
    </xf>
    <xf numFmtId="173" fontId="25" fillId="0" borderId="0" xfId="67" applyNumberFormat="1">
      <alignment vertical="top"/>
    </xf>
    <xf numFmtId="173" fontId="20" fillId="0" borderId="0" xfId="68" applyNumberFormat="1">
      <alignment horizontal="right" vertical="top"/>
    </xf>
    <xf numFmtId="172" fontId="24" fillId="0" borderId="0" xfId="66" applyNumberFormat="1" applyFill="1">
      <alignment vertical="top"/>
    </xf>
    <xf numFmtId="172" fontId="25" fillId="0" borderId="0" xfId="67" applyNumberFormat="1" applyFill="1">
      <alignment vertical="top"/>
    </xf>
    <xf numFmtId="172" fontId="20" fillId="0" borderId="0" xfId="68" applyNumberFormat="1" applyFill="1">
      <alignment horizontal="right" vertical="top"/>
    </xf>
    <xf numFmtId="167" fontId="24" fillId="0" borderId="0" xfId="66" applyNumberFormat="1" applyFill="1">
      <alignment vertical="top"/>
    </xf>
    <xf numFmtId="167" fontId="25" fillId="0" borderId="0" xfId="67" applyNumberFormat="1">
      <alignment vertical="top"/>
    </xf>
    <xf numFmtId="167" fontId="20" fillId="0" borderId="0" xfId="68" applyNumberFormat="1">
      <alignment horizontal="right" vertical="top"/>
    </xf>
    <xf numFmtId="168" fontId="24" fillId="0" borderId="0" xfId="66" applyFill="1">
      <alignment vertical="top"/>
    </xf>
    <xf numFmtId="168" fontId="25" fillId="0" borderId="0" xfId="67" applyNumberFormat="1">
      <alignment vertical="top"/>
    </xf>
    <xf numFmtId="168" fontId="20" fillId="0" borderId="0" xfId="68" applyNumberFormat="1">
      <alignment horizontal="right" vertical="top"/>
    </xf>
    <xf numFmtId="168" fontId="25" fillId="0" borderId="0" xfId="67" applyNumberFormat="1" applyFill="1">
      <alignment vertical="top"/>
    </xf>
    <xf numFmtId="168" fontId="20" fillId="0" borderId="0" xfId="68" applyNumberFormat="1" applyFill="1">
      <alignment horizontal="right" vertical="top"/>
    </xf>
    <xf numFmtId="171" fontId="24" fillId="0" borderId="0" xfId="66" applyNumberFormat="1" applyFill="1">
      <alignment vertical="top"/>
    </xf>
    <xf numFmtId="171" fontId="25" fillId="0" borderId="0" xfId="67" applyNumberFormat="1" applyFill="1">
      <alignment vertical="top"/>
    </xf>
    <xf numFmtId="171" fontId="20" fillId="0" borderId="0" xfId="68" applyNumberFormat="1" applyFill="1">
      <alignment horizontal="right" vertical="top"/>
    </xf>
    <xf numFmtId="167" fontId="25" fillId="0" borderId="0" xfId="67" applyNumberFormat="1" applyFill="1">
      <alignment vertical="top"/>
    </xf>
    <xf numFmtId="167" fontId="20" fillId="0" borderId="0" xfId="68" applyNumberFormat="1" applyFill="1">
      <alignment horizontal="right" vertical="top"/>
    </xf>
    <xf numFmtId="168" fontId="3" fillId="0" borderId="0" xfId="61" applyFont="1">
      <alignment vertical="top"/>
    </xf>
    <xf numFmtId="167" fontId="24" fillId="0" borderId="0" xfId="66" applyNumberFormat="1">
      <alignment vertical="top"/>
    </xf>
    <xf numFmtId="168" fontId="3" fillId="0" borderId="0" xfId="61" applyFont="1" applyFill="1">
      <alignment vertical="top"/>
    </xf>
    <xf numFmtId="168" fontId="3" fillId="48" borderId="0" xfId="61" applyFont="1" applyFill="1">
      <alignment vertical="top"/>
    </xf>
    <xf numFmtId="168" fontId="24" fillId="0" borderId="0" xfId="66">
      <alignment vertical="top"/>
    </xf>
    <xf numFmtId="43" fontId="3" fillId="0" borderId="0" xfId="1" applyFont="1"/>
    <xf numFmtId="43" fontId="20" fillId="0" borderId="0" xfId="1" applyFont="1" applyAlignment="1">
      <alignment vertical="top"/>
    </xf>
    <xf numFmtId="43" fontId="20" fillId="0" borderId="0" xfId="1" applyFont="1" applyFill="1" applyAlignment="1">
      <alignment vertical="top"/>
    </xf>
    <xf numFmtId="43" fontId="3" fillId="0" borderId="0" xfId="1" applyFont="1" applyBorder="1" applyAlignment="1">
      <alignment vertical="top"/>
    </xf>
    <xf numFmtId="43" fontId="26" fillId="0" borderId="0" xfId="1" applyFont="1" applyAlignment="1">
      <alignment vertical="top"/>
    </xf>
    <xf numFmtId="43" fontId="16" fillId="0" borderId="0" xfId="1" applyFont="1" applyFill="1" applyAlignment="1">
      <alignment vertical="top"/>
    </xf>
    <xf numFmtId="43" fontId="26" fillId="0" borderId="0" xfId="1" applyFont="1" applyFill="1" applyAlignment="1">
      <alignment vertical="top"/>
    </xf>
    <xf numFmtId="43" fontId="3" fillId="0" borderId="0" xfId="1" applyFont="1" applyAlignment="1">
      <alignment vertical="top"/>
    </xf>
    <xf numFmtId="43" fontId="27" fillId="0" borderId="0" xfId="1" applyFont="1" applyAlignment="1">
      <alignment vertical="top"/>
    </xf>
    <xf numFmtId="43" fontId="3" fillId="0" borderId="0" xfId="1" applyFont="1" applyFill="1" applyAlignment="1">
      <alignment vertical="top"/>
    </xf>
    <xf numFmtId="169" fontId="20" fillId="48" borderId="0" xfId="62" applyFont="1" applyFill="1">
      <alignment vertical="top"/>
    </xf>
    <xf numFmtId="43" fontId="26" fillId="0" borderId="0" xfId="0" applyNumberFormat="1" applyFont="1" applyAlignment="1">
      <alignment vertical="top"/>
    </xf>
    <xf numFmtId="0" fontId="31" fillId="0" borderId="0" xfId="59">
      <alignment vertical="top"/>
    </xf>
    <xf numFmtId="0" fontId="0" fillId="42" borderId="10" xfId="0" applyFill="1" applyBorder="1"/>
    <xf numFmtId="0" fontId="0" fillId="44" borderId="10" xfId="0" applyFill="1" applyBorder="1"/>
    <xf numFmtId="0" fontId="0" fillId="52" borderId="10" xfId="0" applyFill="1" applyBorder="1"/>
    <xf numFmtId="164" fontId="0" fillId="44" borderId="10" xfId="0" applyNumberFormat="1" applyFill="1" applyBorder="1"/>
    <xf numFmtId="168" fontId="31" fillId="0" borderId="0" xfId="67" applyNumberFormat="1" applyFont="1" applyBorder="1">
      <alignment vertical="top"/>
    </xf>
    <xf numFmtId="0" fontId="31" fillId="0" borderId="0" xfId="67" applyFont="1" applyBorder="1">
      <alignment vertical="top"/>
    </xf>
    <xf numFmtId="170" fontId="31" fillId="0" borderId="0" xfId="67" applyNumberFormat="1" applyFont="1" applyBorder="1">
      <alignment vertical="top"/>
    </xf>
    <xf numFmtId="0" fontId="31" fillId="0" borderId="0" xfId="67" applyFont="1" applyFill="1">
      <alignment vertical="top"/>
    </xf>
    <xf numFmtId="0" fontId="31" fillId="0" borderId="0" xfId="67" applyFont="1" applyFill="1" applyBorder="1">
      <alignment vertical="top"/>
    </xf>
    <xf numFmtId="172" fontId="31" fillId="0" borderId="0" xfId="67" applyNumberFormat="1" applyFont="1" applyFill="1">
      <alignment vertical="top"/>
    </xf>
    <xf numFmtId="168" fontId="32" fillId="0" borderId="0" xfId="67" applyNumberFormat="1" applyFont="1" applyBorder="1">
      <alignment vertical="top"/>
    </xf>
    <xf numFmtId="0" fontId="32" fillId="0" borderId="0" xfId="67" applyFont="1" applyBorder="1">
      <alignment vertical="top"/>
    </xf>
    <xf numFmtId="170" fontId="32" fillId="0" borderId="0" xfId="67" applyNumberFormat="1" applyFont="1" applyBorder="1">
      <alignment vertical="top"/>
    </xf>
    <xf numFmtId="0" fontId="32" fillId="0" borderId="0" xfId="67" applyFont="1" applyFill="1">
      <alignment vertical="top"/>
    </xf>
    <xf numFmtId="0" fontId="32" fillId="0" borderId="0" xfId="0" applyFont="1" applyAlignment="1">
      <alignment vertical="top"/>
    </xf>
    <xf numFmtId="164" fontId="33" fillId="33" borderId="0" xfId="0" applyNumberFormat="1" applyFont="1" applyFill="1" applyAlignment="1">
      <alignment vertical="top"/>
    </xf>
    <xf numFmtId="0" fontId="34" fillId="33" borderId="0" xfId="67" applyFont="1" applyFill="1">
      <alignment vertical="top"/>
    </xf>
    <xf numFmtId="0" fontId="35" fillId="33" borderId="0" xfId="67" applyFont="1" applyFill="1">
      <alignment vertical="top"/>
    </xf>
    <xf numFmtId="0" fontId="36" fillId="33" borderId="0" xfId="68" applyFont="1" applyFill="1">
      <alignment horizontal="right" vertical="top"/>
    </xf>
    <xf numFmtId="0" fontId="37" fillId="33" borderId="0" xfId="0" applyFont="1" applyFill="1"/>
    <xf numFmtId="0" fontId="37" fillId="0" borderId="0" xfId="0" applyFont="1"/>
    <xf numFmtId="0" fontId="31" fillId="0" borderId="0" xfId="67" applyFont="1">
      <alignment vertical="top"/>
    </xf>
    <xf numFmtId="173" fontId="31" fillId="0" borderId="0" xfId="67" applyNumberFormat="1" applyFont="1">
      <alignment vertical="top"/>
    </xf>
    <xf numFmtId="167" fontId="31" fillId="0" borderId="0" xfId="67" applyNumberFormat="1" applyFont="1">
      <alignment vertical="top"/>
    </xf>
    <xf numFmtId="168" fontId="31" fillId="0" borderId="0" xfId="67" applyNumberFormat="1" applyFont="1">
      <alignment vertical="top"/>
    </xf>
    <xf numFmtId="168" fontId="31" fillId="0" borderId="0" xfId="67" applyNumberFormat="1" applyFont="1" applyFill="1">
      <alignment vertical="top"/>
    </xf>
    <xf numFmtId="171" fontId="31" fillId="0" borderId="0" xfId="67" applyNumberFormat="1" applyFont="1" applyFill="1">
      <alignment vertical="top"/>
    </xf>
    <xf numFmtId="167" fontId="31" fillId="0" borderId="0" xfId="67" applyNumberFormat="1" applyFont="1" applyFill="1">
      <alignment vertical="top"/>
    </xf>
    <xf numFmtId="43" fontId="37" fillId="33" borderId="0" xfId="1" applyFont="1" applyFill="1"/>
    <xf numFmtId="0" fontId="35" fillId="33" borderId="0" xfId="0" applyFont="1" applyFill="1"/>
    <xf numFmtId="164" fontId="24" fillId="0" borderId="0" xfId="66" applyNumberFormat="1" applyFill="1">
      <alignment vertical="top"/>
    </xf>
    <xf numFmtId="0" fontId="24" fillId="0" borderId="12" xfId="66" applyNumberFormat="1" applyFill="1" applyBorder="1">
      <alignment vertical="top"/>
    </xf>
    <xf numFmtId="0" fontId="25" fillId="0" borderId="12" xfId="67" applyFill="1" applyBorder="1">
      <alignment vertical="top"/>
    </xf>
    <xf numFmtId="0" fontId="31" fillId="0" borderId="12" xfId="67" applyFont="1" applyFill="1" applyBorder="1">
      <alignment vertical="top"/>
    </xf>
    <xf numFmtId="0" fontId="20" fillId="0" borderId="12" xfId="68" applyFill="1" applyBorder="1">
      <alignment horizontal="right" vertical="top"/>
    </xf>
    <xf numFmtId="0" fontId="20" fillId="0" borderId="12" xfId="0" applyFont="1" applyBorder="1" applyAlignment="1">
      <alignment vertical="top"/>
    </xf>
    <xf numFmtId="0" fontId="24" fillId="53" borderId="0" xfId="0" applyFont="1" applyFill="1" applyAlignment="1">
      <alignment vertical="top"/>
    </xf>
    <xf numFmtId="0" fontId="20" fillId="53" borderId="0" xfId="0" applyFont="1" applyFill="1" applyAlignment="1">
      <alignment vertical="top"/>
    </xf>
    <xf numFmtId="0" fontId="24" fillId="53" borderId="0" xfId="0" applyFont="1" applyFill="1" applyAlignment="1">
      <alignment horizontal="left" vertical="top"/>
    </xf>
    <xf numFmtId="0" fontId="20" fillId="54" borderId="0" xfId="0" applyFont="1" applyFill="1" applyAlignment="1">
      <alignment horizontal="left" vertical="top"/>
    </xf>
    <xf numFmtId="0" fontId="20" fillId="0" borderId="0" xfId="0" applyFont="1" applyAlignment="1">
      <alignment horizontal="left" vertical="top"/>
    </xf>
    <xf numFmtId="0" fontId="20" fillId="55" borderId="0" xfId="0" applyFont="1" applyFill="1" applyAlignment="1">
      <alignment horizontal="left" vertical="top"/>
    </xf>
    <xf numFmtId="0" fontId="20" fillId="56" borderId="0" xfId="0" applyFont="1" applyFill="1" applyAlignment="1">
      <alignment horizontal="left" vertical="top"/>
    </xf>
    <xf numFmtId="0" fontId="20" fillId="45" borderId="0" xfId="0" applyFont="1" applyFill="1" applyAlignment="1">
      <alignment horizontal="left" vertical="top"/>
    </xf>
    <xf numFmtId="0" fontId="20" fillId="43" borderId="0" xfId="0" applyFont="1" applyFill="1" applyAlignment="1">
      <alignment horizontal="left" vertical="top"/>
    </xf>
    <xf numFmtId="0" fontId="20" fillId="54" borderId="0" xfId="0" applyFont="1" applyFill="1" applyAlignment="1">
      <alignment vertical="top"/>
    </xf>
    <xf numFmtId="0" fontId="20" fillId="55" borderId="0" xfId="0" applyFont="1" applyFill="1" applyAlignment="1">
      <alignment vertical="top"/>
    </xf>
    <xf numFmtId="0" fontId="26" fillId="55" borderId="0" xfId="0" applyFont="1" applyFill="1" applyAlignment="1">
      <alignment vertical="top"/>
    </xf>
    <xf numFmtId="0" fontId="20" fillId="56" borderId="0" xfId="0" applyFont="1" applyFill="1" applyAlignment="1">
      <alignment vertical="top"/>
    </xf>
    <xf numFmtId="0" fontId="20" fillId="57" borderId="0" xfId="0" applyFont="1" applyFill="1" applyAlignment="1">
      <alignment vertical="top"/>
    </xf>
    <xf numFmtId="0" fontId="20" fillId="58" borderId="0" xfId="0" applyFont="1" applyFill="1" applyAlignment="1">
      <alignment vertical="top"/>
    </xf>
    <xf numFmtId="0" fontId="20" fillId="59" borderId="0" xfId="0" applyFont="1" applyFill="1" applyAlignment="1">
      <alignment vertical="top"/>
    </xf>
    <xf numFmtId="0" fontId="20" fillId="60" borderId="0" xfId="0" applyFont="1" applyFill="1" applyAlignment="1">
      <alignment vertical="top"/>
    </xf>
    <xf numFmtId="0" fontId="20" fillId="47" borderId="0" xfId="0" applyFont="1" applyFill="1" applyAlignment="1">
      <alignment vertical="top"/>
    </xf>
    <xf numFmtId="0" fontId="24" fillId="61" borderId="0" xfId="66" applyNumberFormat="1" applyFill="1">
      <alignment vertical="top"/>
    </xf>
    <xf numFmtId="0" fontId="25" fillId="61" borderId="0" xfId="67" applyFill="1">
      <alignment vertical="top"/>
    </xf>
    <xf numFmtId="0" fontId="31" fillId="61" borderId="0" xfId="67" applyFont="1" applyFill="1">
      <alignment vertical="top"/>
    </xf>
    <xf numFmtId="0" fontId="20" fillId="61" borderId="0" xfId="68" applyFill="1">
      <alignment horizontal="right" vertical="top"/>
    </xf>
    <xf numFmtId="0" fontId="20" fillId="61" borderId="0" xfId="0" applyFont="1" applyFill="1" applyAlignment="1">
      <alignment vertical="top"/>
    </xf>
    <xf numFmtId="43" fontId="20" fillId="0" borderId="0" xfId="1" applyFont="1" applyFill="1" applyBorder="1" applyAlignment="1">
      <alignment vertical="top"/>
    </xf>
    <xf numFmtId="43" fontId="20" fillId="0" borderId="12" xfId="1" applyFont="1" applyFill="1" applyBorder="1" applyAlignment="1">
      <alignment vertical="top"/>
    </xf>
    <xf numFmtId="43" fontId="24" fillId="0" borderId="0" xfId="1" applyFont="1" applyFill="1" applyAlignment="1">
      <alignment vertical="top"/>
    </xf>
    <xf numFmtId="43" fontId="25" fillId="0" borderId="0" xfId="1" applyFont="1" applyFill="1" applyAlignment="1">
      <alignment vertical="top"/>
    </xf>
    <xf numFmtId="43" fontId="31" fillId="0" borderId="0" xfId="1" applyFont="1" applyFill="1" applyAlignment="1">
      <alignment vertical="top"/>
    </xf>
    <xf numFmtId="43" fontId="20" fillId="0" borderId="0" xfId="1" applyFont="1" applyFill="1" applyAlignment="1">
      <alignment horizontal="right" vertical="top"/>
    </xf>
    <xf numFmtId="43" fontId="20" fillId="0" borderId="0" xfId="0" applyNumberFormat="1" applyFont="1" applyAlignment="1">
      <alignment vertical="top"/>
    </xf>
    <xf numFmtId="43" fontId="20" fillId="61" borderId="0" xfId="1" applyFont="1" applyFill="1" applyAlignment="1">
      <alignment vertical="top"/>
    </xf>
    <xf numFmtId="43" fontId="24" fillId="0" borderId="0" xfId="1" applyFont="1" applyAlignment="1">
      <alignment vertical="top"/>
    </xf>
    <xf numFmtId="43" fontId="20" fillId="0" borderId="0" xfId="1" applyFont="1" applyAlignment="1">
      <alignment horizontal="right" vertical="top"/>
    </xf>
    <xf numFmtId="10" fontId="20" fillId="0" borderId="0" xfId="2" applyFont="1" applyAlignment="1">
      <alignment vertical="top"/>
    </xf>
    <xf numFmtId="10" fontId="24" fillId="0" borderId="0" xfId="2" applyFont="1" applyAlignment="1">
      <alignment vertical="top"/>
    </xf>
    <xf numFmtId="10" fontId="25" fillId="0" borderId="0" xfId="2" applyFont="1" applyFill="1" applyAlignment="1">
      <alignment vertical="top"/>
    </xf>
    <xf numFmtId="10" fontId="31" fillId="0" borderId="0" xfId="2" applyFont="1" applyFill="1" applyAlignment="1">
      <alignment vertical="top"/>
    </xf>
    <xf numFmtId="10" fontId="20" fillId="0" borderId="0" xfId="2" applyFont="1" applyAlignment="1">
      <alignment horizontal="right" vertical="top"/>
    </xf>
    <xf numFmtId="10" fontId="20" fillId="0" borderId="0" xfId="2" applyFont="1" applyFill="1" applyAlignment="1">
      <alignment vertical="top"/>
    </xf>
    <xf numFmtId="10" fontId="20" fillId="0" borderId="0" xfId="0" applyNumberFormat="1" applyFont="1" applyAlignment="1">
      <alignment vertical="top"/>
    </xf>
    <xf numFmtId="0" fontId="20" fillId="0" borderId="0" xfId="1" applyNumberFormat="1" applyFont="1" applyFill="1" applyAlignment="1">
      <alignment vertical="top"/>
    </xf>
    <xf numFmtId="174" fontId="24" fillId="0" borderId="0" xfId="1" applyNumberFormat="1" applyFont="1" applyAlignment="1">
      <alignment vertical="top"/>
    </xf>
    <xf numFmtId="174" fontId="25" fillId="0" borderId="0" xfId="1" applyNumberFormat="1" applyFont="1" applyFill="1" applyAlignment="1">
      <alignment vertical="top"/>
    </xf>
    <xf numFmtId="174" fontId="31" fillId="0" borderId="0" xfId="1" applyNumberFormat="1" applyFont="1" applyFill="1" applyAlignment="1">
      <alignment vertical="top"/>
    </xf>
    <xf numFmtId="174" fontId="20" fillId="0" borderId="0" xfId="1" applyNumberFormat="1" applyFont="1" applyAlignment="1">
      <alignment horizontal="right" vertical="top"/>
    </xf>
    <xf numFmtId="174" fontId="20" fillId="0" borderId="0" xfId="1" applyNumberFormat="1" applyFont="1" applyAlignment="1">
      <alignment vertical="top"/>
    </xf>
    <xf numFmtId="174" fontId="20" fillId="0" borderId="0" xfId="1" applyNumberFormat="1" applyFont="1" applyFill="1" applyAlignment="1">
      <alignment vertical="top"/>
    </xf>
    <xf numFmtId="175" fontId="20" fillId="0" borderId="0" xfId="1" applyNumberFormat="1" applyFont="1" applyAlignment="1">
      <alignment vertical="top"/>
    </xf>
    <xf numFmtId="176" fontId="20" fillId="0" borderId="0" xfId="0" applyNumberFormat="1" applyFont="1" applyAlignment="1">
      <alignment vertical="top"/>
    </xf>
    <xf numFmtId="0" fontId="25" fillId="0" borderId="0" xfId="67" applyNumberFormat="1" applyFill="1">
      <alignment vertical="top"/>
    </xf>
    <xf numFmtId="0" fontId="31" fillId="0" borderId="0" xfId="67" applyNumberFormat="1" applyFont="1" applyFill="1">
      <alignment vertical="top"/>
    </xf>
    <xf numFmtId="0" fontId="20" fillId="0" borderId="0" xfId="68" applyNumberFormat="1">
      <alignment horizontal="right" vertical="top"/>
    </xf>
    <xf numFmtId="0" fontId="38" fillId="0" borderId="0" xfId="66" applyNumberFormat="1" applyFont="1" applyFill="1">
      <alignment vertical="top"/>
    </xf>
    <xf numFmtId="0" fontId="39" fillId="0" borderId="0" xfId="67" applyFont="1" applyFill="1">
      <alignment vertical="top"/>
    </xf>
    <xf numFmtId="0" fontId="40" fillId="0" borderId="0" xfId="67" applyFont="1" applyFill="1">
      <alignment vertical="top"/>
    </xf>
    <xf numFmtId="0" fontId="30" fillId="0" borderId="0" xfId="68" applyFont="1" applyFill="1">
      <alignment horizontal="right" vertical="top"/>
    </xf>
    <xf numFmtId="10" fontId="30" fillId="0" borderId="0" xfId="0" applyNumberFormat="1" applyFont="1" applyAlignment="1">
      <alignment vertical="top"/>
    </xf>
    <xf numFmtId="0" fontId="38" fillId="0" borderId="11" xfId="66" applyNumberFormat="1" applyFont="1" applyFill="1" applyBorder="1">
      <alignment vertical="top"/>
    </xf>
    <xf numFmtId="0" fontId="39" fillId="0" borderId="11" xfId="67" applyFont="1" applyFill="1" applyBorder="1">
      <alignment vertical="top"/>
    </xf>
    <xf numFmtId="0" fontId="40" fillId="0" borderId="11" xfId="67" applyFont="1" applyFill="1" applyBorder="1">
      <alignment vertical="top"/>
    </xf>
    <xf numFmtId="0" fontId="30" fillId="0" borderId="11" xfId="68" applyFont="1" applyFill="1" applyBorder="1">
      <alignment horizontal="right" vertical="top"/>
    </xf>
    <xf numFmtId="0" fontId="30" fillId="0" borderId="11" xfId="0" applyFont="1" applyBorder="1" applyAlignment="1">
      <alignment vertical="top"/>
    </xf>
    <xf numFmtId="10" fontId="38" fillId="0" borderId="0" xfId="2" applyFont="1" applyFill="1" applyAlignment="1">
      <alignment vertical="top"/>
    </xf>
    <xf numFmtId="10" fontId="39" fillId="0" borderId="0" xfId="2" applyFont="1" applyFill="1" applyAlignment="1">
      <alignment vertical="top"/>
    </xf>
    <xf numFmtId="10" fontId="40" fillId="0" borderId="0" xfId="2" applyFont="1" applyFill="1" applyAlignment="1">
      <alignment vertical="top"/>
    </xf>
    <xf numFmtId="10" fontId="30" fillId="0" borderId="0" xfId="2" applyFont="1" applyFill="1" applyAlignment="1">
      <alignment horizontal="right" vertical="top"/>
    </xf>
    <xf numFmtId="10" fontId="30" fillId="0" borderId="0" xfId="2" applyFont="1" applyFill="1" applyAlignment="1">
      <alignment vertical="top"/>
    </xf>
    <xf numFmtId="177" fontId="20" fillId="50" borderId="0" xfId="0" applyNumberFormat="1" applyFont="1" applyFill="1" applyAlignment="1">
      <alignment vertical="top"/>
    </xf>
    <xf numFmtId="177" fontId="20" fillId="0" borderId="0" xfId="0" applyNumberFormat="1" applyFont="1" applyAlignment="1">
      <alignment vertical="top"/>
    </xf>
    <xf numFmtId="178" fontId="25" fillId="0" borderId="0" xfId="1" applyNumberFormat="1" applyFont="1" applyFill="1" applyAlignment="1">
      <alignment vertical="top"/>
    </xf>
    <xf numFmtId="178" fontId="31" fillId="0" borderId="0" xfId="1" applyNumberFormat="1" applyFont="1" applyFill="1" applyAlignment="1">
      <alignment vertical="top"/>
    </xf>
    <xf numFmtId="178" fontId="20" fillId="0" borderId="0" xfId="1" applyNumberFormat="1" applyFont="1" applyAlignment="1">
      <alignment horizontal="right" vertical="top"/>
    </xf>
    <xf numFmtId="178" fontId="20" fillId="0" borderId="0" xfId="1" applyNumberFormat="1" applyFont="1" applyAlignment="1">
      <alignment vertical="top"/>
    </xf>
    <xf numFmtId="171" fontId="24" fillId="0" borderId="0" xfId="1" applyNumberFormat="1" applyFont="1" applyFill="1" applyAlignment="1">
      <alignment vertical="top"/>
    </xf>
    <xf numFmtId="171" fontId="25" fillId="0" borderId="0" xfId="1" applyNumberFormat="1" applyFont="1" applyFill="1" applyAlignment="1">
      <alignment vertical="top"/>
    </xf>
    <xf numFmtId="171" fontId="31" fillId="0" borderId="0" xfId="1" applyNumberFormat="1" applyFont="1" applyFill="1" applyAlignment="1">
      <alignment vertical="top"/>
    </xf>
    <xf numFmtId="171" fontId="20" fillId="0" borderId="0" xfId="1" applyNumberFormat="1" applyFont="1" applyAlignment="1">
      <alignment horizontal="right" vertical="top"/>
    </xf>
    <xf numFmtId="171" fontId="20" fillId="0" borderId="0" xfId="1" applyNumberFormat="1" applyFont="1" applyAlignment="1">
      <alignment vertical="top"/>
    </xf>
    <xf numFmtId="171" fontId="20" fillId="61" borderId="0" xfId="1" applyNumberFormat="1" applyFont="1" applyFill="1" applyAlignment="1">
      <alignment vertical="top"/>
    </xf>
    <xf numFmtId="171" fontId="20" fillId="0" borderId="0" xfId="1" applyNumberFormat="1" applyFont="1" applyFill="1" applyAlignment="1">
      <alignment vertical="top"/>
    </xf>
    <xf numFmtId="43" fontId="24" fillId="61" borderId="0" xfId="1" applyFont="1" applyFill="1" applyAlignment="1">
      <alignment vertical="top"/>
    </xf>
    <xf numFmtId="43" fontId="25" fillId="61" borderId="0" xfId="1" applyFont="1" applyFill="1" applyAlignment="1">
      <alignment vertical="top"/>
    </xf>
    <xf numFmtId="43" fontId="31" fillId="61" borderId="0" xfId="1" applyFont="1" applyFill="1" applyAlignment="1">
      <alignment vertical="top"/>
    </xf>
    <xf numFmtId="43" fontId="20" fillId="61" borderId="0" xfId="1" applyFont="1" applyFill="1" applyAlignment="1">
      <alignment horizontal="right" vertical="top"/>
    </xf>
    <xf numFmtId="43" fontId="30" fillId="0" borderId="0" xfId="1" applyFont="1" applyFill="1" applyAlignment="1">
      <alignment vertical="top"/>
    </xf>
    <xf numFmtId="178" fontId="24" fillId="0" borderId="0" xfId="1" applyNumberFormat="1" applyFont="1" applyAlignment="1">
      <alignment vertical="top"/>
    </xf>
    <xf numFmtId="178" fontId="20" fillId="49" borderId="0" xfId="1" applyNumberFormat="1" applyFont="1" applyFill="1" applyAlignment="1">
      <alignment vertical="top"/>
    </xf>
    <xf numFmtId="0" fontId="41" fillId="0" borderId="0" xfId="0" applyFont="1" applyAlignment="1">
      <alignment horizontal="left" vertical="top"/>
    </xf>
    <xf numFmtId="0" fontId="18" fillId="0" borderId="0" xfId="0" applyFont="1"/>
    <xf numFmtId="2" fontId="20" fillId="50" borderId="0" xfId="0" applyNumberFormat="1" applyFont="1" applyFill="1" applyAlignment="1">
      <alignment vertical="top"/>
    </xf>
    <xf numFmtId="0" fontId="20" fillId="62" borderId="0" xfId="0" applyFont="1" applyFill="1" applyAlignment="1">
      <alignment vertical="top"/>
    </xf>
    <xf numFmtId="180" fontId="20" fillId="0" borderId="0" xfId="0" applyNumberFormat="1" applyFont="1" applyAlignment="1">
      <alignment vertical="top"/>
    </xf>
    <xf numFmtId="43" fontId="30" fillId="0" borderId="0" xfId="0" applyNumberFormat="1" applyFont="1" applyAlignment="1">
      <alignment vertical="top"/>
    </xf>
    <xf numFmtId="181" fontId="20" fillId="0" borderId="0" xfId="0" applyNumberFormat="1" applyFont="1" applyAlignment="1">
      <alignment vertical="top"/>
    </xf>
    <xf numFmtId="0" fontId="20" fillId="0" borderId="0" xfId="66" applyNumberFormat="1" applyFont="1">
      <alignment vertical="top"/>
    </xf>
    <xf numFmtId="10" fontId="3" fillId="0" borderId="0" xfId="2" applyAlignment="1">
      <alignment vertical="top"/>
    </xf>
    <xf numFmtId="181" fontId="20" fillId="0" borderId="0" xfId="2" applyNumberFormat="1" applyFont="1" applyAlignment="1">
      <alignment vertical="top"/>
    </xf>
    <xf numFmtId="10" fontId="3" fillId="0" borderId="13" xfId="2" applyBorder="1" applyAlignment="1">
      <alignment vertical="top"/>
    </xf>
    <xf numFmtId="43" fontId="16" fillId="0" borderId="0" xfId="0" applyNumberFormat="1" applyFont="1" applyAlignment="1">
      <alignment vertical="top"/>
    </xf>
    <xf numFmtId="181" fontId="16" fillId="0" borderId="0" xfId="0" applyNumberFormat="1" applyFont="1" applyAlignment="1">
      <alignment vertical="top"/>
    </xf>
    <xf numFmtId="10" fontId="3" fillId="0" borderId="0" xfId="2" applyFont="1" applyBorder="1" applyAlignment="1">
      <alignment vertical="top"/>
    </xf>
    <xf numFmtId="10" fontId="20" fillId="50" borderId="0" xfId="0" applyNumberFormat="1" applyFont="1" applyFill="1" applyAlignment="1">
      <alignment vertical="top"/>
    </xf>
    <xf numFmtId="174" fontId="20" fillId="61" borderId="0" xfId="1" applyNumberFormat="1" applyFont="1" applyFill="1" applyAlignment="1">
      <alignment vertical="top"/>
    </xf>
    <xf numFmtId="174" fontId="20" fillId="0" borderId="0" xfId="1" applyNumberFormat="1" applyFont="1" applyFill="1" applyBorder="1" applyAlignment="1">
      <alignment vertical="top"/>
    </xf>
    <xf numFmtId="174" fontId="20" fillId="0" borderId="12" xfId="1" applyNumberFormat="1" applyFont="1" applyFill="1" applyBorder="1" applyAlignment="1">
      <alignment vertical="top"/>
    </xf>
    <xf numFmtId="174" fontId="20" fillId="0" borderId="0" xfId="0" applyNumberFormat="1" applyFont="1" applyAlignment="1">
      <alignment vertical="top"/>
    </xf>
    <xf numFmtId="182" fontId="20" fillId="61" borderId="0" xfId="0" applyNumberFormat="1" applyFont="1" applyFill="1" applyAlignment="1">
      <alignment vertical="top"/>
    </xf>
    <xf numFmtId="182" fontId="20" fillId="0" borderId="0" xfId="1" applyNumberFormat="1" applyFont="1" applyAlignment="1">
      <alignment vertical="top"/>
    </xf>
    <xf numFmtId="182" fontId="20" fillId="0" borderId="0" xfId="0" applyNumberFormat="1" applyFont="1" applyAlignment="1">
      <alignment vertical="top"/>
    </xf>
    <xf numFmtId="184" fontId="20" fillId="0" borderId="0" xfId="1" applyNumberFormat="1" applyFont="1" applyAlignment="1">
      <alignment vertical="top"/>
    </xf>
    <xf numFmtId="185" fontId="30" fillId="0" borderId="0" xfId="1" applyNumberFormat="1" applyFont="1" applyFill="1" applyAlignment="1">
      <alignment vertical="top"/>
    </xf>
    <xf numFmtId="182" fontId="30" fillId="0" borderId="0" xfId="0" applyNumberFormat="1" applyFont="1" applyAlignment="1">
      <alignment vertical="top"/>
    </xf>
    <xf numFmtId="185" fontId="30" fillId="0" borderId="0" xfId="0" applyNumberFormat="1" applyFont="1" applyAlignment="1">
      <alignment vertical="top"/>
    </xf>
    <xf numFmtId="174" fontId="24" fillId="0" borderId="0" xfId="1" applyNumberFormat="1" applyFont="1" applyFill="1" applyAlignment="1">
      <alignment vertical="top"/>
    </xf>
    <xf numFmtId="174" fontId="20" fillId="0" borderId="0" xfId="1" applyNumberFormat="1" applyFont="1" applyFill="1" applyAlignment="1">
      <alignment horizontal="right" vertical="top"/>
    </xf>
    <xf numFmtId="164" fontId="20" fillId="50" borderId="0" xfId="0" applyNumberFormat="1" applyFont="1" applyFill="1" applyAlignment="1">
      <alignment vertical="top"/>
    </xf>
    <xf numFmtId="183" fontId="20" fillId="0" borderId="0" xfId="0" applyNumberFormat="1" applyFont="1" applyAlignment="1">
      <alignment vertical="top"/>
    </xf>
    <xf numFmtId="0" fontId="42" fillId="63" borderId="0" xfId="69"/>
    <xf numFmtId="0" fontId="43" fillId="63" borderId="14" xfId="0" applyFont="1" applyFill="1" applyBorder="1"/>
    <xf numFmtId="0" fontId="43" fillId="63" borderId="0" xfId="0" applyFont="1" applyFill="1"/>
    <xf numFmtId="0" fontId="43" fillId="64" borderId="0" xfId="0" applyFont="1" applyFill="1"/>
    <xf numFmtId="0" fontId="44" fillId="0" borderId="0" xfId="71" applyAlignment="1">
      <alignment vertical="center"/>
    </xf>
    <xf numFmtId="0" fontId="0" fillId="0" borderId="0" xfId="0" applyAlignment="1">
      <alignment vertical="center"/>
    </xf>
    <xf numFmtId="0" fontId="0" fillId="0" borderId="15" xfId="0" applyBorder="1" applyAlignment="1">
      <alignment horizontal="center"/>
    </xf>
    <xf numFmtId="0" fontId="45" fillId="63" borderId="0" xfId="73"/>
    <xf numFmtId="0" fontId="0" fillId="66" borderId="10" xfId="0" applyFill="1" applyBorder="1"/>
    <xf numFmtId="0" fontId="47" fillId="0" borderId="0" xfId="67" applyFont="1" applyFill="1">
      <alignment vertical="top"/>
    </xf>
    <xf numFmtId="0" fontId="48" fillId="0" borderId="0" xfId="67" applyFont="1" applyFill="1">
      <alignment vertical="top"/>
    </xf>
    <xf numFmtId="43" fontId="16" fillId="0" borderId="0" xfId="1" applyFont="1" applyAlignment="1">
      <alignment vertical="top"/>
    </xf>
    <xf numFmtId="174" fontId="16" fillId="0" borderId="0" xfId="0" applyNumberFormat="1" applyFont="1" applyAlignment="1">
      <alignment vertical="top"/>
    </xf>
    <xf numFmtId="174" fontId="16" fillId="0" borderId="0" xfId="1" applyNumberFormat="1" applyFont="1" applyAlignment="1">
      <alignment vertical="top"/>
    </xf>
    <xf numFmtId="43" fontId="46" fillId="0" borderId="0" xfId="1" applyFont="1" applyAlignment="1">
      <alignment vertical="top"/>
    </xf>
    <xf numFmtId="43" fontId="47" fillId="0" borderId="0" xfId="1" applyFont="1" applyFill="1" applyAlignment="1">
      <alignment vertical="top"/>
    </xf>
    <xf numFmtId="43" fontId="48" fillId="0" borderId="0" xfId="1" applyFont="1" applyFill="1" applyAlignment="1">
      <alignment vertical="top"/>
    </xf>
    <xf numFmtId="43" fontId="16" fillId="0" borderId="0" xfId="1" applyFont="1" applyAlignment="1">
      <alignment horizontal="right" vertical="top"/>
    </xf>
    <xf numFmtId="43" fontId="41" fillId="0" borderId="0" xfId="1" applyFont="1" applyFill="1" applyAlignment="1">
      <alignment vertical="top"/>
    </xf>
    <xf numFmtId="174" fontId="16" fillId="0" borderId="0" xfId="1" applyNumberFormat="1" applyFont="1" applyFill="1" applyAlignment="1">
      <alignment vertical="top"/>
    </xf>
    <xf numFmtId="0" fontId="41" fillId="0" borderId="0" xfId="67" applyFont="1" applyFill="1">
      <alignment vertical="top"/>
    </xf>
    <xf numFmtId="0" fontId="41" fillId="0" borderId="12" xfId="67" applyFont="1" applyFill="1" applyBorder="1">
      <alignment vertical="top"/>
    </xf>
    <xf numFmtId="0" fontId="41" fillId="0" borderId="0" xfId="67" applyFont="1" applyFill="1" applyBorder="1">
      <alignment vertical="top"/>
    </xf>
    <xf numFmtId="174" fontId="30" fillId="0" borderId="0" xfId="1" applyNumberFormat="1" applyFont="1" applyFill="1" applyAlignment="1">
      <alignment vertical="top"/>
    </xf>
    <xf numFmtId="182" fontId="20" fillId="0" borderId="0" xfId="2" applyNumberFormat="1" applyFont="1" applyFill="1" applyAlignment="1">
      <alignment vertical="top"/>
    </xf>
    <xf numFmtId="0" fontId="49" fillId="0" borderId="0" xfId="67" applyFont="1" applyFill="1">
      <alignment vertical="top"/>
    </xf>
    <xf numFmtId="185" fontId="26" fillId="0" borderId="0" xfId="0" applyNumberFormat="1" applyFont="1" applyAlignment="1">
      <alignment vertical="top"/>
    </xf>
    <xf numFmtId="179" fontId="24" fillId="67" borderId="0" xfId="62" applyNumberFormat="1" applyFont="1" applyFill="1">
      <alignment vertical="top"/>
    </xf>
    <xf numFmtId="179" fontId="25" fillId="67" borderId="0" xfId="62" applyNumberFormat="1" applyFont="1" applyFill="1">
      <alignment vertical="top"/>
    </xf>
    <xf numFmtId="179" fontId="20" fillId="67" borderId="0" xfId="62" applyNumberFormat="1" applyFill="1">
      <alignment vertical="top"/>
    </xf>
    <xf numFmtId="178" fontId="20" fillId="51" borderId="0" xfId="1" applyNumberFormat="1" applyFont="1" applyFill="1" applyAlignment="1">
      <alignment vertical="top"/>
    </xf>
    <xf numFmtId="0" fontId="43" fillId="63" borderId="0" xfId="0" applyFont="1" applyFill="1" applyAlignment="1">
      <alignment horizontal="left"/>
    </xf>
    <xf numFmtId="0" fontId="0" fillId="0" borderId="0" xfId="0" applyAlignment="1">
      <alignment wrapText="1"/>
    </xf>
    <xf numFmtId="0" fontId="0" fillId="0" borderId="0" xfId="0" applyAlignment="1">
      <alignment horizontal="left" wrapText="1"/>
    </xf>
    <xf numFmtId="186" fontId="20" fillId="50" borderId="0" xfId="0" applyNumberFormat="1" applyFont="1" applyFill="1" applyAlignment="1">
      <alignment vertical="top"/>
    </xf>
    <xf numFmtId="15" fontId="43" fillId="63" borderId="0" xfId="0" applyNumberFormat="1" applyFont="1" applyFill="1" applyAlignment="1">
      <alignment horizontal="left"/>
    </xf>
    <xf numFmtId="0" fontId="51" fillId="63" borderId="0" xfId="74" applyFont="1" applyFill="1"/>
    <xf numFmtId="0" fontId="20" fillId="0" borderId="0" xfId="66" applyNumberFormat="1" applyFont="1" applyFill="1">
      <alignment vertical="top"/>
    </xf>
    <xf numFmtId="0" fontId="20" fillId="61" borderId="0" xfId="66" applyNumberFormat="1" applyFont="1" applyFill="1">
      <alignment vertical="top"/>
    </xf>
    <xf numFmtId="0" fontId="2" fillId="0" borderId="0" xfId="75"/>
    <xf numFmtId="0" fontId="52" fillId="0" borderId="0" xfId="75" applyFont="1"/>
    <xf numFmtId="0" fontId="53" fillId="68" borderId="0" xfId="75" applyFont="1" applyFill="1"/>
    <xf numFmtId="0" fontId="55" fillId="0" borderId="0" xfId="77" applyFont="1" applyAlignment="1">
      <alignment vertical="top"/>
    </xf>
    <xf numFmtId="0" fontId="1" fillId="0" borderId="0" xfId="79"/>
    <xf numFmtId="0" fontId="56" fillId="0" borderId="0" xfId="79" applyFont="1"/>
    <xf numFmtId="0" fontId="56" fillId="0" borderId="0" xfId="79" applyFont="1" applyAlignment="1">
      <alignment horizontal="right"/>
    </xf>
    <xf numFmtId="182" fontId="56" fillId="0" borderId="0" xfId="79" applyNumberFormat="1" applyFont="1"/>
    <xf numFmtId="0" fontId="1" fillId="0" borderId="0" xfId="79" applyAlignment="1">
      <alignment horizontal="right"/>
    </xf>
    <xf numFmtId="10" fontId="1" fillId="0" borderId="0" xfId="79" applyNumberFormat="1"/>
    <xf numFmtId="164" fontId="3" fillId="0" borderId="0" xfId="80" applyFill="1" applyAlignment="1">
      <alignment vertical="top" wrapText="1"/>
    </xf>
    <xf numFmtId="164" fontId="19" fillId="70" borderId="10" xfId="80" applyFont="1" applyFill="1" applyBorder="1" applyAlignment="1">
      <alignment vertical="top" wrapText="1"/>
    </xf>
    <xf numFmtId="0" fontId="20" fillId="64" borderId="0" xfId="0" applyFont="1" applyFill="1" applyAlignment="1">
      <alignment horizontal="left" vertical="center" wrapText="1"/>
    </xf>
    <xf numFmtId="0" fontId="57" fillId="61" borderId="16" xfId="0" applyFont="1" applyFill="1" applyBorder="1" applyAlignment="1">
      <alignment horizontal="left" vertical="center" wrapText="1"/>
    </xf>
    <xf numFmtId="0" fontId="20" fillId="71" borderId="16" xfId="0" applyFont="1" applyFill="1" applyBorder="1" applyAlignment="1">
      <alignment horizontal="left" vertical="center" wrapText="1"/>
    </xf>
    <xf numFmtId="0" fontId="20" fillId="71" borderId="16" xfId="0" applyFont="1" applyFill="1" applyBorder="1" applyAlignment="1">
      <alignment horizontal="left" vertical="center"/>
    </xf>
    <xf numFmtId="164" fontId="58" fillId="33" borderId="0" xfId="0" applyNumberFormat="1" applyFont="1" applyFill="1" applyAlignment="1">
      <alignment vertical="top"/>
    </xf>
    <xf numFmtId="0" fontId="1" fillId="33" borderId="0" xfId="0" applyFont="1" applyFill="1"/>
    <xf numFmtId="0" fontId="28" fillId="0" borderId="0" xfId="74"/>
    <xf numFmtId="187" fontId="0" fillId="69" borderId="0" xfId="0" applyNumberFormat="1" applyFill="1"/>
    <xf numFmtId="0" fontId="53" fillId="72" borderId="18" xfId="0" applyFont="1" applyFill="1" applyBorder="1" applyAlignment="1">
      <alignment wrapText="1"/>
    </xf>
    <xf numFmtId="0" fontId="53" fillId="72" borderId="17" xfId="0" applyFont="1" applyFill="1" applyBorder="1" applyAlignment="1">
      <alignment wrapText="1"/>
    </xf>
    <xf numFmtId="0" fontId="0" fillId="0" borderId="18" xfId="0" applyBorder="1"/>
    <xf numFmtId="0" fontId="0" fillId="0" borderId="17" xfId="0" applyBorder="1"/>
    <xf numFmtId="187" fontId="0" fillId="69" borderId="18" xfId="0" applyNumberFormat="1" applyFill="1" applyBorder="1"/>
    <xf numFmtId="187" fontId="0" fillId="69" borderId="17" xfId="0" applyNumberFormat="1" applyFill="1" applyBorder="1"/>
    <xf numFmtId="187" fontId="0" fillId="73" borderId="0" xfId="0" applyNumberFormat="1" applyFill="1"/>
    <xf numFmtId="187" fontId="2" fillId="0" borderId="0" xfId="75" applyNumberFormat="1"/>
    <xf numFmtId="22" fontId="2" fillId="0" borderId="0" xfId="76" applyNumberFormat="1"/>
    <xf numFmtId="0" fontId="2" fillId="0" borderId="0" xfId="78" applyAlignment="1">
      <alignment vertical="top"/>
    </xf>
    <xf numFmtId="3" fontId="2" fillId="0" borderId="0" xfId="75" applyNumberFormat="1"/>
    <xf numFmtId="176" fontId="2" fillId="0" borderId="0" xfId="76" applyNumberFormat="1" applyAlignment="1">
      <alignment horizontal="right"/>
    </xf>
    <xf numFmtId="176" fontId="2" fillId="0" borderId="0" xfId="78" applyNumberFormat="1" applyAlignment="1">
      <alignment horizontal="right" vertical="top"/>
    </xf>
    <xf numFmtId="176" fontId="2" fillId="0" borderId="0" xfId="75" applyNumberFormat="1" applyAlignment="1">
      <alignment horizontal="right"/>
    </xf>
    <xf numFmtId="0" fontId="20" fillId="74" borderId="0" xfId="0" applyFont="1" applyFill="1" applyAlignment="1">
      <alignment vertical="top"/>
    </xf>
    <xf numFmtId="180" fontId="24" fillId="0" borderId="0" xfId="2" applyNumberFormat="1" applyFont="1" applyFill="1" applyAlignment="1">
      <alignment vertical="top"/>
    </xf>
    <xf numFmtId="180" fontId="25" fillId="0" borderId="0" xfId="2" applyNumberFormat="1" applyFont="1" applyFill="1" applyAlignment="1">
      <alignment vertical="top"/>
    </xf>
    <xf numFmtId="180" fontId="41" fillId="0" borderId="0" xfId="2" applyNumberFormat="1" applyFont="1" applyFill="1" applyAlignment="1">
      <alignment vertical="top"/>
    </xf>
    <xf numFmtId="180" fontId="20" fillId="0" borderId="0" xfId="2" applyNumberFormat="1" applyFont="1" applyFill="1" applyAlignment="1">
      <alignment horizontal="right" vertical="top"/>
    </xf>
    <xf numFmtId="180" fontId="20" fillId="0" borderId="0" xfId="2" applyNumberFormat="1" applyFont="1" applyFill="1" applyAlignment="1">
      <alignment vertical="top"/>
    </xf>
    <xf numFmtId="180" fontId="20" fillId="0" borderId="0" xfId="1" applyNumberFormat="1" applyFont="1" applyFill="1" applyAlignment="1">
      <alignment vertical="top"/>
    </xf>
    <xf numFmtId="185" fontId="20" fillId="0" borderId="0" xfId="1" applyNumberFormat="1" applyFont="1" applyFill="1" applyAlignment="1">
      <alignment vertical="top"/>
    </xf>
    <xf numFmtId="182" fontId="20" fillId="0" borderId="0" xfId="1" applyNumberFormat="1" applyFont="1" applyFill="1" applyAlignment="1">
      <alignment vertical="top"/>
    </xf>
    <xf numFmtId="0" fontId="46" fillId="0" borderId="0" xfId="66" applyNumberFormat="1" applyFont="1" applyFill="1">
      <alignment vertical="top"/>
    </xf>
    <xf numFmtId="0" fontId="16" fillId="0" borderId="0" xfId="68" applyFont="1" applyFill="1">
      <alignment horizontal="right" vertical="top"/>
    </xf>
    <xf numFmtId="0" fontId="52" fillId="0" borderId="0" xfId="0" applyFont="1"/>
    <xf numFmtId="0" fontId="53" fillId="68" borderId="0" xfId="0" applyFont="1" applyFill="1"/>
    <xf numFmtId="174" fontId="20" fillId="61" borderId="0" xfId="0" applyNumberFormat="1" applyFont="1" applyFill="1" applyAlignment="1">
      <alignment vertical="top"/>
    </xf>
    <xf numFmtId="186" fontId="0" fillId="69" borderId="0" xfId="0" applyNumberFormat="1" applyFill="1"/>
    <xf numFmtId="0" fontId="0" fillId="69" borderId="0" xfId="0" applyFill="1"/>
    <xf numFmtId="186" fontId="54" fillId="75" borderId="0" xfId="82" applyNumberFormat="1" applyFill="1"/>
    <xf numFmtId="186" fontId="60" fillId="75" borderId="0" xfId="82" applyNumberFormat="1" applyFont="1" applyFill="1"/>
    <xf numFmtId="0" fontId="24" fillId="76" borderId="0" xfId="66" applyNumberFormat="1" applyFill="1">
      <alignment vertical="top"/>
    </xf>
    <xf numFmtId="0" fontId="25" fillId="76" borderId="0" xfId="67" applyFill="1">
      <alignment vertical="top"/>
    </xf>
    <xf numFmtId="0" fontId="31" fillId="76" borderId="0" xfId="67" applyFont="1" applyFill="1">
      <alignment vertical="top"/>
    </xf>
    <xf numFmtId="0" fontId="20" fillId="76" borderId="0" xfId="68" applyFill="1">
      <alignment horizontal="right" vertical="top"/>
    </xf>
    <xf numFmtId="0" fontId="20" fillId="76" borderId="0" xfId="0" applyFont="1" applyFill="1" applyAlignment="1">
      <alignment vertical="top"/>
    </xf>
    <xf numFmtId="174" fontId="20" fillId="76" borderId="0" xfId="1" applyNumberFormat="1" applyFont="1" applyFill="1" applyAlignment="1">
      <alignment vertical="top"/>
    </xf>
    <xf numFmtId="182" fontId="20" fillId="76" borderId="0" xfId="0" applyNumberFormat="1" applyFont="1" applyFill="1" applyAlignment="1">
      <alignment vertical="top"/>
    </xf>
    <xf numFmtId="0" fontId="24" fillId="76" borderId="0" xfId="66" applyNumberFormat="1" applyFill="1" applyBorder="1">
      <alignment vertical="top"/>
    </xf>
    <xf numFmtId="0" fontId="25" fillId="76" borderId="0" xfId="67" applyFill="1" applyBorder="1">
      <alignment vertical="top"/>
    </xf>
    <xf numFmtId="0" fontId="31" fillId="76" borderId="0" xfId="67" applyFont="1" applyFill="1" applyBorder="1">
      <alignment vertical="top"/>
    </xf>
    <xf numFmtId="0" fontId="20" fillId="76" borderId="0" xfId="68" applyFill="1" applyBorder="1">
      <alignment horizontal="right" vertical="top"/>
    </xf>
    <xf numFmtId="174" fontId="20" fillId="76" borderId="0" xfId="1" applyNumberFormat="1" applyFont="1" applyFill="1" applyBorder="1" applyAlignment="1">
      <alignment vertical="top"/>
    </xf>
    <xf numFmtId="0" fontId="61" fillId="68" borderId="0" xfId="0" applyFont="1" applyFill="1"/>
    <xf numFmtId="0" fontId="62" fillId="0" borderId="0" xfId="0" applyFont="1"/>
    <xf numFmtId="10" fontId="0" fillId="0" borderId="0" xfId="2" applyFont="1"/>
    <xf numFmtId="10" fontId="0" fillId="76" borderId="0" xfId="2" applyFont="1" applyFill="1"/>
    <xf numFmtId="10" fontId="0" fillId="0" borderId="12" xfId="2" applyFont="1" applyBorder="1"/>
    <xf numFmtId="10" fontId="0" fillId="76" borderId="12" xfId="2" applyFont="1" applyFill="1" applyBorder="1"/>
    <xf numFmtId="0" fontId="2" fillId="0" borderId="0" xfId="75" applyAlignment="1">
      <alignment horizontal="center"/>
    </xf>
    <xf numFmtId="174" fontId="2" fillId="0" borderId="0" xfId="1" applyNumberFormat="1" applyFont="1" applyAlignment="1">
      <alignment horizontal="center"/>
    </xf>
  </cellXfs>
  <cellStyles count="83">
    <cellStyle name="20% - Accent1" xfId="21" builtinId="30" hidden="1"/>
    <cellStyle name="20% - Accent2" xfId="25" builtinId="34" hidden="1"/>
    <cellStyle name="20% - Accent3" xfId="29" builtinId="38" hidden="1"/>
    <cellStyle name="20% - Accent4" xfId="33" builtinId="42" hidden="1"/>
    <cellStyle name="20% - Accent5" xfId="37" builtinId="46" hidden="1"/>
    <cellStyle name="20% - Accent6" xfId="41" builtinId="50" hidden="1"/>
    <cellStyle name="40% - Accent1" xfId="22" builtinId="31" hidden="1"/>
    <cellStyle name="40% - Accent2" xfId="26" builtinId="35" hidden="1"/>
    <cellStyle name="40% - Accent3" xfId="30" builtinId="39" hidden="1"/>
    <cellStyle name="40% - Accent4" xfId="34" builtinId="43" hidden="1"/>
    <cellStyle name="40% - Accent5" xfId="38" builtinId="47" hidden="1"/>
    <cellStyle name="40% - Accent6" xfId="42" builtinId="51" hidden="1"/>
    <cellStyle name="60% - Accent1" xfId="23" builtinId="32" hidden="1"/>
    <cellStyle name="60% - Accent2" xfId="27" builtinId="36" hidden="1"/>
    <cellStyle name="60% - Accent3" xfId="31" builtinId="40" hidden="1"/>
    <cellStyle name="60% - Accent4" xfId="35" builtinId="44" hidden="1"/>
    <cellStyle name="60% - Accent5" xfId="39" builtinId="48" hidden="1"/>
    <cellStyle name="60% - Accent6" xfId="43" builtinId="52" hidden="1"/>
    <cellStyle name="Accent1" xfId="20" builtinId="29" hidden="1"/>
    <cellStyle name="Accent2" xfId="24" builtinId="33" hidden="1"/>
    <cellStyle name="Accent3" xfId="28" builtinId="37" hidden="1"/>
    <cellStyle name="Accent4" xfId="32" builtinId="41" hidden="1"/>
    <cellStyle name="Accent5" xfId="36" builtinId="45" hidden="1"/>
    <cellStyle name="Accent6" xfId="40" builtinId="49" hidden="1"/>
    <cellStyle name="Bad" xfId="9" builtinId="27" hidden="1"/>
    <cellStyle name="Calculation" xfId="13" builtinId="22" hidden="1"/>
    <cellStyle name="Check Cell" xfId="15" builtinId="23" hidden="1"/>
    <cellStyle name="Column 1" xfId="66" xr:uid="{00000000-0005-0000-0000-00001B000000}"/>
    <cellStyle name="Column 2 + 3" xfId="67" xr:uid="{00000000-0005-0000-0000-00001C000000}"/>
    <cellStyle name="Column 4" xfId="68" xr:uid="{00000000-0005-0000-0000-00001D000000}"/>
    <cellStyle name="Comma" xfId="1" builtinId="3" customBuiltin="1"/>
    <cellStyle name="Counterflow" xfId="54" xr:uid="{00000000-0005-0000-0000-00001F000000}"/>
    <cellStyle name="DateLong" xfId="60" xr:uid="{00000000-0005-0000-0000-000020000000}"/>
    <cellStyle name="DateShort" xfId="61" xr:uid="{00000000-0005-0000-0000-000021000000}"/>
    <cellStyle name="Documentation" xfId="59" xr:uid="{00000000-0005-0000-0000-000022000000}"/>
    <cellStyle name="End of sheet" xfId="73" xr:uid="{00000000-0005-0000-0000-000023000000}"/>
    <cellStyle name="Explanatory Text" xfId="18" builtinId="53" hidden="1"/>
    <cellStyle name="Export" xfId="56" xr:uid="{00000000-0005-0000-0000-000025000000}"/>
    <cellStyle name="Factor" xfId="62" xr:uid="{00000000-0005-0000-0000-000026000000}"/>
    <cellStyle name="Good" xfId="8" builtinId="26" hidden="1"/>
    <cellStyle name="Hard coded" xfId="57" xr:uid="{00000000-0005-0000-0000-000028000000}"/>
    <cellStyle name="Heading 1" xfId="4" builtinId="16" hidden="1"/>
    <cellStyle name="Heading 1" xfId="71" builtinId="16"/>
    <cellStyle name="Heading 2" xfId="5" builtinId="17" hidden="1"/>
    <cellStyle name="Heading 3" xfId="6" builtinId="18" hidden="1"/>
    <cellStyle name="Heading 4" xfId="7" builtinId="19" hidden="1"/>
    <cellStyle name="Hyperlink" xfId="74" builtinId="8"/>
    <cellStyle name="Hyperlink 2" xfId="70" xr:uid="{00000000-0005-0000-0000-00002E000000}"/>
    <cellStyle name="Import" xfId="55" xr:uid="{00000000-0005-0000-0000-00002F000000}"/>
    <cellStyle name="Input" xfId="11" builtinId="20" hidden="1"/>
    <cellStyle name="Level 1 Heading" xfId="63" xr:uid="{00000000-0005-0000-0000-000031000000}"/>
    <cellStyle name="Level 2 Heading" xfId="64" xr:uid="{00000000-0005-0000-0000-000032000000}"/>
    <cellStyle name="Level 3 Heading" xfId="65" xr:uid="{00000000-0005-0000-0000-000033000000}"/>
    <cellStyle name="Linked Cell" xfId="14" builtinId="24" hidden="1"/>
    <cellStyle name="Neutral" xfId="10" builtinId="28" hidden="1"/>
    <cellStyle name="Normal" xfId="0" builtinId="0"/>
    <cellStyle name="Normal 12 3" xfId="76" xr:uid="{9290A317-B04A-4687-BE8A-B3ED9AC654C8}"/>
    <cellStyle name="Normal 13" xfId="82" xr:uid="{C10808A7-CB6D-43E9-A5A3-250DD6F648AB}"/>
    <cellStyle name="Normal 2" xfId="79" xr:uid="{31828634-21EC-4361-A115-B717C95BCE25}"/>
    <cellStyle name="Normal 2 2" xfId="80" xr:uid="{4F941220-AA65-426C-865E-B3751D7E3B9C}"/>
    <cellStyle name="Normal 2 2 2" xfId="77" xr:uid="{D33B39ED-1E8F-4570-8CF2-1882C00E751D}"/>
    <cellStyle name="Normal 2 3" xfId="81" xr:uid="{B33FD5AB-CE09-4C6E-86B3-102796C5CE8D}"/>
    <cellStyle name="Normal 7 3" xfId="78" xr:uid="{6F222D00-2EE2-4AB8-8789-930C5A8417D5}"/>
    <cellStyle name="Normal 8" xfId="75" xr:uid="{83195A49-A3C3-479E-A37B-F17825E60611}"/>
    <cellStyle name="Note" xfId="17" builtinId="10" hidden="1"/>
    <cellStyle name="Output" xfId="12" builtinId="21" hidden="1"/>
    <cellStyle name="Pantone 130C" xfId="47" xr:uid="{00000000-0005-0000-0000-000039000000}"/>
    <cellStyle name="Pantone 179C" xfId="52" xr:uid="{00000000-0005-0000-0000-00003A000000}"/>
    <cellStyle name="Pantone 232C" xfId="51" xr:uid="{00000000-0005-0000-0000-00003B000000}"/>
    <cellStyle name="Pantone 2745C" xfId="50" xr:uid="{00000000-0005-0000-0000-00003C000000}"/>
    <cellStyle name="Pantone 279C" xfId="45" xr:uid="{00000000-0005-0000-0000-00003D000000}"/>
    <cellStyle name="Pantone 281C" xfId="44" xr:uid="{00000000-0005-0000-0000-00003E000000}"/>
    <cellStyle name="Pantone 451C" xfId="46" xr:uid="{00000000-0005-0000-0000-00003F000000}"/>
    <cellStyle name="Pantone 583C" xfId="49" xr:uid="{00000000-0005-0000-0000-000040000000}"/>
    <cellStyle name="Pantone 633C" xfId="48" xr:uid="{00000000-0005-0000-0000-000041000000}"/>
    <cellStyle name="Percent" xfId="2" builtinId="5" customBuiltin="1"/>
    <cellStyle name="Percent [0]" xfId="58" xr:uid="{00000000-0005-0000-0000-000043000000}"/>
    <cellStyle name="Title" xfId="3" builtinId="15" hidden="1"/>
    <cellStyle name="Title" xfId="69" builtinId="15"/>
    <cellStyle name="Total" xfId="19" builtinId="25" hidden="1"/>
    <cellStyle name="Warning Text" xfId="16" builtinId="11" customBuiltin="1"/>
    <cellStyle name="Warning Text 2" xfId="72" xr:uid="{00000000-0005-0000-0000-000048000000}"/>
    <cellStyle name="WIP" xfId="53" xr:uid="{00000000-0005-0000-0000-000049000000}"/>
  </cellStyles>
  <dxfs count="78">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00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228600</xdr:colOff>
      <xdr:row>3</xdr:row>
      <xdr:rowOff>38100</xdr:rowOff>
    </xdr:from>
    <xdr:to>
      <xdr:col>4</xdr:col>
      <xdr:colOff>153844</xdr:colOff>
      <xdr:row>6</xdr:row>
      <xdr:rowOff>188121</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458325" y="685800"/>
          <a:ext cx="2587482" cy="78343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PR24@ofwat.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ECFE1-AA1F-47BC-B730-AD3349DA478D}">
  <sheetPr codeName="Sheet16">
    <tabColor rgb="FFE0DCD8"/>
    <pageSetUpPr fitToPage="1"/>
  </sheetPr>
  <dimension ref="A1:F56"/>
  <sheetViews>
    <sheetView zoomScale="80" zoomScaleNormal="80" workbookViewId="0">
      <pane ySplit="9" topLeftCell="A10" activePane="bottomLeft" state="frozen"/>
      <selection pane="bottomLeft"/>
    </sheetView>
  </sheetViews>
  <sheetFormatPr defaultRowHeight="13.2" x14ac:dyDescent="0.25"/>
  <cols>
    <col min="1" max="1" width="36.5546875" bestFit="1" customWidth="1"/>
    <col min="2" max="2" width="157.44140625" bestFit="1" customWidth="1"/>
    <col min="3" max="4" width="20" customWidth="1"/>
  </cols>
  <sheetData>
    <row r="1" spans="1:6" ht="30.6" thickBot="1" x14ac:dyDescent="0.55000000000000004">
      <c r="A1" s="256" t="str">
        <f ca="1" xml:space="preserve"> RIGHT(CELL("filename", $A$1), LEN(CELL("filename", $A$1)) - SEARCH("]", CELL("filename", $A$1)))</f>
        <v>Cover</v>
      </c>
      <c r="B1" s="256"/>
      <c r="C1" s="256"/>
      <c r="D1" s="256"/>
      <c r="E1" s="256"/>
      <c r="F1" s="256"/>
    </row>
    <row r="2" spans="1:6" ht="3.9" customHeight="1" x14ac:dyDescent="0.35">
      <c r="A2" s="257"/>
      <c r="B2" s="257"/>
      <c r="C2" s="257"/>
      <c r="D2" s="257"/>
      <c r="E2" s="257"/>
      <c r="F2" s="257"/>
    </row>
    <row r="3" spans="1:6" ht="16.2" x14ac:dyDescent="0.35">
      <c r="A3" s="258" t="s">
        <v>1</v>
      </c>
      <c r="B3" s="258" t="s">
        <v>2</v>
      </c>
      <c r="C3" s="259"/>
      <c r="D3" s="259"/>
      <c r="E3" s="259"/>
      <c r="F3" s="259"/>
    </row>
    <row r="4" spans="1:6" ht="16.2" x14ac:dyDescent="0.35">
      <c r="A4" s="258" t="s">
        <v>3</v>
      </c>
      <c r="B4" s="287">
        <v>5.5</v>
      </c>
      <c r="C4" s="259"/>
      <c r="D4" s="259"/>
      <c r="E4" s="259"/>
      <c r="F4" s="259"/>
    </row>
    <row r="5" spans="1:6" ht="16.2" x14ac:dyDescent="0.35">
      <c r="A5" s="258" t="s">
        <v>4</v>
      </c>
      <c r="B5" s="287" t="s">
        <v>5</v>
      </c>
      <c r="C5" s="259"/>
      <c r="D5" s="259"/>
      <c r="E5" s="259"/>
      <c r="F5" s="259"/>
    </row>
    <row r="6" spans="1:6" ht="16.2" x14ac:dyDescent="0.35">
      <c r="A6" s="258" t="s">
        <v>6</v>
      </c>
      <c r="B6" s="291">
        <v>45387</v>
      </c>
      <c r="C6" s="259"/>
      <c r="D6" s="259"/>
      <c r="E6" s="259"/>
      <c r="F6" s="259"/>
    </row>
    <row r="7" spans="1:6" ht="16.2" x14ac:dyDescent="0.35">
      <c r="A7" s="258" t="s">
        <v>7</v>
      </c>
      <c r="B7" s="258" t="s">
        <v>8</v>
      </c>
      <c r="C7" s="259"/>
      <c r="D7" s="259"/>
      <c r="E7" s="259"/>
      <c r="F7" s="259"/>
    </row>
    <row r="8" spans="1:6" ht="16.2" x14ac:dyDescent="0.35">
      <c r="A8" s="258" t="s">
        <v>9</v>
      </c>
      <c r="B8" s="292" t="s">
        <v>10</v>
      </c>
      <c r="C8" s="259"/>
      <c r="D8" s="259"/>
      <c r="E8" s="259"/>
      <c r="F8" s="259"/>
    </row>
    <row r="9" spans="1:6" ht="3.9" customHeight="1" x14ac:dyDescent="0.35">
      <c r="A9" s="258"/>
      <c r="B9" s="258"/>
      <c r="C9" s="258"/>
      <c r="D9" s="258"/>
      <c r="E9" s="258"/>
      <c r="F9" s="258"/>
    </row>
    <row r="11" spans="1:6" ht="15" x14ac:dyDescent="0.25">
      <c r="A11" s="260" t="s">
        <v>11</v>
      </c>
      <c r="B11" s="261" t="s">
        <v>12</v>
      </c>
    </row>
    <row r="12" spans="1:6" ht="15" x14ac:dyDescent="0.25">
      <c r="A12" s="260"/>
      <c r="B12" s="261" t="s">
        <v>13</v>
      </c>
    </row>
    <row r="13" spans="1:6" ht="15" x14ac:dyDescent="0.25">
      <c r="A13" s="260"/>
      <c r="B13" s="261" t="s">
        <v>14</v>
      </c>
    </row>
    <row r="14" spans="1:6" x14ac:dyDescent="0.25">
      <c r="A14" s="261"/>
      <c r="B14" s="261"/>
    </row>
    <row r="15" spans="1:6" ht="15" x14ac:dyDescent="0.25">
      <c r="A15" s="260" t="s">
        <v>15</v>
      </c>
      <c r="B15" s="261"/>
    </row>
    <row r="16" spans="1:6" x14ac:dyDescent="0.25">
      <c r="A16" s="261"/>
      <c r="B16" s="261"/>
    </row>
    <row r="17" spans="1:4" ht="15" x14ac:dyDescent="0.25">
      <c r="A17" s="260" t="s">
        <v>16</v>
      </c>
      <c r="B17" s="261"/>
    </row>
    <row r="18" spans="1:4" x14ac:dyDescent="0.25">
      <c r="A18" s="261"/>
      <c r="B18" s="261"/>
    </row>
    <row r="19" spans="1:4" ht="15" x14ac:dyDescent="0.25">
      <c r="A19" s="260" t="s">
        <v>17</v>
      </c>
      <c r="B19" s="261"/>
    </row>
    <row r="20" spans="1:4" x14ac:dyDescent="0.25">
      <c r="A20" s="227" t="s">
        <v>18</v>
      </c>
      <c r="B20" s="261"/>
    </row>
    <row r="21" spans="1:4" x14ac:dyDescent="0.25">
      <c r="A21" t="s">
        <v>19</v>
      </c>
      <c r="B21" s="261" t="s">
        <v>20</v>
      </c>
    </row>
    <row r="22" spans="1:4" x14ac:dyDescent="0.25">
      <c r="A22" t="s">
        <v>21</v>
      </c>
      <c r="B22" s="261" t="s">
        <v>22</v>
      </c>
    </row>
    <row r="23" spans="1:4" ht="52.8" x14ac:dyDescent="0.25">
      <c r="A23" s="288" t="s">
        <v>23</v>
      </c>
      <c r="B23" s="288" t="s">
        <v>24</v>
      </c>
      <c r="C23" s="288"/>
      <c r="D23" s="288"/>
    </row>
    <row r="24" spans="1:4" x14ac:dyDescent="0.25">
      <c r="B24" s="261"/>
    </row>
    <row r="25" spans="1:4" x14ac:dyDescent="0.25">
      <c r="A25" s="227" t="s">
        <v>25</v>
      </c>
      <c r="B25" s="261"/>
    </row>
    <row r="26" spans="1:4" x14ac:dyDescent="0.25">
      <c r="A26" s="288" t="s">
        <v>23</v>
      </c>
      <c r="B26" s="288" t="s">
        <v>26</v>
      </c>
    </row>
    <row r="27" spans="1:4" ht="26.4" x14ac:dyDescent="0.25">
      <c r="A27" s="288" t="s">
        <v>27</v>
      </c>
      <c r="B27" s="289" t="s">
        <v>28</v>
      </c>
    </row>
    <row r="28" spans="1:4" x14ac:dyDescent="0.25">
      <c r="B28" s="261"/>
    </row>
    <row r="29" spans="1:4" x14ac:dyDescent="0.25">
      <c r="A29" s="227" t="s">
        <v>29</v>
      </c>
      <c r="B29" s="261"/>
    </row>
    <row r="30" spans="1:4" x14ac:dyDescent="0.25">
      <c r="A30" t="s">
        <v>30</v>
      </c>
      <c r="B30" s="261" t="s">
        <v>31</v>
      </c>
    </row>
    <row r="31" spans="1:4" x14ac:dyDescent="0.25">
      <c r="A31" t="s">
        <v>32</v>
      </c>
      <c r="B31" s="261" t="s">
        <v>33</v>
      </c>
    </row>
    <row r="32" spans="1:4" x14ac:dyDescent="0.25">
      <c r="A32" t="s">
        <v>34</v>
      </c>
      <c r="B32" s="261" t="s">
        <v>35</v>
      </c>
    </row>
    <row r="33" spans="1:2" x14ac:dyDescent="0.25">
      <c r="A33" t="s">
        <v>36</v>
      </c>
      <c r="B33" s="261" t="s">
        <v>37</v>
      </c>
    </row>
    <row r="34" spans="1:2" x14ac:dyDescent="0.25">
      <c r="A34" t="s">
        <v>38</v>
      </c>
      <c r="B34" s="261" t="s">
        <v>39</v>
      </c>
    </row>
    <row r="35" spans="1:2" x14ac:dyDescent="0.25">
      <c r="B35" s="261"/>
    </row>
    <row r="36" spans="1:2" x14ac:dyDescent="0.25">
      <c r="A36" s="227" t="s">
        <v>40</v>
      </c>
      <c r="B36" s="261"/>
    </row>
    <row r="37" spans="1:2" x14ac:dyDescent="0.25">
      <c r="A37" t="s">
        <v>41</v>
      </c>
      <c r="B37" s="261" t="s">
        <v>42</v>
      </c>
    </row>
    <row r="38" spans="1:2" x14ac:dyDescent="0.25">
      <c r="A38" t="s">
        <v>43</v>
      </c>
      <c r="B38" s="261" t="s">
        <v>44</v>
      </c>
    </row>
    <row r="39" spans="1:2" x14ac:dyDescent="0.25">
      <c r="A39" t="s">
        <v>45</v>
      </c>
      <c r="B39" s="261" t="s">
        <v>46</v>
      </c>
    </row>
    <row r="40" spans="1:2" x14ac:dyDescent="0.25">
      <c r="A40" t="s">
        <v>47</v>
      </c>
      <c r="B40" s="261" t="s">
        <v>48</v>
      </c>
    </row>
    <row r="41" spans="1:2" x14ac:dyDescent="0.25">
      <c r="A41" t="s">
        <v>49</v>
      </c>
      <c r="B41" s="261" t="s">
        <v>50</v>
      </c>
    </row>
    <row r="42" spans="1:2" x14ac:dyDescent="0.25">
      <c r="B42" s="261"/>
    </row>
    <row r="43" spans="1:2" x14ac:dyDescent="0.25">
      <c r="A43" s="261"/>
      <c r="B43" s="261"/>
    </row>
    <row r="44" spans="1:2" ht="15" x14ac:dyDescent="0.25">
      <c r="A44" s="260" t="s">
        <v>51</v>
      </c>
      <c r="B44" s="261"/>
    </row>
    <row r="45" spans="1:2" ht="15" x14ac:dyDescent="0.25">
      <c r="A45" s="260"/>
      <c r="B45" s="261" t="s">
        <v>52</v>
      </c>
    </row>
    <row r="46" spans="1:2" ht="15" x14ac:dyDescent="0.25">
      <c r="A46" s="260"/>
      <c r="B46" s="261" t="s">
        <v>53</v>
      </c>
    </row>
    <row r="47" spans="1:2" ht="15" x14ac:dyDescent="0.25">
      <c r="A47" s="260"/>
      <c r="B47" s="261" t="s">
        <v>54</v>
      </c>
    </row>
    <row r="48" spans="1:2" ht="15" x14ac:dyDescent="0.25">
      <c r="A48" s="260"/>
      <c r="B48" s="261" t="s">
        <v>55</v>
      </c>
    </row>
    <row r="49" spans="1:6" ht="15" x14ac:dyDescent="0.25">
      <c r="A49" s="260"/>
      <c r="B49" s="261" t="s">
        <v>56</v>
      </c>
    </row>
    <row r="50" spans="1:6" ht="15" x14ac:dyDescent="0.25">
      <c r="A50" s="260"/>
      <c r="B50" s="261" t="s">
        <v>57</v>
      </c>
    </row>
    <row r="51" spans="1:6" ht="15" x14ac:dyDescent="0.25">
      <c r="A51" s="260"/>
      <c r="B51" s="261"/>
    </row>
    <row r="52" spans="1:6" ht="13.8" thickBot="1" x14ac:dyDescent="0.3">
      <c r="A52" s="261"/>
      <c r="B52" s="261"/>
    </row>
    <row r="53" spans="1:6" ht="15.6" thickBot="1" x14ac:dyDescent="0.3">
      <c r="A53" s="260" t="s">
        <v>58</v>
      </c>
      <c r="B53" s="261"/>
      <c r="C53" s="262" t="s">
        <v>59</v>
      </c>
    </row>
    <row r="54" spans="1:6" ht="15" x14ac:dyDescent="0.25">
      <c r="A54" s="260"/>
      <c r="B54" t="s">
        <v>60</v>
      </c>
      <c r="C54" s="29">
        <f xml:space="preserve"> Checks!$F$9</f>
        <v>0</v>
      </c>
    </row>
    <row r="56" spans="1:6" ht="13.8" x14ac:dyDescent="0.3">
      <c r="A56" s="263" t="s">
        <v>61</v>
      </c>
      <c r="B56" s="263"/>
      <c r="C56" s="263"/>
      <c r="D56" s="263"/>
      <c r="E56" s="263"/>
      <c r="F56" s="263"/>
    </row>
  </sheetData>
  <conditionalFormatting sqref="C54">
    <cfRule type="cellIs" dxfId="77" priority="5" stopIfTrue="1" operator="notEqual">
      <formula>0</formula>
    </cfRule>
    <cfRule type="cellIs" dxfId="76" priority="6" stopIfTrue="1" operator="equal">
      <formula>""</formula>
    </cfRule>
  </conditionalFormatting>
  <hyperlinks>
    <hyperlink ref="B8" r:id="rId1" xr:uid="{7811EF20-E1B1-40A8-9A47-F5B9503E9D57}"/>
  </hyperlinks>
  <pageMargins left="0.70866141732283472" right="0.70866141732283472" top="0.74803149606299213" bottom="0.74803149606299213" header="0.31496062992125984" footer="0.31496062992125984"/>
  <pageSetup paperSize="8" scale="78" fitToHeight="0" orientation="landscape" r:id="rId2"/>
  <headerFooter>
    <oddHeader>&amp;L&amp;F&amp;C&amp;A&amp;ROFFICIAL</oddHeader>
    <oddFooter>&amp;LPrinted on &amp;D at &amp;T&amp;CPage &amp;P of &amp;N&amp;ROFWAT</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40601-CA0C-4F26-AEB1-186E7ED5800B}">
  <sheetPr>
    <pageSetUpPr fitToPage="1"/>
  </sheetPr>
  <dimension ref="A1:I103"/>
  <sheetViews>
    <sheetView zoomScale="80" zoomScaleNormal="80" workbookViewId="0"/>
  </sheetViews>
  <sheetFormatPr defaultColWidth="9.109375" defaultRowHeight="13.8" x14ac:dyDescent="0.25"/>
  <cols>
    <col min="1" max="1" width="9.109375" style="299"/>
    <col min="2" max="2" width="55.88671875" style="299" bestFit="1" customWidth="1"/>
    <col min="3" max="3" width="60.5546875" style="299" bestFit="1" customWidth="1"/>
    <col min="4" max="16384" width="9.109375" style="299"/>
  </cols>
  <sheetData>
    <row r="1" spans="1:9" x14ac:dyDescent="0.25">
      <c r="A1" s="299" t="s">
        <v>141</v>
      </c>
      <c r="B1" s="299" t="s">
        <v>242</v>
      </c>
      <c r="C1" s="299" t="s">
        <v>243</v>
      </c>
      <c r="D1" s="299" t="s">
        <v>244</v>
      </c>
      <c r="E1" s="299" t="s">
        <v>184</v>
      </c>
      <c r="F1" s="299" t="s">
        <v>185</v>
      </c>
      <c r="G1" s="299" t="s">
        <v>186</v>
      </c>
      <c r="H1" s="299" t="s">
        <v>187</v>
      </c>
      <c r="I1" s="299" t="s">
        <v>188</v>
      </c>
    </row>
    <row r="3" spans="1:9" x14ac:dyDescent="0.25">
      <c r="A3" s="300" t="s">
        <v>144</v>
      </c>
      <c r="B3" s="303" t="s">
        <v>265</v>
      </c>
      <c r="C3" s="299" t="s">
        <v>266</v>
      </c>
      <c r="D3" s="302"/>
      <c r="E3" s="304">
        <v>2.2181345335277269E-2</v>
      </c>
      <c r="F3" s="304">
        <v>2.2181345335277269E-2</v>
      </c>
      <c r="G3" s="304">
        <v>2.2181345335277269E-2</v>
      </c>
      <c r="H3" s="304">
        <v>2.2181345335277269E-2</v>
      </c>
      <c r="I3" s="304">
        <v>2.2181345335277269E-2</v>
      </c>
    </row>
    <row r="4" spans="1:9" x14ac:dyDescent="0.25">
      <c r="A4" s="300" t="s">
        <v>144</v>
      </c>
      <c r="B4" s="303" t="s">
        <v>267</v>
      </c>
      <c r="C4" s="299" t="s">
        <v>268</v>
      </c>
      <c r="D4" s="302"/>
      <c r="E4" s="304">
        <v>2.2181345335277269E-2</v>
      </c>
      <c r="F4" s="304">
        <v>2.2181345335277269E-2</v>
      </c>
      <c r="G4" s="304">
        <v>2.2181345335277269E-2</v>
      </c>
      <c r="H4" s="304">
        <v>2.2181345335277269E-2</v>
      </c>
      <c r="I4" s="304">
        <v>2.2181345335277269E-2</v>
      </c>
    </row>
    <row r="5" spans="1:9" x14ac:dyDescent="0.25">
      <c r="A5" s="300" t="s">
        <v>144</v>
      </c>
      <c r="B5" s="303" t="s">
        <v>269</v>
      </c>
      <c r="C5" s="299" t="s">
        <v>270</v>
      </c>
      <c r="D5" s="302"/>
      <c r="E5" s="304">
        <v>2.2181345335277269E-2</v>
      </c>
      <c r="F5" s="304">
        <v>2.2181345335277269E-2</v>
      </c>
      <c r="G5" s="304">
        <v>2.2181345335277269E-2</v>
      </c>
      <c r="H5" s="304">
        <v>2.2181345335277269E-2</v>
      </c>
      <c r="I5" s="304">
        <v>2.2181345335277269E-2</v>
      </c>
    </row>
    <row r="6" spans="1:9" x14ac:dyDescent="0.25">
      <c r="A6" s="300" t="s">
        <v>144</v>
      </c>
      <c r="B6" s="303" t="s">
        <v>271</v>
      </c>
      <c r="C6" s="299" t="s">
        <v>272</v>
      </c>
      <c r="D6" s="302"/>
      <c r="E6" s="304">
        <v>2.2181345335277269E-2</v>
      </c>
      <c r="F6" s="304">
        <v>2.2181345335277269E-2</v>
      </c>
      <c r="G6" s="304">
        <v>2.2181345335277269E-2</v>
      </c>
      <c r="H6" s="304">
        <v>2.2181345335277269E-2</v>
      </c>
      <c r="I6" s="304">
        <v>2.2181345335277269E-2</v>
      </c>
    </row>
    <row r="7" spans="1:9" x14ac:dyDescent="0.25">
      <c r="A7" s="300" t="s">
        <v>144</v>
      </c>
      <c r="B7" s="303" t="s">
        <v>273</v>
      </c>
      <c r="C7" s="299" t="s">
        <v>274</v>
      </c>
      <c r="D7" s="302"/>
      <c r="E7" s="304">
        <v>2.2181345335277269E-2</v>
      </c>
      <c r="F7" s="304">
        <v>2.2181345335277269E-2</v>
      </c>
      <c r="G7" s="304">
        <v>2.2181345335277269E-2</v>
      </c>
      <c r="H7" s="304">
        <v>2.2181345335277269E-2</v>
      </c>
      <c r="I7" s="304">
        <v>2.2181345335277269E-2</v>
      </c>
    </row>
    <row r="9" spans="1:9" x14ac:dyDescent="0.25">
      <c r="A9" s="300" t="s">
        <v>146</v>
      </c>
      <c r="B9" s="303" t="s">
        <v>265</v>
      </c>
      <c r="C9" s="299" t="s">
        <v>266</v>
      </c>
      <c r="D9" s="302"/>
      <c r="E9" s="304">
        <v>1.920357193840716E-2</v>
      </c>
      <c r="F9" s="304">
        <v>1.920357193840716E-2</v>
      </c>
      <c r="G9" s="304">
        <v>1.920357193840716E-2</v>
      </c>
      <c r="H9" s="304">
        <v>1.920357193840716E-2</v>
      </c>
      <c r="I9" s="304">
        <v>1.920357193840716E-2</v>
      </c>
    </row>
    <row r="10" spans="1:9" x14ac:dyDescent="0.25">
      <c r="A10" s="300" t="s">
        <v>146</v>
      </c>
      <c r="B10" s="303" t="s">
        <v>267</v>
      </c>
      <c r="C10" s="299" t="s">
        <v>268</v>
      </c>
      <c r="D10" s="302"/>
      <c r="E10" s="304">
        <v>1.920357193840716E-2</v>
      </c>
      <c r="F10" s="304">
        <v>1.920357193840716E-2</v>
      </c>
      <c r="G10" s="304">
        <v>1.920357193840716E-2</v>
      </c>
      <c r="H10" s="304">
        <v>1.920357193840716E-2</v>
      </c>
      <c r="I10" s="304">
        <v>1.920357193840716E-2</v>
      </c>
    </row>
    <row r="11" spans="1:9" x14ac:dyDescent="0.25">
      <c r="A11" s="300" t="s">
        <v>146</v>
      </c>
      <c r="B11" s="303" t="s">
        <v>269</v>
      </c>
      <c r="C11" s="299" t="s">
        <v>270</v>
      </c>
      <c r="D11" s="302"/>
      <c r="E11" s="304">
        <v>1.920357193840716E-2</v>
      </c>
      <c r="F11" s="304">
        <v>1.920357193840716E-2</v>
      </c>
      <c r="G11" s="304">
        <v>1.920357193840716E-2</v>
      </c>
      <c r="H11" s="304">
        <v>1.920357193840716E-2</v>
      </c>
      <c r="I11" s="304">
        <v>1.920357193840716E-2</v>
      </c>
    </row>
    <row r="12" spans="1:9" x14ac:dyDescent="0.25">
      <c r="A12" s="300" t="s">
        <v>146</v>
      </c>
      <c r="B12" s="303" t="s">
        <v>271</v>
      </c>
      <c r="C12" s="299" t="s">
        <v>272</v>
      </c>
      <c r="D12" s="302"/>
      <c r="E12" s="304">
        <v>1.920357193840716E-2</v>
      </c>
      <c r="F12" s="304">
        <v>1.920357193840716E-2</v>
      </c>
      <c r="G12" s="304">
        <v>1.920357193840716E-2</v>
      </c>
      <c r="H12" s="304">
        <v>1.920357193840716E-2</v>
      </c>
      <c r="I12" s="304">
        <v>1.920357193840716E-2</v>
      </c>
    </row>
    <row r="13" spans="1:9" x14ac:dyDescent="0.25">
      <c r="A13" s="300" t="s">
        <v>146</v>
      </c>
      <c r="B13" s="303" t="s">
        <v>273</v>
      </c>
      <c r="C13" s="299" t="s">
        <v>274</v>
      </c>
      <c r="D13" s="302"/>
      <c r="E13" s="304">
        <v>1.920357193840716E-2</v>
      </c>
      <c r="F13" s="304">
        <v>1.920357193840716E-2</v>
      </c>
      <c r="G13" s="304">
        <v>1.920357193840716E-2</v>
      </c>
      <c r="H13" s="304">
        <v>1.920357193840716E-2</v>
      </c>
      <c r="I13" s="304">
        <v>1.920357193840716E-2</v>
      </c>
    </row>
    <row r="15" spans="1:9" x14ac:dyDescent="0.25">
      <c r="A15" s="300" t="s">
        <v>148</v>
      </c>
      <c r="B15" s="303" t="s">
        <v>265</v>
      </c>
      <c r="C15" s="299" t="s">
        <v>266</v>
      </c>
      <c r="D15" s="302"/>
      <c r="E15" s="304">
        <v>1.920357193840716E-2</v>
      </c>
      <c r="F15" s="304">
        <v>1.920357193840716E-2</v>
      </c>
      <c r="G15" s="304">
        <v>1.920357193840716E-2</v>
      </c>
      <c r="H15" s="304">
        <v>1.920357193840716E-2</v>
      </c>
      <c r="I15" s="304">
        <v>1.920357193840716E-2</v>
      </c>
    </row>
    <row r="16" spans="1:9" x14ac:dyDescent="0.25">
      <c r="A16" s="300" t="s">
        <v>148</v>
      </c>
      <c r="B16" s="303" t="s">
        <v>267</v>
      </c>
      <c r="C16" s="299" t="s">
        <v>268</v>
      </c>
      <c r="D16" s="302"/>
      <c r="E16" s="304">
        <v>1.920357193840716E-2</v>
      </c>
      <c r="F16" s="304">
        <v>1.920357193840716E-2</v>
      </c>
      <c r="G16" s="304">
        <v>1.920357193840716E-2</v>
      </c>
      <c r="H16" s="304">
        <v>1.920357193840716E-2</v>
      </c>
      <c r="I16" s="304">
        <v>1.920357193840716E-2</v>
      </c>
    </row>
    <row r="17" spans="1:9" x14ac:dyDescent="0.25">
      <c r="A17" s="300" t="s">
        <v>148</v>
      </c>
      <c r="B17" s="303" t="s">
        <v>269</v>
      </c>
      <c r="C17" s="299" t="s">
        <v>270</v>
      </c>
      <c r="D17" s="302"/>
      <c r="E17" s="304">
        <v>1.920357193840716E-2</v>
      </c>
      <c r="F17" s="304">
        <v>1.920357193840716E-2</v>
      </c>
      <c r="G17" s="304">
        <v>1.920357193840716E-2</v>
      </c>
      <c r="H17" s="304">
        <v>1.920357193840716E-2</v>
      </c>
      <c r="I17" s="304">
        <v>1.920357193840716E-2</v>
      </c>
    </row>
    <row r="18" spans="1:9" x14ac:dyDescent="0.25">
      <c r="A18" s="300" t="s">
        <v>148</v>
      </c>
      <c r="B18" s="303" t="s">
        <v>271</v>
      </c>
      <c r="C18" s="299" t="s">
        <v>272</v>
      </c>
      <c r="D18" s="302"/>
      <c r="E18" s="304">
        <v>1.920357193840716E-2</v>
      </c>
      <c r="F18" s="304">
        <v>1.920357193840716E-2</v>
      </c>
      <c r="G18" s="304">
        <v>1.920357193840716E-2</v>
      </c>
      <c r="H18" s="304">
        <v>1.920357193840716E-2</v>
      </c>
      <c r="I18" s="304">
        <v>1.920357193840716E-2</v>
      </c>
    </row>
    <row r="19" spans="1:9" x14ac:dyDescent="0.25">
      <c r="A19" s="300" t="s">
        <v>148</v>
      </c>
      <c r="B19" s="303" t="s">
        <v>273</v>
      </c>
      <c r="C19" s="299" t="s">
        <v>274</v>
      </c>
      <c r="D19" s="302"/>
      <c r="E19" s="304">
        <v>1.920357193840716E-2</v>
      </c>
      <c r="F19" s="304">
        <v>1.920357193840716E-2</v>
      </c>
      <c r="G19" s="304">
        <v>1.920357193840716E-2</v>
      </c>
      <c r="H19" s="304">
        <v>1.920357193840716E-2</v>
      </c>
      <c r="I19" s="304">
        <v>1.920357193840716E-2</v>
      </c>
    </row>
    <row r="21" spans="1:9" x14ac:dyDescent="0.25">
      <c r="A21" s="300" t="s">
        <v>150</v>
      </c>
      <c r="B21" s="303" t="s">
        <v>265</v>
      </c>
      <c r="C21" s="299" t="s">
        <v>266</v>
      </c>
      <c r="D21" s="302"/>
      <c r="E21" s="304">
        <v>2.2181345335277269E-2</v>
      </c>
      <c r="F21" s="304">
        <v>2.2181345335277269E-2</v>
      </c>
      <c r="G21" s="304">
        <v>2.2181345335277269E-2</v>
      </c>
      <c r="H21" s="304">
        <v>2.2181345335277269E-2</v>
      </c>
      <c r="I21" s="304">
        <v>2.2181345335277269E-2</v>
      </c>
    </row>
    <row r="22" spans="1:9" x14ac:dyDescent="0.25">
      <c r="A22" s="300" t="s">
        <v>150</v>
      </c>
      <c r="B22" s="303" t="s">
        <v>267</v>
      </c>
      <c r="C22" s="299" t="s">
        <v>268</v>
      </c>
      <c r="D22" s="302"/>
      <c r="E22" s="304">
        <v>2.2181345335277269E-2</v>
      </c>
      <c r="F22" s="304">
        <v>2.2181345335277269E-2</v>
      </c>
      <c r="G22" s="304">
        <v>2.2181345335277269E-2</v>
      </c>
      <c r="H22" s="304">
        <v>2.2181345335277269E-2</v>
      </c>
      <c r="I22" s="304">
        <v>2.2181345335277269E-2</v>
      </c>
    </row>
    <row r="23" spans="1:9" x14ac:dyDescent="0.25">
      <c r="A23" s="300" t="s">
        <v>150</v>
      </c>
      <c r="B23" s="303" t="s">
        <v>269</v>
      </c>
      <c r="C23" s="299" t="s">
        <v>270</v>
      </c>
      <c r="D23" s="302"/>
      <c r="E23" s="304">
        <v>2.2181345335277269E-2</v>
      </c>
      <c r="F23" s="304">
        <v>2.2181345335277269E-2</v>
      </c>
      <c r="G23" s="304">
        <v>2.2181345335277269E-2</v>
      </c>
      <c r="H23" s="304">
        <v>2.2181345335277269E-2</v>
      </c>
      <c r="I23" s="304">
        <v>2.2181345335277269E-2</v>
      </c>
    </row>
    <row r="24" spans="1:9" x14ac:dyDescent="0.25">
      <c r="A24" s="300" t="s">
        <v>150</v>
      </c>
      <c r="B24" s="303" t="s">
        <v>271</v>
      </c>
      <c r="C24" s="299" t="s">
        <v>272</v>
      </c>
      <c r="D24" s="302"/>
      <c r="E24" s="304">
        <v>2.2181345335277269E-2</v>
      </c>
      <c r="F24" s="304">
        <v>2.2181345335277269E-2</v>
      </c>
      <c r="G24" s="304">
        <v>2.2181345335277269E-2</v>
      </c>
      <c r="H24" s="304">
        <v>2.2181345335277269E-2</v>
      </c>
      <c r="I24" s="304">
        <v>2.2181345335277269E-2</v>
      </c>
    </row>
    <row r="25" spans="1:9" x14ac:dyDescent="0.25">
      <c r="A25" s="300" t="s">
        <v>150</v>
      </c>
      <c r="B25" s="303" t="s">
        <v>273</v>
      </c>
      <c r="C25" s="299" t="s">
        <v>274</v>
      </c>
      <c r="D25" s="302"/>
      <c r="E25" s="304">
        <v>2.2181345335277269E-2</v>
      </c>
      <c r="F25" s="304">
        <v>2.2181345335277269E-2</v>
      </c>
      <c r="G25" s="304">
        <v>2.2181345335277269E-2</v>
      </c>
      <c r="H25" s="304">
        <v>2.2181345335277269E-2</v>
      </c>
      <c r="I25" s="304">
        <v>2.2181345335277269E-2</v>
      </c>
    </row>
    <row r="27" spans="1:9" x14ac:dyDescent="0.25">
      <c r="A27" s="300" t="s">
        <v>152</v>
      </c>
      <c r="B27" s="303" t="s">
        <v>265</v>
      </c>
      <c r="C27" s="299" t="s">
        <v>266</v>
      </c>
      <c r="D27" s="302"/>
      <c r="E27" s="304">
        <v>1.920357193840716E-2</v>
      </c>
      <c r="F27" s="304">
        <v>1.920357193840716E-2</v>
      </c>
      <c r="G27" s="304">
        <v>1.920357193840716E-2</v>
      </c>
      <c r="H27" s="304">
        <v>1.920357193840716E-2</v>
      </c>
      <c r="I27" s="304">
        <v>1.920357193840716E-2</v>
      </c>
    </row>
    <row r="28" spans="1:9" x14ac:dyDescent="0.25">
      <c r="A28" s="300" t="s">
        <v>152</v>
      </c>
      <c r="B28" s="303" t="s">
        <v>267</v>
      </c>
      <c r="C28" s="299" t="s">
        <v>268</v>
      </c>
      <c r="D28" s="302"/>
      <c r="E28" s="304">
        <v>1.920357193840716E-2</v>
      </c>
      <c r="F28" s="304">
        <v>1.920357193840716E-2</v>
      </c>
      <c r="G28" s="304">
        <v>1.920357193840716E-2</v>
      </c>
      <c r="H28" s="304">
        <v>1.920357193840716E-2</v>
      </c>
      <c r="I28" s="304">
        <v>1.920357193840716E-2</v>
      </c>
    </row>
    <row r="29" spans="1:9" x14ac:dyDescent="0.25">
      <c r="A29" s="300" t="s">
        <v>152</v>
      </c>
      <c r="B29" s="303" t="s">
        <v>269</v>
      </c>
      <c r="C29" s="299" t="s">
        <v>270</v>
      </c>
      <c r="D29" s="302"/>
      <c r="E29" s="304">
        <v>1.920357193840716E-2</v>
      </c>
      <c r="F29" s="304">
        <v>1.920357193840716E-2</v>
      </c>
      <c r="G29" s="304">
        <v>1.920357193840716E-2</v>
      </c>
      <c r="H29" s="304">
        <v>1.920357193840716E-2</v>
      </c>
      <c r="I29" s="304">
        <v>1.920357193840716E-2</v>
      </c>
    </row>
    <row r="30" spans="1:9" x14ac:dyDescent="0.25">
      <c r="A30" s="300" t="s">
        <v>152</v>
      </c>
      <c r="B30" s="303" t="s">
        <v>271</v>
      </c>
      <c r="C30" s="299" t="s">
        <v>272</v>
      </c>
      <c r="D30" s="302"/>
      <c r="E30" s="304">
        <v>1.920357193840716E-2</v>
      </c>
      <c r="F30" s="304">
        <v>1.920357193840716E-2</v>
      </c>
      <c r="G30" s="304">
        <v>1.920357193840716E-2</v>
      </c>
      <c r="H30" s="304">
        <v>1.920357193840716E-2</v>
      </c>
      <c r="I30" s="304">
        <v>1.920357193840716E-2</v>
      </c>
    </row>
    <row r="31" spans="1:9" x14ac:dyDescent="0.25">
      <c r="A31" s="300" t="s">
        <v>152</v>
      </c>
      <c r="B31" s="303" t="s">
        <v>273</v>
      </c>
      <c r="C31" s="299" t="s">
        <v>274</v>
      </c>
      <c r="D31" s="302"/>
      <c r="E31" s="304">
        <v>1.920357193840716E-2</v>
      </c>
      <c r="F31" s="304">
        <v>1.920357193840716E-2</v>
      </c>
      <c r="G31" s="304">
        <v>1.920357193840716E-2</v>
      </c>
      <c r="H31" s="304">
        <v>1.920357193840716E-2</v>
      </c>
      <c r="I31" s="304">
        <v>1.920357193840716E-2</v>
      </c>
    </row>
    <row r="33" spans="1:9" x14ac:dyDescent="0.25">
      <c r="A33" s="300" t="s">
        <v>156</v>
      </c>
      <c r="B33" s="303" t="s">
        <v>265</v>
      </c>
      <c r="C33" s="299" t="s">
        <v>266</v>
      </c>
      <c r="D33" s="302"/>
      <c r="E33" s="304">
        <v>1.920357193840716E-2</v>
      </c>
      <c r="F33" s="304">
        <v>1.920357193840716E-2</v>
      </c>
      <c r="G33" s="304">
        <v>1.920357193840716E-2</v>
      </c>
      <c r="H33" s="304">
        <v>1.920357193840716E-2</v>
      </c>
      <c r="I33" s="304">
        <v>1.920357193840716E-2</v>
      </c>
    </row>
    <row r="34" spans="1:9" x14ac:dyDescent="0.25">
      <c r="A34" s="300" t="s">
        <v>156</v>
      </c>
      <c r="B34" s="303" t="s">
        <v>267</v>
      </c>
      <c r="C34" s="299" t="s">
        <v>268</v>
      </c>
      <c r="D34" s="302"/>
      <c r="E34" s="304">
        <v>1.920357193840716E-2</v>
      </c>
      <c r="F34" s="304">
        <v>1.920357193840716E-2</v>
      </c>
      <c r="G34" s="304">
        <v>1.920357193840716E-2</v>
      </c>
      <c r="H34" s="304">
        <v>1.920357193840716E-2</v>
      </c>
      <c r="I34" s="304">
        <v>1.920357193840716E-2</v>
      </c>
    </row>
    <row r="35" spans="1:9" x14ac:dyDescent="0.25">
      <c r="A35" s="300" t="s">
        <v>156</v>
      </c>
      <c r="B35" s="303" t="s">
        <v>269</v>
      </c>
      <c r="C35" s="299" t="s">
        <v>270</v>
      </c>
      <c r="D35" s="302"/>
      <c r="E35" s="304">
        <v>1.920357193840716E-2</v>
      </c>
      <c r="F35" s="304">
        <v>1.920357193840716E-2</v>
      </c>
      <c r="G35" s="304">
        <v>1.920357193840716E-2</v>
      </c>
      <c r="H35" s="304">
        <v>1.920357193840716E-2</v>
      </c>
      <c r="I35" s="304">
        <v>1.920357193840716E-2</v>
      </c>
    </row>
    <row r="36" spans="1:9" x14ac:dyDescent="0.25">
      <c r="A36" s="300" t="s">
        <v>156</v>
      </c>
      <c r="B36" s="303" t="s">
        <v>271</v>
      </c>
      <c r="C36" s="299" t="s">
        <v>272</v>
      </c>
      <c r="D36" s="302"/>
      <c r="E36" s="304">
        <v>1.920357193840716E-2</v>
      </c>
      <c r="F36" s="304">
        <v>1.920357193840716E-2</v>
      </c>
      <c r="G36" s="304">
        <v>1.920357193840716E-2</v>
      </c>
      <c r="H36" s="304">
        <v>1.920357193840716E-2</v>
      </c>
      <c r="I36" s="304">
        <v>1.920357193840716E-2</v>
      </c>
    </row>
    <row r="37" spans="1:9" x14ac:dyDescent="0.25">
      <c r="A37" s="300" t="s">
        <v>156</v>
      </c>
      <c r="B37" s="303" t="s">
        <v>273</v>
      </c>
      <c r="C37" s="299" t="s">
        <v>274</v>
      </c>
      <c r="D37" s="302"/>
      <c r="E37" s="304">
        <v>1.920357193840716E-2</v>
      </c>
      <c r="F37" s="304">
        <v>1.920357193840716E-2</v>
      </c>
      <c r="G37" s="304">
        <v>1.920357193840716E-2</v>
      </c>
      <c r="H37" s="304">
        <v>1.920357193840716E-2</v>
      </c>
      <c r="I37" s="304">
        <v>1.920357193840716E-2</v>
      </c>
    </row>
    <row r="39" spans="1:9" x14ac:dyDescent="0.25">
      <c r="A39" s="300" t="s">
        <v>154</v>
      </c>
      <c r="B39" s="303" t="s">
        <v>265</v>
      </c>
      <c r="C39" s="299" t="s">
        <v>266</v>
      </c>
      <c r="D39" s="302"/>
      <c r="E39" s="304">
        <v>1.920357193840716E-2</v>
      </c>
      <c r="F39" s="304">
        <v>1.920357193840716E-2</v>
      </c>
      <c r="G39" s="304">
        <v>1.920357193840716E-2</v>
      </c>
      <c r="H39" s="304">
        <v>1.920357193840716E-2</v>
      </c>
      <c r="I39" s="304">
        <v>1.920357193840716E-2</v>
      </c>
    </row>
    <row r="40" spans="1:9" x14ac:dyDescent="0.25">
      <c r="A40" s="300" t="s">
        <v>154</v>
      </c>
      <c r="B40" s="303" t="s">
        <v>267</v>
      </c>
      <c r="C40" s="299" t="s">
        <v>268</v>
      </c>
      <c r="D40" s="302"/>
      <c r="E40" s="304">
        <v>1.920357193840716E-2</v>
      </c>
      <c r="F40" s="304">
        <v>1.920357193840716E-2</v>
      </c>
      <c r="G40" s="304">
        <v>1.920357193840716E-2</v>
      </c>
      <c r="H40" s="304">
        <v>1.920357193840716E-2</v>
      </c>
      <c r="I40" s="304">
        <v>1.920357193840716E-2</v>
      </c>
    </row>
    <row r="41" spans="1:9" x14ac:dyDescent="0.25">
      <c r="A41" s="300" t="s">
        <v>154</v>
      </c>
      <c r="B41" s="303" t="s">
        <v>269</v>
      </c>
      <c r="C41" s="299" t="s">
        <v>270</v>
      </c>
      <c r="D41" s="302"/>
      <c r="E41" s="304">
        <v>1.920357193840716E-2</v>
      </c>
      <c r="F41" s="304">
        <v>1.920357193840716E-2</v>
      </c>
      <c r="G41" s="304">
        <v>1.920357193840716E-2</v>
      </c>
      <c r="H41" s="304">
        <v>1.920357193840716E-2</v>
      </c>
      <c r="I41" s="304">
        <v>1.920357193840716E-2</v>
      </c>
    </row>
    <row r="42" spans="1:9" x14ac:dyDescent="0.25">
      <c r="A42" s="300" t="s">
        <v>154</v>
      </c>
      <c r="B42" s="303" t="s">
        <v>271</v>
      </c>
      <c r="C42" s="299" t="s">
        <v>272</v>
      </c>
      <c r="D42" s="302"/>
      <c r="E42" s="304">
        <v>1.920357193840716E-2</v>
      </c>
      <c r="F42" s="304">
        <v>1.920357193840716E-2</v>
      </c>
      <c r="G42" s="304">
        <v>1.920357193840716E-2</v>
      </c>
      <c r="H42" s="304">
        <v>1.920357193840716E-2</v>
      </c>
      <c r="I42" s="304">
        <v>1.920357193840716E-2</v>
      </c>
    </row>
    <row r="43" spans="1:9" x14ac:dyDescent="0.25">
      <c r="A43" s="300" t="s">
        <v>154</v>
      </c>
      <c r="B43" s="303" t="s">
        <v>273</v>
      </c>
      <c r="C43" s="299" t="s">
        <v>274</v>
      </c>
      <c r="D43" s="302"/>
      <c r="E43" s="304">
        <v>1.920357193840716E-2</v>
      </c>
      <c r="F43" s="304">
        <v>1.920357193840716E-2</v>
      </c>
      <c r="G43" s="304">
        <v>1.920357193840716E-2</v>
      </c>
      <c r="H43" s="304">
        <v>1.920357193840716E-2</v>
      </c>
      <c r="I43" s="304">
        <v>1.920357193840716E-2</v>
      </c>
    </row>
    <row r="45" spans="1:9" x14ac:dyDescent="0.25">
      <c r="A45" s="300" t="s">
        <v>158</v>
      </c>
      <c r="B45" s="303" t="s">
        <v>265</v>
      </c>
      <c r="C45" s="299" t="s">
        <v>266</v>
      </c>
      <c r="D45" s="302"/>
      <c r="E45" s="304">
        <v>1.920357193840716E-2</v>
      </c>
      <c r="F45" s="304">
        <v>1.920357193840716E-2</v>
      </c>
      <c r="G45" s="304">
        <v>1.920357193840716E-2</v>
      </c>
      <c r="H45" s="304">
        <v>1.920357193840716E-2</v>
      </c>
      <c r="I45" s="304">
        <v>1.920357193840716E-2</v>
      </c>
    </row>
    <row r="46" spans="1:9" x14ac:dyDescent="0.25">
      <c r="A46" s="300" t="s">
        <v>158</v>
      </c>
      <c r="B46" s="303" t="s">
        <v>267</v>
      </c>
      <c r="C46" s="299" t="s">
        <v>268</v>
      </c>
      <c r="D46" s="302"/>
      <c r="E46" s="304">
        <v>1.920357193840716E-2</v>
      </c>
      <c r="F46" s="304">
        <v>1.920357193840716E-2</v>
      </c>
      <c r="G46" s="304">
        <v>1.920357193840716E-2</v>
      </c>
      <c r="H46" s="304">
        <v>1.920357193840716E-2</v>
      </c>
      <c r="I46" s="304">
        <v>1.920357193840716E-2</v>
      </c>
    </row>
    <row r="47" spans="1:9" x14ac:dyDescent="0.25">
      <c r="A47" s="300" t="s">
        <v>158</v>
      </c>
      <c r="B47" s="303" t="s">
        <v>269</v>
      </c>
      <c r="C47" s="299" t="s">
        <v>270</v>
      </c>
      <c r="D47" s="302"/>
      <c r="E47" s="304">
        <v>1.920357193840716E-2</v>
      </c>
      <c r="F47" s="304">
        <v>1.920357193840716E-2</v>
      </c>
      <c r="G47" s="304">
        <v>1.920357193840716E-2</v>
      </c>
      <c r="H47" s="304">
        <v>1.920357193840716E-2</v>
      </c>
      <c r="I47" s="304">
        <v>1.920357193840716E-2</v>
      </c>
    </row>
    <row r="48" spans="1:9" x14ac:dyDescent="0.25">
      <c r="A48" s="300" t="s">
        <v>158</v>
      </c>
      <c r="B48" s="303" t="s">
        <v>271</v>
      </c>
      <c r="C48" s="299" t="s">
        <v>272</v>
      </c>
      <c r="D48" s="302"/>
      <c r="E48" s="304">
        <v>1.920357193840716E-2</v>
      </c>
      <c r="F48" s="304">
        <v>1.920357193840716E-2</v>
      </c>
      <c r="G48" s="304">
        <v>1.920357193840716E-2</v>
      </c>
      <c r="H48" s="304">
        <v>1.920357193840716E-2</v>
      </c>
      <c r="I48" s="304">
        <v>1.920357193840716E-2</v>
      </c>
    </row>
    <row r="49" spans="1:9" x14ac:dyDescent="0.25">
      <c r="A49" s="300" t="s">
        <v>158</v>
      </c>
      <c r="B49" s="303" t="s">
        <v>273</v>
      </c>
      <c r="C49" s="299" t="s">
        <v>274</v>
      </c>
      <c r="D49" s="302"/>
      <c r="E49" s="304">
        <v>1.920357193840716E-2</v>
      </c>
      <c r="F49" s="304">
        <v>1.920357193840716E-2</v>
      </c>
      <c r="G49" s="304">
        <v>1.920357193840716E-2</v>
      </c>
      <c r="H49" s="304">
        <v>1.920357193840716E-2</v>
      </c>
      <c r="I49" s="304">
        <v>1.920357193840716E-2</v>
      </c>
    </row>
    <row r="51" spans="1:9" x14ac:dyDescent="0.25">
      <c r="A51" s="300" t="s">
        <v>160</v>
      </c>
      <c r="B51" s="303" t="s">
        <v>265</v>
      </c>
      <c r="C51" s="299" t="s">
        <v>266</v>
      </c>
      <c r="D51" s="302"/>
      <c r="E51" s="304">
        <v>1.920357193840716E-2</v>
      </c>
      <c r="F51" s="304">
        <v>1.920357193840716E-2</v>
      </c>
      <c r="G51" s="304">
        <v>1.920357193840716E-2</v>
      </c>
      <c r="H51" s="304">
        <v>1.920357193840716E-2</v>
      </c>
      <c r="I51" s="304">
        <v>1.920357193840716E-2</v>
      </c>
    </row>
    <row r="52" spans="1:9" x14ac:dyDescent="0.25">
      <c r="A52" s="300" t="s">
        <v>160</v>
      </c>
      <c r="B52" s="303" t="s">
        <v>267</v>
      </c>
      <c r="C52" s="299" t="s">
        <v>268</v>
      </c>
      <c r="D52" s="302"/>
      <c r="E52" s="304">
        <v>1.920357193840716E-2</v>
      </c>
      <c r="F52" s="304">
        <v>1.920357193840716E-2</v>
      </c>
      <c r="G52" s="304">
        <v>1.920357193840716E-2</v>
      </c>
      <c r="H52" s="304">
        <v>1.920357193840716E-2</v>
      </c>
      <c r="I52" s="304">
        <v>1.920357193840716E-2</v>
      </c>
    </row>
    <row r="53" spans="1:9" x14ac:dyDescent="0.25">
      <c r="A53" s="300" t="s">
        <v>160</v>
      </c>
      <c r="B53" s="303" t="s">
        <v>269</v>
      </c>
      <c r="C53" s="299" t="s">
        <v>270</v>
      </c>
      <c r="D53" s="302"/>
      <c r="E53" s="304">
        <v>1.920357193840716E-2</v>
      </c>
      <c r="F53" s="304">
        <v>1.920357193840716E-2</v>
      </c>
      <c r="G53" s="304">
        <v>1.920357193840716E-2</v>
      </c>
      <c r="H53" s="304">
        <v>1.920357193840716E-2</v>
      </c>
      <c r="I53" s="304">
        <v>1.920357193840716E-2</v>
      </c>
    </row>
    <row r="54" spans="1:9" x14ac:dyDescent="0.25">
      <c r="A54" s="300" t="s">
        <v>160</v>
      </c>
      <c r="B54" s="303" t="s">
        <v>271</v>
      </c>
      <c r="C54" s="299" t="s">
        <v>272</v>
      </c>
      <c r="D54" s="302"/>
      <c r="E54" s="304">
        <v>1.920357193840716E-2</v>
      </c>
      <c r="F54" s="304">
        <v>1.920357193840716E-2</v>
      </c>
      <c r="G54" s="304">
        <v>1.920357193840716E-2</v>
      </c>
      <c r="H54" s="304">
        <v>1.920357193840716E-2</v>
      </c>
      <c r="I54" s="304">
        <v>1.920357193840716E-2</v>
      </c>
    </row>
    <row r="55" spans="1:9" x14ac:dyDescent="0.25">
      <c r="A55" s="300" t="s">
        <v>160</v>
      </c>
      <c r="B55" s="303" t="s">
        <v>273</v>
      </c>
      <c r="C55" s="299" t="s">
        <v>274</v>
      </c>
      <c r="D55" s="302"/>
      <c r="E55" s="304">
        <v>1.920357193840716E-2</v>
      </c>
      <c r="F55" s="304">
        <v>1.920357193840716E-2</v>
      </c>
      <c r="G55" s="304">
        <v>1.920357193840716E-2</v>
      </c>
      <c r="H55" s="304">
        <v>1.920357193840716E-2</v>
      </c>
      <c r="I55" s="304">
        <v>1.920357193840716E-2</v>
      </c>
    </row>
    <row r="57" spans="1:9" x14ac:dyDescent="0.25">
      <c r="A57" s="300" t="s">
        <v>162</v>
      </c>
      <c r="B57" s="303" t="s">
        <v>265</v>
      </c>
      <c r="C57" s="299" t="s">
        <v>266</v>
      </c>
      <c r="D57" s="302"/>
      <c r="E57" s="304">
        <v>1.920357193840716E-2</v>
      </c>
      <c r="F57" s="304">
        <v>1.920357193840716E-2</v>
      </c>
      <c r="G57" s="304">
        <v>1.920357193840716E-2</v>
      </c>
      <c r="H57" s="304">
        <v>1.920357193840716E-2</v>
      </c>
      <c r="I57" s="304">
        <v>1.920357193840716E-2</v>
      </c>
    </row>
    <row r="58" spans="1:9" x14ac:dyDescent="0.25">
      <c r="A58" s="300" t="s">
        <v>162</v>
      </c>
      <c r="B58" s="303" t="s">
        <v>267</v>
      </c>
      <c r="C58" s="299" t="s">
        <v>268</v>
      </c>
      <c r="D58" s="302"/>
      <c r="E58" s="304">
        <v>1.920357193840716E-2</v>
      </c>
      <c r="F58" s="304">
        <v>1.920357193840716E-2</v>
      </c>
      <c r="G58" s="304">
        <v>1.920357193840716E-2</v>
      </c>
      <c r="H58" s="304">
        <v>1.920357193840716E-2</v>
      </c>
      <c r="I58" s="304">
        <v>1.920357193840716E-2</v>
      </c>
    </row>
    <row r="59" spans="1:9" x14ac:dyDescent="0.25">
      <c r="A59" s="300" t="s">
        <v>162</v>
      </c>
      <c r="B59" s="303" t="s">
        <v>269</v>
      </c>
      <c r="C59" s="299" t="s">
        <v>270</v>
      </c>
      <c r="D59" s="302"/>
      <c r="E59" s="304">
        <v>1.920357193840716E-2</v>
      </c>
      <c r="F59" s="304">
        <v>1.920357193840716E-2</v>
      </c>
      <c r="G59" s="304">
        <v>1.920357193840716E-2</v>
      </c>
      <c r="H59" s="304">
        <v>1.920357193840716E-2</v>
      </c>
      <c r="I59" s="304">
        <v>1.920357193840716E-2</v>
      </c>
    </row>
    <row r="60" spans="1:9" x14ac:dyDescent="0.25">
      <c r="A60" s="300" t="s">
        <v>162</v>
      </c>
      <c r="B60" s="303" t="s">
        <v>271</v>
      </c>
      <c r="C60" s="299" t="s">
        <v>272</v>
      </c>
      <c r="D60" s="302"/>
      <c r="E60" s="304">
        <v>1.920357193840716E-2</v>
      </c>
      <c r="F60" s="304">
        <v>1.920357193840716E-2</v>
      </c>
      <c r="G60" s="304">
        <v>1.920357193840716E-2</v>
      </c>
      <c r="H60" s="304">
        <v>1.920357193840716E-2</v>
      </c>
      <c r="I60" s="304">
        <v>1.920357193840716E-2</v>
      </c>
    </row>
    <row r="61" spans="1:9" x14ac:dyDescent="0.25">
      <c r="A61" s="300" t="s">
        <v>162</v>
      </c>
      <c r="B61" s="303" t="s">
        <v>273</v>
      </c>
      <c r="C61" s="299" t="s">
        <v>274</v>
      </c>
      <c r="D61" s="302"/>
      <c r="E61" s="304">
        <v>1.920357193840716E-2</v>
      </c>
      <c r="F61" s="304">
        <v>1.920357193840716E-2</v>
      </c>
      <c r="G61" s="304">
        <v>1.920357193840716E-2</v>
      </c>
      <c r="H61" s="304">
        <v>1.920357193840716E-2</v>
      </c>
      <c r="I61" s="304">
        <v>1.920357193840716E-2</v>
      </c>
    </row>
    <row r="63" spans="1:9" x14ac:dyDescent="0.25">
      <c r="A63" s="300" t="s">
        <v>164</v>
      </c>
      <c r="B63" s="303" t="s">
        <v>265</v>
      </c>
      <c r="C63" s="299" t="s">
        <v>266</v>
      </c>
      <c r="D63" s="302"/>
      <c r="E63" s="304">
        <v>2.2181345335277269E-2</v>
      </c>
      <c r="F63" s="304">
        <v>2.2181345335277269E-2</v>
      </c>
      <c r="G63" s="304">
        <v>2.2181345335277269E-2</v>
      </c>
      <c r="H63" s="304">
        <v>2.2181345335277269E-2</v>
      </c>
      <c r="I63" s="304">
        <v>2.2181345335277269E-2</v>
      </c>
    </row>
    <row r="64" spans="1:9" x14ac:dyDescent="0.25">
      <c r="A64" s="300" t="s">
        <v>164</v>
      </c>
      <c r="B64" s="303" t="s">
        <v>267</v>
      </c>
      <c r="C64" s="299" t="s">
        <v>268</v>
      </c>
      <c r="D64" s="302"/>
      <c r="E64" s="304">
        <v>2.2181345335277269E-2</v>
      </c>
      <c r="F64" s="304">
        <v>2.2181345335277269E-2</v>
      </c>
      <c r="G64" s="304">
        <v>2.2181345335277269E-2</v>
      </c>
      <c r="H64" s="304">
        <v>2.2181345335277269E-2</v>
      </c>
      <c r="I64" s="304">
        <v>2.2181345335277269E-2</v>
      </c>
    </row>
    <row r="65" spans="1:9" x14ac:dyDescent="0.25">
      <c r="A65" s="300" t="s">
        <v>164</v>
      </c>
      <c r="B65" s="303" t="s">
        <v>269</v>
      </c>
      <c r="C65" s="299" t="s">
        <v>270</v>
      </c>
      <c r="D65" s="302"/>
      <c r="E65" s="304">
        <v>2.2181345335277269E-2</v>
      </c>
      <c r="F65" s="304">
        <v>2.2181345335277269E-2</v>
      </c>
      <c r="G65" s="304">
        <v>2.2181345335277269E-2</v>
      </c>
      <c r="H65" s="304">
        <v>2.2181345335277269E-2</v>
      </c>
      <c r="I65" s="304">
        <v>2.2181345335277269E-2</v>
      </c>
    </row>
    <row r="66" spans="1:9" x14ac:dyDescent="0.25">
      <c r="A66" s="300" t="s">
        <v>164</v>
      </c>
      <c r="B66" s="303" t="s">
        <v>271</v>
      </c>
      <c r="C66" s="299" t="s">
        <v>272</v>
      </c>
      <c r="D66" s="302"/>
      <c r="E66" s="304">
        <v>2.2181345335277269E-2</v>
      </c>
      <c r="F66" s="304">
        <v>2.2181345335277269E-2</v>
      </c>
      <c r="G66" s="304">
        <v>2.2181345335277269E-2</v>
      </c>
      <c r="H66" s="304">
        <v>2.2181345335277269E-2</v>
      </c>
      <c r="I66" s="304">
        <v>2.2181345335277269E-2</v>
      </c>
    </row>
    <row r="67" spans="1:9" x14ac:dyDescent="0.25">
      <c r="A67" s="300" t="s">
        <v>164</v>
      </c>
      <c r="B67" s="303" t="s">
        <v>273</v>
      </c>
      <c r="C67" s="299" t="s">
        <v>274</v>
      </c>
      <c r="D67" s="302"/>
      <c r="E67" s="304">
        <v>2.2181345335277269E-2</v>
      </c>
      <c r="F67" s="304">
        <v>2.2181345335277269E-2</v>
      </c>
      <c r="G67" s="304">
        <v>2.2181345335277269E-2</v>
      </c>
      <c r="H67" s="304">
        <v>2.2181345335277269E-2</v>
      </c>
      <c r="I67" s="304">
        <v>2.2181345335277269E-2</v>
      </c>
    </row>
    <row r="69" spans="1:9" x14ac:dyDescent="0.25">
      <c r="A69" s="300" t="s">
        <v>166</v>
      </c>
      <c r="B69" s="303" t="s">
        <v>265</v>
      </c>
      <c r="C69" s="299" t="s">
        <v>266</v>
      </c>
      <c r="D69" s="302"/>
      <c r="E69" s="304">
        <v>1.920357193840716E-2</v>
      </c>
      <c r="F69" s="304">
        <v>1.920357193840716E-2</v>
      </c>
      <c r="G69" s="304">
        <v>1.920357193840716E-2</v>
      </c>
      <c r="H69" s="304">
        <v>1.920357193840716E-2</v>
      </c>
      <c r="I69" s="304">
        <v>1.920357193840716E-2</v>
      </c>
    </row>
    <row r="70" spans="1:9" x14ac:dyDescent="0.25">
      <c r="A70" s="300" t="s">
        <v>166</v>
      </c>
      <c r="B70" s="303" t="s">
        <v>267</v>
      </c>
      <c r="C70" s="299" t="s">
        <v>268</v>
      </c>
      <c r="D70" s="302"/>
      <c r="E70" s="304">
        <v>1.920357193840716E-2</v>
      </c>
      <c r="F70" s="304">
        <v>1.920357193840716E-2</v>
      </c>
      <c r="G70" s="304">
        <v>1.920357193840716E-2</v>
      </c>
      <c r="H70" s="304">
        <v>1.920357193840716E-2</v>
      </c>
      <c r="I70" s="304">
        <v>1.920357193840716E-2</v>
      </c>
    </row>
    <row r="71" spans="1:9" x14ac:dyDescent="0.25">
      <c r="A71" s="300" t="s">
        <v>166</v>
      </c>
      <c r="B71" s="303" t="s">
        <v>269</v>
      </c>
      <c r="C71" s="299" t="s">
        <v>270</v>
      </c>
      <c r="D71" s="302"/>
      <c r="E71" s="304">
        <v>1.920357193840716E-2</v>
      </c>
      <c r="F71" s="304">
        <v>1.920357193840716E-2</v>
      </c>
      <c r="G71" s="304">
        <v>1.920357193840716E-2</v>
      </c>
      <c r="H71" s="304">
        <v>1.920357193840716E-2</v>
      </c>
      <c r="I71" s="304">
        <v>1.920357193840716E-2</v>
      </c>
    </row>
    <row r="72" spans="1:9" x14ac:dyDescent="0.25">
      <c r="A72" s="300" t="s">
        <v>166</v>
      </c>
      <c r="B72" s="303" t="s">
        <v>271</v>
      </c>
      <c r="C72" s="299" t="s">
        <v>272</v>
      </c>
      <c r="D72" s="302"/>
      <c r="E72" s="304">
        <v>1.920357193840716E-2</v>
      </c>
      <c r="F72" s="304">
        <v>1.920357193840716E-2</v>
      </c>
      <c r="G72" s="304">
        <v>1.920357193840716E-2</v>
      </c>
      <c r="H72" s="304">
        <v>1.920357193840716E-2</v>
      </c>
      <c r="I72" s="304">
        <v>1.920357193840716E-2</v>
      </c>
    </row>
    <row r="73" spans="1:9" x14ac:dyDescent="0.25">
      <c r="A73" s="300" t="s">
        <v>166</v>
      </c>
      <c r="B73" s="303" t="s">
        <v>273</v>
      </c>
      <c r="C73" s="299" t="s">
        <v>274</v>
      </c>
      <c r="D73" s="302"/>
      <c r="E73" s="304">
        <v>1.920357193840716E-2</v>
      </c>
      <c r="F73" s="304">
        <v>1.920357193840716E-2</v>
      </c>
      <c r="G73" s="304">
        <v>1.920357193840716E-2</v>
      </c>
      <c r="H73" s="304">
        <v>1.920357193840716E-2</v>
      </c>
      <c r="I73" s="304">
        <v>1.920357193840716E-2</v>
      </c>
    </row>
    <row r="75" spans="1:9" x14ac:dyDescent="0.25">
      <c r="A75" s="300" t="s">
        <v>168</v>
      </c>
      <c r="B75" s="303" t="s">
        <v>265</v>
      </c>
      <c r="C75" s="299" t="s">
        <v>266</v>
      </c>
      <c r="D75" s="302"/>
      <c r="E75" s="304">
        <v>2.3910289941690976E-2</v>
      </c>
      <c r="F75" s="304">
        <v>2.3910289941690976E-2</v>
      </c>
      <c r="G75" s="304">
        <v>2.3910289941690976E-2</v>
      </c>
      <c r="H75" s="304">
        <v>2.3910289941690976E-2</v>
      </c>
      <c r="I75" s="304">
        <v>2.3910289941690976E-2</v>
      </c>
    </row>
    <row r="76" spans="1:9" x14ac:dyDescent="0.25">
      <c r="A76" s="300" t="s">
        <v>168</v>
      </c>
      <c r="B76" s="303" t="s">
        <v>267</v>
      </c>
      <c r="C76" s="299" t="s">
        <v>268</v>
      </c>
      <c r="D76" s="302"/>
      <c r="E76" s="304">
        <v>2.3910289941690976E-2</v>
      </c>
      <c r="F76" s="304">
        <v>2.3910289941690976E-2</v>
      </c>
      <c r="G76" s="304">
        <v>2.3910289941690976E-2</v>
      </c>
      <c r="H76" s="304">
        <v>2.3910289941690976E-2</v>
      </c>
      <c r="I76" s="304">
        <v>2.3910289941690976E-2</v>
      </c>
    </row>
    <row r="77" spans="1:9" x14ac:dyDescent="0.25">
      <c r="A77" s="300" t="s">
        <v>168</v>
      </c>
      <c r="B77" s="303" t="s">
        <v>269</v>
      </c>
      <c r="C77" s="299" t="s">
        <v>270</v>
      </c>
      <c r="D77" s="302"/>
      <c r="E77" s="304">
        <v>2.3910289941690976E-2</v>
      </c>
      <c r="F77" s="304">
        <v>2.3910289941690976E-2</v>
      </c>
      <c r="G77" s="304">
        <v>2.3910289941690976E-2</v>
      </c>
      <c r="H77" s="304">
        <v>2.3910289941690976E-2</v>
      </c>
      <c r="I77" s="304">
        <v>2.3910289941690976E-2</v>
      </c>
    </row>
    <row r="78" spans="1:9" x14ac:dyDescent="0.25">
      <c r="A78" s="300" t="s">
        <v>168</v>
      </c>
      <c r="B78" s="303" t="s">
        <v>271</v>
      </c>
      <c r="C78" s="299" t="s">
        <v>272</v>
      </c>
      <c r="D78" s="302"/>
      <c r="E78" s="304">
        <v>2.3910289941690976E-2</v>
      </c>
      <c r="F78" s="304">
        <v>2.3910289941690976E-2</v>
      </c>
      <c r="G78" s="304">
        <v>2.3910289941690976E-2</v>
      </c>
      <c r="H78" s="304">
        <v>2.3910289941690976E-2</v>
      </c>
      <c r="I78" s="304">
        <v>2.3910289941690976E-2</v>
      </c>
    </row>
    <row r="79" spans="1:9" x14ac:dyDescent="0.25">
      <c r="A79" s="300" t="s">
        <v>168</v>
      </c>
      <c r="B79" s="303" t="s">
        <v>273</v>
      </c>
      <c r="C79" s="299" t="s">
        <v>274</v>
      </c>
      <c r="D79" s="302"/>
      <c r="E79" s="304">
        <v>2.3910289941690976E-2</v>
      </c>
      <c r="F79" s="304">
        <v>2.3910289941690976E-2</v>
      </c>
      <c r="G79" s="304">
        <v>2.3910289941690976E-2</v>
      </c>
      <c r="H79" s="304">
        <v>2.3910289941690976E-2</v>
      </c>
      <c r="I79" s="304">
        <v>2.3910289941690976E-2</v>
      </c>
    </row>
    <row r="81" spans="1:9" x14ac:dyDescent="0.25">
      <c r="A81" s="300" t="s">
        <v>170</v>
      </c>
      <c r="B81" s="303" t="s">
        <v>265</v>
      </c>
      <c r="C81" s="299" t="s">
        <v>266</v>
      </c>
      <c r="D81" s="302"/>
      <c r="E81" s="304">
        <v>2.1125902035494581E-2</v>
      </c>
      <c r="F81" s="304">
        <v>2.1125902035494581E-2</v>
      </c>
      <c r="G81" s="304">
        <v>2.1125902035494581E-2</v>
      </c>
      <c r="H81" s="304">
        <v>2.1125902035494581E-2</v>
      </c>
      <c r="I81" s="304">
        <v>2.1125902035494581E-2</v>
      </c>
    </row>
    <row r="82" spans="1:9" x14ac:dyDescent="0.25">
      <c r="A82" s="300" t="s">
        <v>170</v>
      </c>
      <c r="B82" s="303" t="s">
        <v>267</v>
      </c>
      <c r="C82" s="299" t="s">
        <v>268</v>
      </c>
      <c r="D82" s="302"/>
      <c r="E82" s="304">
        <v>2.1125902035494581E-2</v>
      </c>
      <c r="F82" s="304">
        <v>2.1125902035494581E-2</v>
      </c>
      <c r="G82" s="304">
        <v>2.1125902035494581E-2</v>
      </c>
      <c r="H82" s="304">
        <v>2.1125902035494581E-2</v>
      </c>
      <c r="I82" s="304">
        <v>2.1125902035494581E-2</v>
      </c>
    </row>
    <row r="83" spans="1:9" x14ac:dyDescent="0.25">
      <c r="A83" s="300" t="s">
        <v>170</v>
      </c>
      <c r="B83" s="303" t="s">
        <v>269</v>
      </c>
      <c r="C83" s="299" t="s">
        <v>270</v>
      </c>
      <c r="D83" s="302"/>
      <c r="E83" s="304">
        <v>1.920357193840716E-2</v>
      </c>
      <c r="F83" s="304">
        <v>1.920357193840716E-2</v>
      </c>
      <c r="G83" s="304">
        <v>1.920357193840716E-2</v>
      </c>
      <c r="H83" s="304">
        <v>1.920357193840716E-2</v>
      </c>
      <c r="I83" s="304">
        <v>1.920357193840716E-2</v>
      </c>
    </row>
    <row r="84" spans="1:9" x14ac:dyDescent="0.25">
      <c r="A84" s="300" t="s">
        <v>170</v>
      </c>
      <c r="B84" s="303" t="s">
        <v>271</v>
      </c>
      <c r="C84" s="299" t="s">
        <v>272</v>
      </c>
      <c r="D84" s="302"/>
      <c r="E84" s="304">
        <v>1.920357193840716E-2</v>
      </c>
      <c r="F84" s="304">
        <v>1.920357193840716E-2</v>
      </c>
      <c r="G84" s="304">
        <v>1.920357193840716E-2</v>
      </c>
      <c r="H84" s="304">
        <v>1.920357193840716E-2</v>
      </c>
      <c r="I84" s="304">
        <v>1.920357193840716E-2</v>
      </c>
    </row>
    <row r="85" spans="1:9" x14ac:dyDescent="0.25">
      <c r="A85" s="300" t="s">
        <v>170</v>
      </c>
      <c r="B85" s="303" t="s">
        <v>273</v>
      </c>
      <c r="C85" s="299" t="s">
        <v>274</v>
      </c>
      <c r="D85" s="302"/>
      <c r="E85" s="304">
        <v>1.920357193840716E-2</v>
      </c>
      <c r="F85" s="304">
        <v>1.920357193840716E-2</v>
      </c>
      <c r="G85" s="304">
        <v>1.920357193840716E-2</v>
      </c>
      <c r="H85" s="304">
        <v>1.920357193840716E-2</v>
      </c>
      <c r="I85" s="304">
        <v>1.920357193840716E-2</v>
      </c>
    </row>
    <row r="87" spans="1:9" x14ac:dyDescent="0.25">
      <c r="A87" s="300" t="s">
        <v>174</v>
      </c>
      <c r="B87" s="303" t="s">
        <v>265</v>
      </c>
      <c r="C87" s="299" t="s">
        <v>266</v>
      </c>
      <c r="D87" s="302"/>
      <c r="E87" s="304">
        <v>1.920357193840716E-2</v>
      </c>
      <c r="F87" s="304">
        <v>1.920357193840716E-2</v>
      </c>
      <c r="G87" s="304">
        <v>1.920357193840716E-2</v>
      </c>
      <c r="H87" s="304">
        <v>1.920357193840716E-2</v>
      </c>
      <c r="I87" s="304">
        <v>1.920357193840716E-2</v>
      </c>
    </row>
    <row r="88" spans="1:9" x14ac:dyDescent="0.25">
      <c r="A88" s="300" t="s">
        <v>174</v>
      </c>
      <c r="B88" s="303" t="s">
        <v>267</v>
      </c>
      <c r="C88" s="299" t="s">
        <v>268</v>
      </c>
      <c r="D88" s="302"/>
      <c r="E88" s="304">
        <v>1.920357193840716E-2</v>
      </c>
      <c r="F88" s="304">
        <v>1.920357193840716E-2</v>
      </c>
      <c r="G88" s="304">
        <v>1.920357193840716E-2</v>
      </c>
      <c r="H88" s="304">
        <v>1.920357193840716E-2</v>
      </c>
      <c r="I88" s="304">
        <v>1.920357193840716E-2</v>
      </c>
    </row>
    <row r="89" spans="1:9" x14ac:dyDescent="0.25">
      <c r="A89" s="300" t="s">
        <v>174</v>
      </c>
      <c r="B89" s="303" t="s">
        <v>269</v>
      </c>
      <c r="C89" s="299" t="s">
        <v>270</v>
      </c>
      <c r="D89" s="302"/>
      <c r="E89" s="304">
        <v>1.920357193840716E-2</v>
      </c>
      <c r="F89" s="304">
        <v>1.920357193840716E-2</v>
      </c>
      <c r="G89" s="304">
        <v>1.920357193840716E-2</v>
      </c>
      <c r="H89" s="304">
        <v>1.920357193840716E-2</v>
      </c>
      <c r="I89" s="304">
        <v>1.920357193840716E-2</v>
      </c>
    </row>
    <row r="90" spans="1:9" x14ac:dyDescent="0.25">
      <c r="A90" s="300" t="s">
        <v>174</v>
      </c>
      <c r="B90" s="303" t="s">
        <v>271</v>
      </c>
      <c r="C90" s="299" t="s">
        <v>272</v>
      </c>
      <c r="D90" s="302"/>
      <c r="E90" s="304">
        <v>1.920357193840716E-2</v>
      </c>
      <c r="F90" s="304">
        <v>1.920357193840716E-2</v>
      </c>
      <c r="G90" s="304">
        <v>1.920357193840716E-2</v>
      </c>
      <c r="H90" s="304">
        <v>1.920357193840716E-2</v>
      </c>
      <c r="I90" s="304">
        <v>1.920357193840716E-2</v>
      </c>
    </row>
    <row r="91" spans="1:9" x14ac:dyDescent="0.25">
      <c r="A91" s="300" t="s">
        <v>174</v>
      </c>
      <c r="B91" s="303" t="s">
        <v>273</v>
      </c>
      <c r="C91" s="299" t="s">
        <v>274</v>
      </c>
      <c r="D91" s="302"/>
      <c r="E91" s="304">
        <v>1.920357193840716E-2</v>
      </c>
      <c r="F91" s="304">
        <v>1.920357193840716E-2</v>
      </c>
      <c r="G91" s="304">
        <v>1.920357193840716E-2</v>
      </c>
      <c r="H91" s="304">
        <v>1.920357193840716E-2</v>
      </c>
      <c r="I91" s="304">
        <v>1.920357193840716E-2</v>
      </c>
    </row>
    <row r="93" spans="1:9" x14ac:dyDescent="0.25">
      <c r="A93" s="300" t="s">
        <v>176</v>
      </c>
      <c r="B93" s="303" t="s">
        <v>265</v>
      </c>
      <c r="C93" s="299" t="s">
        <v>266</v>
      </c>
      <c r="D93" s="302"/>
      <c r="E93" s="304">
        <v>2.1125902035494581E-2</v>
      </c>
      <c r="F93" s="304">
        <v>2.1125902035494581E-2</v>
      </c>
      <c r="G93" s="304">
        <v>2.1125902035494581E-2</v>
      </c>
      <c r="H93" s="304">
        <v>2.1125902035494581E-2</v>
      </c>
      <c r="I93" s="304">
        <v>2.1125902035494581E-2</v>
      </c>
    </row>
    <row r="94" spans="1:9" x14ac:dyDescent="0.25">
      <c r="A94" s="300" t="s">
        <v>176</v>
      </c>
      <c r="B94" s="303" t="s">
        <v>267</v>
      </c>
      <c r="C94" s="299" t="s">
        <v>268</v>
      </c>
      <c r="D94" s="302"/>
      <c r="E94" s="304">
        <v>2.1125902035494581E-2</v>
      </c>
      <c r="F94" s="304">
        <v>2.1125902035494581E-2</v>
      </c>
      <c r="G94" s="304">
        <v>2.1125902035494581E-2</v>
      </c>
      <c r="H94" s="304">
        <v>2.1125902035494581E-2</v>
      </c>
      <c r="I94" s="304">
        <v>2.1125902035494581E-2</v>
      </c>
    </row>
    <row r="95" spans="1:9" x14ac:dyDescent="0.25">
      <c r="A95" s="300" t="s">
        <v>176</v>
      </c>
      <c r="B95" s="303" t="s">
        <v>269</v>
      </c>
      <c r="C95" s="299" t="s">
        <v>270</v>
      </c>
      <c r="D95" s="302"/>
      <c r="E95" s="304">
        <v>1.920357193840716E-2</v>
      </c>
      <c r="F95" s="304">
        <v>1.920357193840716E-2</v>
      </c>
      <c r="G95" s="304">
        <v>1.920357193840716E-2</v>
      </c>
      <c r="H95" s="304">
        <v>1.920357193840716E-2</v>
      </c>
      <c r="I95" s="304">
        <v>1.920357193840716E-2</v>
      </c>
    </row>
    <row r="96" spans="1:9" x14ac:dyDescent="0.25">
      <c r="A96" s="300" t="s">
        <v>176</v>
      </c>
      <c r="B96" s="303" t="s">
        <v>271</v>
      </c>
      <c r="C96" s="299" t="s">
        <v>272</v>
      </c>
      <c r="D96" s="302"/>
      <c r="E96" s="304">
        <v>1.920357193840716E-2</v>
      </c>
      <c r="F96" s="304">
        <v>1.920357193840716E-2</v>
      </c>
      <c r="G96" s="304">
        <v>1.920357193840716E-2</v>
      </c>
      <c r="H96" s="304">
        <v>1.920357193840716E-2</v>
      </c>
      <c r="I96" s="304">
        <v>1.920357193840716E-2</v>
      </c>
    </row>
    <row r="97" spans="1:9" x14ac:dyDescent="0.25">
      <c r="A97" s="300" t="s">
        <v>176</v>
      </c>
      <c r="B97" s="303" t="s">
        <v>273</v>
      </c>
      <c r="C97" s="299" t="s">
        <v>274</v>
      </c>
      <c r="D97" s="302"/>
      <c r="E97" s="304">
        <v>1.920357193840716E-2</v>
      </c>
      <c r="F97" s="304">
        <v>1.920357193840716E-2</v>
      </c>
      <c r="G97" s="304">
        <v>1.920357193840716E-2</v>
      </c>
      <c r="H97" s="304">
        <v>1.920357193840716E-2</v>
      </c>
      <c r="I97" s="304">
        <v>1.920357193840716E-2</v>
      </c>
    </row>
    <row r="99" spans="1:9" x14ac:dyDescent="0.25">
      <c r="A99" s="300" t="s">
        <v>172</v>
      </c>
      <c r="B99" s="303" t="s">
        <v>265</v>
      </c>
      <c r="C99" s="299" t="s">
        <v>266</v>
      </c>
      <c r="D99" s="302"/>
      <c r="E99" s="304">
        <v>1.920357193840716E-2</v>
      </c>
      <c r="F99" s="304">
        <v>1.920357193840716E-2</v>
      </c>
      <c r="G99" s="304">
        <v>1.920357193840716E-2</v>
      </c>
      <c r="H99" s="304">
        <v>1.920357193840716E-2</v>
      </c>
      <c r="I99" s="304">
        <v>1.920357193840716E-2</v>
      </c>
    </row>
    <row r="100" spans="1:9" x14ac:dyDescent="0.25">
      <c r="A100" s="300" t="s">
        <v>172</v>
      </c>
      <c r="B100" s="303" t="s">
        <v>267</v>
      </c>
      <c r="C100" s="299" t="s">
        <v>268</v>
      </c>
      <c r="D100" s="302"/>
      <c r="E100" s="304">
        <v>1.920357193840716E-2</v>
      </c>
      <c r="F100" s="304">
        <v>1.920357193840716E-2</v>
      </c>
      <c r="G100" s="304">
        <v>1.920357193840716E-2</v>
      </c>
      <c r="H100" s="304">
        <v>1.920357193840716E-2</v>
      </c>
      <c r="I100" s="304">
        <v>1.920357193840716E-2</v>
      </c>
    </row>
    <row r="101" spans="1:9" x14ac:dyDescent="0.25">
      <c r="A101" s="300" t="s">
        <v>172</v>
      </c>
      <c r="B101" s="303" t="s">
        <v>269</v>
      </c>
      <c r="C101" s="299" t="s">
        <v>270</v>
      </c>
      <c r="D101" s="302"/>
      <c r="E101" s="304">
        <v>1.920357193840716E-2</v>
      </c>
      <c r="F101" s="304">
        <v>1.920357193840716E-2</v>
      </c>
      <c r="G101" s="304">
        <v>1.920357193840716E-2</v>
      </c>
      <c r="H101" s="304">
        <v>1.920357193840716E-2</v>
      </c>
      <c r="I101" s="304">
        <v>1.920357193840716E-2</v>
      </c>
    </row>
    <row r="102" spans="1:9" x14ac:dyDescent="0.25">
      <c r="A102" s="300" t="s">
        <v>172</v>
      </c>
      <c r="B102" s="303" t="s">
        <v>271</v>
      </c>
      <c r="C102" s="299" t="s">
        <v>272</v>
      </c>
      <c r="D102" s="302"/>
      <c r="E102" s="304">
        <v>1.920357193840716E-2</v>
      </c>
      <c r="F102" s="304">
        <v>1.920357193840716E-2</v>
      </c>
      <c r="G102" s="304">
        <v>1.920357193840716E-2</v>
      </c>
      <c r="H102" s="304">
        <v>1.920357193840716E-2</v>
      </c>
      <c r="I102" s="304">
        <v>1.920357193840716E-2</v>
      </c>
    </row>
    <row r="103" spans="1:9" x14ac:dyDescent="0.25">
      <c r="A103" s="300" t="s">
        <v>172</v>
      </c>
      <c r="B103" s="303" t="s">
        <v>273</v>
      </c>
      <c r="C103" s="299" t="s">
        <v>274</v>
      </c>
      <c r="D103" s="302"/>
      <c r="E103" s="304">
        <v>1.920357193840716E-2</v>
      </c>
      <c r="F103" s="304">
        <v>1.920357193840716E-2</v>
      </c>
      <c r="G103" s="304">
        <v>1.920357193840716E-2</v>
      </c>
      <c r="H103" s="304">
        <v>1.920357193840716E-2</v>
      </c>
      <c r="I103" s="304">
        <v>1.920357193840716E-2</v>
      </c>
    </row>
  </sheetData>
  <pageMargins left="0.70866141732283472" right="0.70866141732283472" top="0.74803149606299213" bottom="0.74803149606299213" header="0.31496062992125984" footer="0.31496062992125984"/>
  <pageSetup paperSize="8" fitToHeight="0" orientation="landscape" r:id="rId1"/>
  <headerFooter>
    <oddHeader>&amp;L&amp;F&amp;C&amp;A&amp;ROFFICIAL</oddHeader>
    <oddFooter>&amp;LPrinted on &amp;D at &amp;T&amp;CPage &amp;P of &amp;N&amp;ROFWAT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CA84AB-3897-4939-9D64-AD5437CEBD27}">
  <sheetPr>
    <pageSetUpPr fitToPage="1"/>
  </sheetPr>
  <dimension ref="A1:I103"/>
  <sheetViews>
    <sheetView zoomScale="80" zoomScaleNormal="80" workbookViewId="0"/>
  </sheetViews>
  <sheetFormatPr defaultColWidth="9.109375" defaultRowHeight="13.8" x14ac:dyDescent="0.25"/>
  <cols>
    <col min="1" max="1" width="9.109375" style="299"/>
    <col min="2" max="2" width="55.88671875" style="299" bestFit="1" customWidth="1"/>
    <col min="3" max="3" width="53.109375" style="299" bestFit="1" customWidth="1"/>
    <col min="4" max="16384" width="9.109375" style="299"/>
  </cols>
  <sheetData>
    <row r="1" spans="1:9" x14ac:dyDescent="0.25">
      <c r="A1" s="299" t="s">
        <v>141</v>
      </c>
      <c r="B1" s="299" t="s">
        <v>242</v>
      </c>
      <c r="C1" s="299" t="s">
        <v>243</v>
      </c>
      <c r="D1" s="299" t="s">
        <v>244</v>
      </c>
      <c r="E1" s="299" t="s">
        <v>184</v>
      </c>
      <c r="F1" s="299" t="s">
        <v>185</v>
      </c>
      <c r="G1" s="299" t="s">
        <v>186</v>
      </c>
      <c r="H1" s="299" t="s">
        <v>187</v>
      </c>
      <c r="I1" s="299" t="s">
        <v>188</v>
      </c>
    </row>
    <row r="3" spans="1:9" x14ac:dyDescent="0.25">
      <c r="A3" s="300" t="s">
        <v>144</v>
      </c>
      <c r="B3" s="303" t="s">
        <v>275</v>
      </c>
      <c r="C3" s="299" t="s">
        <v>276</v>
      </c>
      <c r="D3" s="302"/>
      <c r="E3" s="304">
        <v>3.1200592500000068E-2</v>
      </c>
      <c r="F3" s="304">
        <v>3.1200592500000068E-2</v>
      </c>
      <c r="G3" s="304">
        <v>3.1200592500000068E-2</v>
      </c>
      <c r="H3" s="304">
        <v>3.1200592500000068E-2</v>
      </c>
      <c r="I3" s="304">
        <v>3.1200592500000068E-2</v>
      </c>
    </row>
    <row r="4" spans="1:9" x14ac:dyDescent="0.25">
      <c r="A4" s="300" t="s">
        <v>144</v>
      </c>
      <c r="B4" s="303" t="s">
        <v>277</v>
      </c>
      <c r="C4" s="299" t="s">
        <v>278</v>
      </c>
      <c r="D4" s="302"/>
      <c r="E4" s="304">
        <v>3.1200592500000068E-2</v>
      </c>
      <c r="F4" s="304">
        <v>3.1200592500000068E-2</v>
      </c>
      <c r="G4" s="304">
        <v>3.1200592500000068E-2</v>
      </c>
      <c r="H4" s="304">
        <v>3.1200592500000068E-2</v>
      </c>
      <c r="I4" s="304">
        <v>3.1200592500000068E-2</v>
      </c>
    </row>
    <row r="5" spans="1:9" x14ac:dyDescent="0.25">
      <c r="A5" s="300" t="s">
        <v>144</v>
      </c>
      <c r="B5" s="303" t="s">
        <v>279</v>
      </c>
      <c r="C5" s="299" t="s">
        <v>280</v>
      </c>
      <c r="D5" s="302"/>
      <c r="E5" s="304">
        <v>3.1200592500000068E-2</v>
      </c>
      <c r="F5" s="304">
        <v>3.1200592500000068E-2</v>
      </c>
      <c r="G5" s="304">
        <v>3.1200592500000068E-2</v>
      </c>
      <c r="H5" s="304">
        <v>3.1200592500000068E-2</v>
      </c>
      <c r="I5" s="304">
        <v>3.1200592500000068E-2</v>
      </c>
    </row>
    <row r="6" spans="1:9" x14ac:dyDescent="0.25">
      <c r="A6" s="300" t="s">
        <v>144</v>
      </c>
      <c r="B6" s="303" t="s">
        <v>281</v>
      </c>
      <c r="C6" s="299" t="s">
        <v>282</v>
      </c>
      <c r="D6" s="302"/>
      <c r="E6" s="304">
        <v>3.1200592500000068E-2</v>
      </c>
      <c r="F6" s="304">
        <v>3.1200592500000068E-2</v>
      </c>
      <c r="G6" s="304">
        <v>3.1200592500000068E-2</v>
      </c>
      <c r="H6" s="304">
        <v>3.1200592500000068E-2</v>
      </c>
      <c r="I6" s="304">
        <v>3.1200592500000068E-2</v>
      </c>
    </row>
    <row r="7" spans="1:9" x14ac:dyDescent="0.25">
      <c r="A7" s="300" t="s">
        <v>144</v>
      </c>
      <c r="B7" s="303" t="s">
        <v>283</v>
      </c>
      <c r="C7" s="299" t="s">
        <v>284</v>
      </c>
      <c r="D7" s="302"/>
      <c r="E7" s="304">
        <v>3.1200592500000068E-2</v>
      </c>
      <c r="F7" s="304">
        <v>3.1200592500000068E-2</v>
      </c>
      <c r="G7" s="304">
        <v>3.1200592500000068E-2</v>
      </c>
      <c r="H7" s="304">
        <v>3.1200592500000068E-2</v>
      </c>
      <c r="I7" s="304">
        <v>3.1200592500000068E-2</v>
      </c>
    </row>
    <row r="9" spans="1:9" x14ac:dyDescent="0.25">
      <c r="A9" s="300" t="s">
        <v>146</v>
      </c>
      <c r="B9" s="303" t="s">
        <v>275</v>
      </c>
      <c r="C9" s="299" t="s">
        <v>276</v>
      </c>
      <c r="D9" s="302"/>
      <c r="E9" s="304">
        <v>2.9195763820156317E-2</v>
      </c>
      <c r="F9" s="304">
        <v>2.9195763820156317E-2</v>
      </c>
      <c r="G9" s="304">
        <v>2.9195763820156317E-2</v>
      </c>
      <c r="H9" s="304">
        <v>2.9195763820156317E-2</v>
      </c>
      <c r="I9" s="304">
        <v>2.9195763820156317E-2</v>
      </c>
    </row>
    <row r="10" spans="1:9" x14ac:dyDescent="0.25">
      <c r="A10" s="300" t="s">
        <v>146</v>
      </c>
      <c r="B10" s="303" t="s">
        <v>277</v>
      </c>
      <c r="C10" s="299" t="s">
        <v>278</v>
      </c>
      <c r="D10" s="302"/>
      <c r="E10" s="304">
        <v>2.9195763820156317E-2</v>
      </c>
      <c r="F10" s="304">
        <v>2.9195763820156317E-2</v>
      </c>
      <c r="G10" s="304">
        <v>2.9195763820156317E-2</v>
      </c>
      <c r="H10" s="304">
        <v>2.9195763820156317E-2</v>
      </c>
      <c r="I10" s="304">
        <v>2.9195763820156317E-2</v>
      </c>
    </row>
    <row r="11" spans="1:9" x14ac:dyDescent="0.25">
      <c r="A11" s="300" t="s">
        <v>146</v>
      </c>
      <c r="B11" s="303" t="s">
        <v>279</v>
      </c>
      <c r="C11" s="299" t="s">
        <v>280</v>
      </c>
      <c r="D11" s="302"/>
      <c r="E11" s="304">
        <v>2.9195763820156317E-2</v>
      </c>
      <c r="F11" s="304">
        <v>2.9195763820156317E-2</v>
      </c>
      <c r="G11" s="304">
        <v>2.9195763820156317E-2</v>
      </c>
      <c r="H11" s="304">
        <v>2.9195763820156317E-2</v>
      </c>
      <c r="I11" s="304">
        <v>2.9195763820156317E-2</v>
      </c>
    </row>
    <row r="12" spans="1:9" x14ac:dyDescent="0.25">
      <c r="A12" s="300" t="s">
        <v>146</v>
      </c>
      <c r="B12" s="303" t="s">
        <v>281</v>
      </c>
      <c r="C12" s="299" t="s">
        <v>282</v>
      </c>
      <c r="D12" s="302"/>
      <c r="E12" s="304">
        <v>2.9195763820156317E-2</v>
      </c>
      <c r="F12" s="304">
        <v>2.9195763820156317E-2</v>
      </c>
      <c r="G12" s="304">
        <v>2.9195763820156317E-2</v>
      </c>
      <c r="H12" s="304">
        <v>2.9195763820156317E-2</v>
      </c>
      <c r="I12" s="304">
        <v>2.9195763820156317E-2</v>
      </c>
    </row>
    <row r="13" spans="1:9" x14ac:dyDescent="0.25">
      <c r="A13" s="300" t="s">
        <v>146</v>
      </c>
      <c r="B13" s="303" t="s">
        <v>283</v>
      </c>
      <c r="C13" s="299" t="s">
        <v>284</v>
      </c>
      <c r="D13" s="302"/>
      <c r="E13" s="304">
        <v>2.9195763820156317E-2</v>
      </c>
      <c r="F13" s="304">
        <v>2.9195763820156317E-2</v>
      </c>
      <c r="G13" s="304">
        <v>2.9195763820156317E-2</v>
      </c>
      <c r="H13" s="304">
        <v>2.9195763820156317E-2</v>
      </c>
      <c r="I13" s="304">
        <v>2.9195763820156317E-2</v>
      </c>
    </row>
    <row r="15" spans="1:9" x14ac:dyDescent="0.25">
      <c r="A15" s="300" t="s">
        <v>148</v>
      </c>
      <c r="B15" s="303" t="s">
        <v>275</v>
      </c>
      <c r="C15" s="299" t="s">
        <v>276</v>
      </c>
      <c r="D15" s="302"/>
      <c r="E15" s="304">
        <v>2.9195763820156317E-2</v>
      </c>
      <c r="F15" s="304">
        <v>2.9195763820156317E-2</v>
      </c>
      <c r="G15" s="304">
        <v>2.9195763820156317E-2</v>
      </c>
      <c r="H15" s="304">
        <v>2.9195763820156317E-2</v>
      </c>
      <c r="I15" s="304">
        <v>2.9195763820156317E-2</v>
      </c>
    </row>
    <row r="16" spans="1:9" x14ac:dyDescent="0.25">
      <c r="A16" s="300" t="s">
        <v>148</v>
      </c>
      <c r="B16" s="303" t="s">
        <v>277</v>
      </c>
      <c r="C16" s="299" t="s">
        <v>278</v>
      </c>
      <c r="D16" s="302"/>
      <c r="E16" s="304">
        <v>2.9195763820156317E-2</v>
      </c>
      <c r="F16" s="304">
        <v>2.9195763820156317E-2</v>
      </c>
      <c r="G16" s="304">
        <v>2.9195763820156317E-2</v>
      </c>
      <c r="H16" s="304">
        <v>2.9195763820156317E-2</v>
      </c>
      <c r="I16" s="304">
        <v>2.9195763820156317E-2</v>
      </c>
    </row>
    <row r="17" spans="1:9" x14ac:dyDescent="0.25">
      <c r="A17" s="300" t="s">
        <v>148</v>
      </c>
      <c r="B17" s="303" t="s">
        <v>279</v>
      </c>
      <c r="C17" s="299" t="s">
        <v>280</v>
      </c>
      <c r="D17" s="302"/>
      <c r="E17" s="304">
        <v>2.9195763820156317E-2</v>
      </c>
      <c r="F17" s="304">
        <v>2.9195763820156317E-2</v>
      </c>
      <c r="G17" s="304">
        <v>2.9195763820156317E-2</v>
      </c>
      <c r="H17" s="304">
        <v>2.9195763820156317E-2</v>
      </c>
      <c r="I17" s="304">
        <v>2.9195763820156317E-2</v>
      </c>
    </row>
    <row r="18" spans="1:9" x14ac:dyDescent="0.25">
      <c r="A18" s="300" t="s">
        <v>148</v>
      </c>
      <c r="B18" s="303" t="s">
        <v>281</v>
      </c>
      <c r="C18" s="299" t="s">
        <v>282</v>
      </c>
      <c r="D18" s="302"/>
      <c r="E18" s="304">
        <v>2.9195763820156317E-2</v>
      </c>
      <c r="F18" s="304">
        <v>2.9195763820156317E-2</v>
      </c>
      <c r="G18" s="304">
        <v>2.9195763820156317E-2</v>
      </c>
      <c r="H18" s="304">
        <v>2.9195763820156317E-2</v>
      </c>
      <c r="I18" s="304">
        <v>2.9195763820156317E-2</v>
      </c>
    </row>
    <row r="19" spans="1:9" x14ac:dyDescent="0.25">
      <c r="A19" s="300" t="s">
        <v>148</v>
      </c>
      <c r="B19" s="303" t="s">
        <v>283</v>
      </c>
      <c r="C19" s="299" t="s">
        <v>284</v>
      </c>
      <c r="D19" s="302"/>
      <c r="E19" s="304">
        <v>2.9195763820156317E-2</v>
      </c>
      <c r="F19" s="304">
        <v>2.9195763820156317E-2</v>
      </c>
      <c r="G19" s="304">
        <v>2.9195763820156317E-2</v>
      </c>
      <c r="H19" s="304">
        <v>2.9195763820156317E-2</v>
      </c>
      <c r="I19" s="304">
        <v>2.9195763820156317E-2</v>
      </c>
    </row>
    <row r="21" spans="1:9" x14ac:dyDescent="0.25">
      <c r="A21" s="300" t="s">
        <v>150</v>
      </c>
      <c r="B21" s="303" t="s">
        <v>275</v>
      </c>
      <c r="C21" s="299" t="s">
        <v>276</v>
      </c>
      <c r="D21" s="302"/>
      <c r="E21" s="304">
        <v>3.1200592500000068E-2</v>
      </c>
      <c r="F21" s="304">
        <v>3.1200592500000068E-2</v>
      </c>
      <c r="G21" s="304">
        <v>3.1200592500000068E-2</v>
      </c>
      <c r="H21" s="304">
        <v>3.1200592500000068E-2</v>
      </c>
      <c r="I21" s="304">
        <v>3.1200592500000068E-2</v>
      </c>
    </row>
    <row r="22" spans="1:9" x14ac:dyDescent="0.25">
      <c r="A22" s="300" t="s">
        <v>150</v>
      </c>
      <c r="B22" s="303" t="s">
        <v>277</v>
      </c>
      <c r="C22" s="299" t="s">
        <v>278</v>
      </c>
      <c r="D22" s="302"/>
      <c r="E22" s="304">
        <v>3.1200592500000068E-2</v>
      </c>
      <c r="F22" s="304">
        <v>3.1200592500000068E-2</v>
      </c>
      <c r="G22" s="304">
        <v>3.1200592500000068E-2</v>
      </c>
      <c r="H22" s="304">
        <v>3.1200592500000068E-2</v>
      </c>
      <c r="I22" s="304">
        <v>3.1200592500000068E-2</v>
      </c>
    </row>
    <row r="23" spans="1:9" x14ac:dyDescent="0.25">
      <c r="A23" s="300" t="s">
        <v>150</v>
      </c>
      <c r="B23" s="303" t="s">
        <v>279</v>
      </c>
      <c r="C23" s="299" t="s">
        <v>280</v>
      </c>
      <c r="D23" s="302"/>
      <c r="E23" s="304">
        <v>3.1200592500000068E-2</v>
      </c>
      <c r="F23" s="304">
        <v>3.1200592500000068E-2</v>
      </c>
      <c r="G23" s="304">
        <v>3.1200592500000068E-2</v>
      </c>
      <c r="H23" s="304">
        <v>3.1200592500000068E-2</v>
      </c>
      <c r="I23" s="304">
        <v>3.1200592500000068E-2</v>
      </c>
    </row>
    <row r="24" spans="1:9" x14ac:dyDescent="0.25">
      <c r="A24" s="300" t="s">
        <v>150</v>
      </c>
      <c r="B24" s="303" t="s">
        <v>281</v>
      </c>
      <c r="C24" s="299" t="s">
        <v>282</v>
      </c>
      <c r="D24" s="302"/>
      <c r="E24" s="304">
        <v>3.1200592500000068E-2</v>
      </c>
      <c r="F24" s="304">
        <v>3.1200592500000068E-2</v>
      </c>
      <c r="G24" s="304">
        <v>3.1200592500000068E-2</v>
      </c>
      <c r="H24" s="304">
        <v>3.1200592500000068E-2</v>
      </c>
      <c r="I24" s="304">
        <v>3.1200592500000068E-2</v>
      </c>
    </row>
    <row r="25" spans="1:9" x14ac:dyDescent="0.25">
      <c r="A25" s="300" t="s">
        <v>150</v>
      </c>
      <c r="B25" s="303" t="s">
        <v>283</v>
      </c>
      <c r="C25" s="299" t="s">
        <v>284</v>
      </c>
      <c r="D25" s="302"/>
      <c r="E25" s="304">
        <v>3.1200592500000068E-2</v>
      </c>
      <c r="F25" s="304">
        <v>3.1200592500000068E-2</v>
      </c>
      <c r="G25" s="304">
        <v>3.1200592500000068E-2</v>
      </c>
      <c r="H25" s="304">
        <v>3.1200592500000068E-2</v>
      </c>
      <c r="I25" s="304">
        <v>3.1200592500000068E-2</v>
      </c>
    </row>
    <row r="27" spans="1:9" x14ac:dyDescent="0.25">
      <c r="A27" s="300" t="s">
        <v>152</v>
      </c>
      <c r="B27" s="303" t="s">
        <v>275</v>
      </c>
      <c r="C27" s="299" t="s">
        <v>276</v>
      </c>
      <c r="D27" s="302"/>
      <c r="E27" s="304">
        <v>2.9195763820156317E-2</v>
      </c>
      <c r="F27" s="304">
        <v>2.9195763820156317E-2</v>
      </c>
      <c r="G27" s="304">
        <v>2.9195763820156317E-2</v>
      </c>
      <c r="H27" s="304">
        <v>2.9195763820156317E-2</v>
      </c>
      <c r="I27" s="304">
        <v>2.9195763820156317E-2</v>
      </c>
    </row>
    <row r="28" spans="1:9" x14ac:dyDescent="0.25">
      <c r="A28" s="300" t="s">
        <v>152</v>
      </c>
      <c r="B28" s="303" t="s">
        <v>277</v>
      </c>
      <c r="C28" s="299" t="s">
        <v>278</v>
      </c>
      <c r="D28" s="302"/>
      <c r="E28" s="304">
        <v>2.9195763820156317E-2</v>
      </c>
      <c r="F28" s="304">
        <v>2.9195763820156317E-2</v>
      </c>
      <c r="G28" s="304">
        <v>2.9195763820156317E-2</v>
      </c>
      <c r="H28" s="304">
        <v>2.9195763820156317E-2</v>
      </c>
      <c r="I28" s="304">
        <v>2.9195763820156317E-2</v>
      </c>
    </row>
    <row r="29" spans="1:9" x14ac:dyDescent="0.25">
      <c r="A29" s="300" t="s">
        <v>152</v>
      </c>
      <c r="B29" s="303" t="s">
        <v>279</v>
      </c>
      <c r="C29" s="299" t="s">
        <v>280</v>
      </c>
      <c r="D29" s="302"/>
      <c r="E29" s="304">
        <v>2.9195763820156317E-2</v>
      </c>
      <c r="F29" s="304">
        <v>2.9195763820156317E-2</v>
      </c>
      <c r="G29" s="304">
        <v>2.9195763820156317E-2</v>
      </c>
      <c r="H29" s="304">
        <v>2.9195763820156317E-2</v>
      </c>
      <c r="I29" s="304">
        <v>2.9195763820156317E-2</v>
      </c>
    </row>
    <row r="30" spans="1:9" x14ac:dyDescent="0.25">
      <c r="A30" s="300" t="s">
        <v>152</v>
      </c>
      <c r="B30" s="303" t="s">
        <v>281</v>
      </c>
      <c r="C30" s="299" t="s">
        <v>282</v>
      </c>
      <c r="D30" s="302"/>
      <c r="E30" s="304">
        <v>2.9195763820156317E-2</v>
      </c>
      <c r="F30" s="304">
        <v>2.9195763820156317E-2</v>
      </c>
      <c r="G30" s="304">
        <v>2.9195763820156317E-2</v>
      </c>
      <c r="H30" s="304">
        <v>2.9195763820156317E-2</v>
      </c>
      <c r="I30" s="304">
        <v>2.9195763820156317E-2</v>
      </c>
    </row>
    <row r="31" spans="1:9" x14ac:dyDescent="0.25">
      <c r="A31" s="300" t="s">
        <v>152</v>
      </c>
      <c r="B31" s="303" t="s">
        <v>283</v>
      </c>
      <c r="C31" s="299" t="s">
        <v>284</v>
      </c>
      <c r="D31" s="302"/>
      <c r="E31" s="304">
        <v>2.9195763820156317E-2</v>
      </c>
      <c r="F31" s="304">
        <v>2.9195763820156317E-2</v>
      </c>
      <c r="G31" s="304">
        <v>2.9195763820156317E-2</v>
      </c>
      <c r="H31" s="304">
        <v>2.9195763820156317E-2</v>
      </c>
      <c r="I31" s="304">
        <v>2.9195763820156317E-2</v>
      </c>
    </row>
    <row r="33" spans="1:9" x14ac:dyDescent="0.25">
      <c r="A33" s="300" t="s">
        <v>156</v>
      </c>
      <c r="B33" s="303" t="s">
        <v>275</v>
      </c>
      <c r="C33" s="299" t="s">
        <v>276</v>
      </c>
      <c r="D33" s="302"/>
      <c r="E33" s="304">
        <v>2.9195763820156317E-2</v>
      </c>
      <c r="F33" s="304">
        <v>2.9195763820156317E-2</v>
      </c>
      <c r="G33" s="304">
        <v>2.9195763820156317E-2</v>
      </c>
      <c r="H33" s="304">
        <v>2.9195763820156317E-2</v>
      </c>
      <c r="I33" s="304">
        <v>2.9195763820156317E-2</v>
      </c>
    </row>
    <row r="34" spans="1:9" x14ac:dyDescent="0.25">
      <c r="A34" s="300" t="s">
        <v>156</v>
      </c>
      <c r="B34" s="303" t="s">
        <v>277</v>
      </c>
      <c r="C34" s="299" t="s">
        <v>278</v>
      </c>
      <c r="D34" s="302"/>
      <c r="E34" s="304">
        <v>2.9195763820156317E-2</v>
      </c>
      <c r="F34" s="304">
        <v>2.9195763820156317E-2</v>
      </c>
      <c r="G34" s="304">
        <v>2.9195763820156317E-2</v>
      </c>
      <c r="H34" s="304">
        <v>2.9195763820156317E-2</v>
      </c>
      <c r="I34" s="304">
        <v>2.9195763820156317E-2</v>
      </c>
    </row>
    <row r="35" spans="1:9" x14ac:dyDescent="0.25">
      <c r="A35" s="300" t="s">
        <v>156</v>
      </c>
      <c r="B35" s="303" t="s">
        <v>279</v>
      </c>
      <c r="C35" s="299" t="s">
        <v>280</v>
      </c>
      <c r="D35" s="302"/>
      <c r="E35" s="304">
        <v>2.9195763820156317E-2</v>
      </c>
      <c r="F35" s="304">
        <v>2.9195763820156317E-2</v>
      </c>
      <c r="G35" s="304">
        <v>2.9195763820156317E-2</v>
      </c>
      <c r="H35" s="304">
        <v>2.9195763820156317E-2</v>
      </c>
      <c r="I35" s="304">
        <v>2.9195763820156317E-2</v>
      </c>
    </row>
    <row r="36" spans="1:9" x14ac:dyDescent="0.25">
      <c r="A36" s="300" t="s">
        <v>156</v>
      </c>
      <c r="B36" s="303" t="s">
        <v>281</v>
      </c>
      <c r="C36" s="299" t="s">
        <v>282</v>
      </c>
      <c r="D36" s="302"/>
      <c r="E36" s="304">
        <v>2.9195763820156317E-2</v>
      </c>
      <c r="F36" s="304">
        <v>2.9195763820156317E-2</v>
      </c>
      <c r="G36" s="304">
        <v>2.9195763820156317E-2</v>
      </c>
      <c r="H36" s="304">
        <v>2.9195763820156317E-2</v>
      </c>
      <c r="I36" s="304">
        <v>2.9195763820156317E-2</v>
      </c>
    </row>
    <row r="37" spans="1:9" x14ac:dyDescent="0.25">
      <c r="A37" s="300" t="s">
        <v>156</v>
      </c>
      <c r="B37" s="303" t="s">
        <v>283</v>
      </c>
      <c r="C37" s="299" t="s">
        <v>284</v>
      </c>
      <c r="D37" s="302"/>
      <c r="E37" s="304">
        <v>2.9195763820156317E-2</v>
      </c>
      <c r="F37" s="304">
        <v>2.9195763820156317E-2</v>
      </c>
      <c r="G37" s="304">
        <v>2.9195763820156317E-2</v>
      </c>
      <c r="H37" s="304">
        <v>2.9195763820156317E-2</v>
      </c>
      <c r="I37" s="304">
        <v>2.9195763820156317E-2</v>
      </c>
    </row>
    <row r="39" spans="1:9" x14ac:dyDescent="0.25">
      <c r="A39" s="300" t="s">
        <v>154</v>
      </c>
      <c r="B39" s="303" t="s">
        <v>275</v>
      </c>
      <c r="C39" s="299" t="s">
        <v>276</v>
      </c>
      <c r="D39" s="302"/>
      <c r="E39" s="304">
        <v>2.9195763820156317E-2</v>
      </c>
      <c r="F39" s="304">
        <v>2.9195763820156317E-2</v>
      </c>
      <c r="G39" s="304">
        <v>2.9195763820156317E-2</v>
      </c>
      <c r="H39" s="304">
        <v>2.9195763820156317E-2</v>
      </c>
      <c r="I39" s="304">
        <v>2.9195763820156317E-2</v>
      </c>
    </row>
    <row r="40" spans="1:9" x14ac:dyDescent="0.25">
      <c r="A40" s="300" t="s">
        <v>154</v>
      </c>
      <c r="B40" s="303" t="s">
        <v>277</v>
      </c>
      <c r="C40" s="299" t="s">
        <v>278</v>
      </c>
      <c r="D40" s="302"/>
      <c r="E40" s="304">
        <v>2.9195763820156317E-2</v>
      </c>
      <c r="F40" s="304">
        <v>2.9195763820156317E-2</v>
      </c>
      <c r="G40" s="304">
        <v>2.9195763820156317E-2</v>
      </c>
      <c r="H40" s="304">
        <v>2.9195763820156317E-2</v>
      </c>
      <c r="I40" s="304">
        <v>2.9195763820156317E-2</v>
      </c>
    </row>
    <row r="41" spans="1:9" x14ac:dyDescent="0.25">
      <c r="A41" s="300" t="s">
        <v>154</v>
      </c>
      <c r="B41" s="303" t="s">
        <v>279</v>
      </c>
      <c r="C41" s="299" t="s">
        <v>280</v>
      </c>
      <c r="D41" s="302"/>
      <c r="E41" s="304">
        <v>2.9195763820156317E-2</v>
      </c>
      <c r="F41" s="304">
        <v>2.9195763820156317E-2</v>
      </c>
      <c r="G41" s="304">
        <v>2.9195763820156317E-2</v>
      </c>
      <c r="H41" s="304">
        <v>2.9195763820156317E-2</v>
      </c>
      <c r="I41" s="304">
        <v>2.9195763820156317E-2</v>
      </c>
    </row>
    <row r="42" spans="1:9" x14ac:dyDescent="0.25">
      <c r="A42" s="300" t="s">
        <v>154</v>
      </c>
      <c r="B42" s="303" t="s">
        <v>281</v>
      </c>
      <c r="C42" s="299" t="s">
        <v>282</v>
      </c>
      <c r="D42" s="302"/>
      <c r="E42" s="304">
        <v>2.9195763820156317E-2</v>
      </c>
      <c r="F42" s="304">
        <v>2.9195763820156317E-2</v>
      </c>
      <c r="G42" s="304">
        <v>2.9195763820156317E-2</v>
      </c>
      <c r="H42" s="304">
        <v>2.9195763820156317E-2</v>
      </c>
      <c r="I42" s="304">
        <v>2.9195763820156317E-2</v>
      </c>
    </row>
    <row r="43" spans="1:9" x14ac:dyDescent="0.25">
      <c r="A43" s="300" t="s">
        <v>154</v>
      </c>
      <c r="B43" s="303" t="s">
        <v>283</v>
      </c>
      <c r="C43" s="299" t="s">
        <v>284</v>
      </c>
      <c r="D43" s="302"/>
      <c r="E43" s="304">
        <v>2.9195763820156317E-2</v>
      </c>
      <c r="F43" s="304">
        <v>2.9195763820156317E-2</v>
      </c>
      <c r="G43" s="304">
        <v>2.9195763820156317E-2</v>
      </c>
      <c r="H43" s="304">
        <v>2.9195763820156317E-2</v>
      </c>
      <c r="I43" s="304">
        <v>2.9195763820156317E-2</v>
      </c>
    </row>
    <row r="45" spans="1:9" x14ac:dyDescent="0.25">
      <c r="A45" s="300" t="s">
        <v>158</v>
      </c>
      <c r="B45" s="303" t="s">
        <v>275</v>
      </c>
      <c r="C45" s="299" t="s">
        <v>276</v>
      </c>
      <c r="D45" s="302"/>
      <c r="E45" s="304">
        <v>2.9195763820156317E-2</v>
      </c>
      <c r="F45" s="304">
        <v>2.9195763820156317E-2</v>
      </c>
      <c r="G45" s="304">
        <v>2.9195763820156317E-2</v>
      </c>
      <c r="H45" s="304">
        <v>2.9195763820156317E-2</v>
      </c>
      <c r="I45" s="304">
        <v>2.9195763820156317E-2</v>
      </c>
    </row>
    <row r="46" spans="1:9" x14ac:dyDescent="0.25">
      <c r="A46" s="300" t="s">
        <v>158</v>
      </c>
      <c r="B46" s="303" t="s">
        <v>277</v>
      </c>
      <c r="C46" s="299" t="s">
        <v>278</v>
      </c>
      <c r="D46" s="302"/>
      <c r="E46" s="304">
        <v>2.9195763820156317E-2</v>
      </c>
      <c r="F46" s="304">
        <v>2.9195763820156317E-2</v>
      </c>
      <c r="G46" s="304">
        <v>2.9195763820156317E-2</v>
      </c>
      <c r="H46" s="304">
        <v>2.9195763820156317E-2</v>
      </c>
      <c r="I46" s="304">
        <v>2.9195763820156317E-2</v>
      </c>
    </row>
    <row r="47" spans="1:9" x14ac:dyDescent="0.25">
      <c r="A47" s="300" t="s">
        <v>158</v>
      </c>
      <c r="B47" s="303" t="s">
        <v>279</v>
      </c>
      <c r="C47" s="299" t="s">
        <v>280</v>
      </c>
      <c r="D47" s="302"/>
      <c r="E47" s="304">
        <v>2.9195763820156317E-2</v>
      </c>
      <c r="F47" s="304">
        <v>2.9195763820156317E-2</v>
      </c>
      <c r="G47" s="304">
        <v>2.9195763820156317E-2</v>
      </c>
      <c r="H47" s="304">
        <v>2.9195763820156317E-2</v>
      </c>
      <c r="I47" s="304">
        <v>2.9195763820156317E-2</v>
      </c>
    </row>
    <row r="48" spans="1:9" x14ac:dyDescent="0.25">
      <c r="A48" s="300" t="s">
        <v>158</v>
      </c>
      <c r="B48" s="303" t="s">
        <v>281</v>
      </c>
      <c r="C48" s="299" t="s">
        <v>282</v>
      </c>
      <c r="D48" s="302"/>
      <c r="E48" s="304">
        <v>2.9195763820156317E-2</v>
      </c>
      <c r="F48" s="304">
        <v>2.9195763820156317E-2</v>
      </c>
      <c r="G48" s="304">
        <v>2.9195763820156317E-2</v>
      </c>
      <c r="H48" s="304">
        <v>2.9195763820156317E-2</v>
      </c>
      <c r="I48" s="304">
        <v>2.9195763820156317E-2</v>
      </c>
    </row>
    <row r="49" spans="1:9" x14ac:dyDescent="0.25">
      <c r="A49" s="300" t="s">
        <v>158</v>
      </c>
      <c r="B49" s="303" t="s">
        <v>283</v>
      </c>
      <c r="C49" s="299" t="s">
        <v>284</v>
      </c>
      <c r="D49" s="302"/>
      <c r="E49" s="304">
        <v>2.9195763820156317E-2</v>
      </c>
      <c r="F49" s="304">
        <v>2.9195763820156317E-2</v>
      </c>
      <c r="G49" s="304">
        <v>2.9195763820156317E-2</v>
      </c>
      <c r="H49" s="304">
        <v>2.9195763820156317E-2</v>
      </c>
      <c r="I49" s="304">
        <v>2.9195763820156317E-2</v>
      </c>
    </row>
    <row r="51" spans="1:9" x14ac:dyDescent="0.25">
      <c r="A51" s="300" t="s">
        <v>160</v>
      </c>
      <c r="B51" s="303" t="s">
        <v>275</v>
      </c>
      <c r="C51" s="299" t="s">
        <v>276</v>
      </c>
      <c r="D51" s="302"/>
      <c r="E51" s="304">
        <v>2.9195763820156317E-2</v>
      </c>
      <c r="F51" s="304">
        <v>2.9195763820156317E-2</v>
      </c>
      <c r="G51" s="304">
        <v>2.9195763820156317E-2</v>
      </c>
      <c r="H51" s="304">
        <v>2.9195763820156317E-2</v>
      </c>
      <c r="I51" s="304">
        <v>2.9195763820156317E-2</v>
      </c>
    </row>
    <row r="52" spans="1:9" x14ac:dyDescent="0.25">
      <c r="A52" s="300" t="s">
        <v>160</v>
      </c>
      <c r="B52" s="303" t="s">
        <v>277</v>
      </c>
      <c r="C52" s="299" t="s">
        <v>278</v>
      </c>
      <c r="D52" s="302"/>
      <c r="E52" s="304">
        <v>2.9195763820156317E-2</v>
      </c>
      <c r="F52" s="304">
        <v>2.9195763820156317E-2</v>
      </c>
      <c r="G52" s="304">
        <v>2.9195763820156317E-2</v>
      </c>
      <c r="H52" s="304">
        <v>2.9195763820156317E-2</v>
      </c>
      <c r="I52" s="304">
        <v>2.9195763820156317E-2</v>
      </c>
    </row>
    <row r="53" spans="1:9" x14ac:dyDescent="0.25">
      <c r="A53" s="300" t="s">
        <v>160</v>
      </c>
      <c r="B53" s="303" t="s">
        <v>279</v>
      </c>
      <c r="C53" s="299" t="s">
        <v>280</v>
      </c>
      <c r="D53" s="302"/>
      <c r="E53" s="304">
        <v>2.9195763820156317E-2</v>
      </c>
      <c r="F53" s="304">
        <v>2.9195763820156317E-2</v>
      </c>
      <c r="G53" s="304">
        <v>2.9195763820156317E-2</v>
      </c>
      <c r="H53" s="304">
        <v>2.9195763820156317E-2</v>
      </c>
      <c r="I53" s="304">
        <v>2.9195763820156317E-2</v>
      </c>
    </row>
    <row r="54" spans="1:9" x14ac:dyDescent="0.25">
      <c r="A54" s="300" t="s">
        <v>160</v>
      </c>
      <c r="B54" s="303" t="s">
        <v>281</v>
      </c>
      <c r="C54" s="299" t="s">
        <v>282</v>
      </c>
      <c r="D54" s="302"/>
      <c r="E54" s="304">
        <v>2.9195763820156317E-2</v>
      </c>
      <c r="F54" s="304">
        <v>2.9195763820156317E-2</v>
      </c>
      <c r="G54" s="304">
        <v>2.9195763820156317E-2</v>
      </c>
      <c r="H54" s="304">
        <v>2.9195763820156317E-2</v>
      </c>
      <c r="I54" s="304">
        <v>2.9195763820156317E-2</v>
      </c>
    </row>
    <row r="55" spans="1:9" x14ac:dyDescent="0.25">
      <c r="A55" s="300" t="s">
        <v>160</v>
      </c>
      <c r="B55" s="303" t="s">
        <v>283</v>
      </c>
      <c r="C55" s="299" t="s">
        <v>284</v>
      </c>
      <c r="D55" s="302"/>
      <c r="E55" s="304">
        <v>2.9195763820156317E-2</v>
      </c>
      <c r="F55" s="304">
        <v>2.9195763820156317E-2</v>
      </c>
      <c r="G55" s="304">
        <v>2.9195763820156317E-2</v>
      </c>
      <c r="H55" s="304">
        <v>2.9195763820156317E-2</v>
      </c>
      <c r="I55" s="304">
        <v>2.9195763820156317E-2</v>
      </c>
    </row>
    <row r="57" spans="1:9" x14ac:dyDescent="0.25">
      <c r="A57" s="300" t="s">
        <v>162</v>
      </c>
      <c r="B57" s="303" t="s">
        <v>275</v>
      </c>
      <c r="C57" s="299" t="s">
        <v>276</v>
      </c>
      <c r="D57" s="302"/>
      <c r="E57" s="304">
        <v>2.9195763820156317E-2</v>
      </c>
      <c r="F57" s="304">
        <v>2.9195763820156317E-2</v>
      </c>
      <c r="G57" s="304">
        <v>2.9195763820156317E-2</v>
      </c>
      <c r="H57" s="304">
        <v>2.9195763820156317E-2</v>
      </c>
      <c r="I57" s="304">
        <v>2.9195763820156317E-2</v>
      </c>
    </row>
    <row r="58" spans="1:9" x14ac:dyDescent="0.25">
      <c r="A58" s="300" t="s">
        <v>162</v>
      </c>
      <c r="B58" s="303" t="s">
        <v>277</v>
      </c>
      <c r="C58" s="299" t="s">
        <v>278</v>
      </c>
      <c r="D58" s="302"/>
      <c r="E58" s="304">
        <v>2.9195763820156317E-2</v>
      </c>
      <c r="F58" s="304">
        <v>2.9195763820156317E-2</v>
      </c>
      <c r="G58" s="304">
        <v>2.9195763820156317E-2</v>
      </c>
      <c r="H58" s="304">
        <v>2.9195763820156317E-2</v>
      </c>
      <c r="I58" s="304">
        <v>2.9195763820156317E-2</v>
      </c>
    </row>
    <row r="59" spans="1:9" x14ac:dyDescent="0.25">
      <c r="A59" s="300" t="s">
        <v>162</v>
      </c>
      <c r="B59" s="303" t="s">
        <v>279</v>
      </c>
      <c r="C59" s="299" t="s">
        <v>280</v>
      </c>
      <c r="D59" s="302"/>
      <c r="E59" s="304">
        <v>2.9195763820156317E-2</v>
      </c>
      <c r="F59" s="304">
        <v>2.9195763820156317E-2</v>
      </c>
      <c r="G59" s="304">
        <v>2.9195763820156317E-2</v>
      </c>
      <c r="H59" s="304">
        <v>2.9195763820156317E-2</v>
      </c>
      <c r="I59" s="304">
        <v>2.9195763820156317E-2</v>
      </c>
    </row>
    <row r="60" spans="1:9" x14ac:dyDescent="0.25">
      <c r="A60" s="300" t="s">
        <v>162</v>
      </c>
      <c r="B60" s="303" t="s">
        <v>281</v>
      </c>
      <c r="C60" s="299" t="s">
        <v>282</v>
      </c>
      <c r="D60" s="302"/>
      <c r="E60" s="304">
        <v>2.9195763820156317E-2</v>
      </c>
      <c r="F60" s="304">
        <v>2.9195763820156317E-2</v>
      </c>
      <c r="G60" s="304">
        <v>2.9195763820156317E-2</v>
      </c>
      <c r="H60" s="304">
        <v>2.9195763820156317E-2</v>
      </c>
      <c r="I60" s="304">
        <v>2.9195763820156317E-2</v>
      </c>
    </row>
    <row r="61" spans="1:9" x14ac:dyDescent="0.25">
      <c r="A61" s="300" t="s">
        <v>162</v>
      </c>
      <c r="B61" s="303" t="s">
        <v>283</v>
      </c>
      <c r="C61" s="299" t="s">
        <v>284</v>
      </c>
      <c r="D61" s="302"/>
      <c r="E61" s="304">
        <v>2.9195763820156317E-2</v>
      </c>
      <c r="F61" s="304">
        <v>2.9195763820156317E-2</v>
      </c>
      <c r="G61" s="304">
        <v>2.9195763820156317E-2</v>
      </c>
      <c r="H61" s="304">
        <v>2.9195763820156317E-2</v>
      </c>
      <c r="I61" s="304">
        <v>2.9195763820156317E-2</v>
      </c>
    </row>
    <row r="63" spans="1:9" x14ac:dyDescent="0.25">
      <c r="A63" s="300" t="s">
        <v>164</v>
      </c>
      <c r="B63" s="303" t="s">
        <v>275</v>
      </c>
      <c r="C63" s="299" t="s">
        <v>276</v>
      </c>
      <c r="D63" s="302"/>
      <c r="E63" s="304">
        <v>3.1200592500000068E-2</v>
      </c>
      <c r="F63" s="304">
        <v>3.1200592500000068E-2</v>
      </c>
      <c r="G63" s="304">
        <v>3.1200592500000068E-2</v>
      </c>
      <c r="H63" s="304">
        <v>3.1200592500000068E-2</v>
      </c>
      <c r="I63" s="304">
        <v>3.1200592500000068E-2</v>
      </c>
    </row>
    <row r="64" spans="1:9" x14ac:dyDescent="0.25">
      <c r="A64" s="300" t="s">
        <v>164</v>
      </c>
      <c r="B64" s="303" t="s">
        <v>277</v>
      </c>
      <c r="C64" s="299" t="s">
        <v>278</v>
      </c>
      <c r="D64" s="302"/>
      <c r="E64" s="304">
        <v>3.1200592500000068E-2</v>
      </c>
      <c r="F64" s="304">
        <v>3.1200592500000068E-2</v>
      </c>
      <c r="G64" s="304">
        <v>3.1200592500000068E-2</v>
      </c>
      <c r="H64" s="304">
        <v>3.1200592500000068E-2</v>
      </c>
      <c r="I64" s="304">
        <v>3.1200592500000068E-2</v>
      </c>
    </row>
    <row r="65" spans="1:9" x14ac:dyDescent="0.25">
      <c r="A65" s="300" t="s">
        <v>164</v>
      </c>
      <c r="B65" s="303" t="s">
        <v>279</v>
      </c>
      <c r="C65" s="299" t="s">
        <v>280</v>
      </c>
      <c r="D65" s="302"/>
      <c r="E65" s="304">
        <v>3.1200592500000068E-2</v>
      </c>
      <c r="F65" s="304">
        <v>3.1200592500000068E-2</v>
      </c>
      <c r="G65" s="304">
        <v>3.1200592500000068E-2</v>
      </c>
      <c r="H65" s="304">
        <v>3.1200592500000068E-2</v>
      </c>
      <c r="I65" s="304">
        <v>3.1200592500000068E-2</v>
      </c>
    </row>
    <row r="66" spans="1:9" x14ac:dyDescent="0.25">
      <c r="A66" s="300" t="s">
        <v>164</v>
      </c>
      <c r="B66" s="303" t="s">
        <v>281</v>
      </c>
      <c r="C66" s="299" t="s">
        <v>282</v>
      </c>
      <c r="D66" s="302"/>
      <c r="E66" s="304">
        <v>3.1200592500000068E-2</v>
      </c>
      <c r="F66" s="304">
        <v>3.1200592500000068E-2</v>
      </c>
      <c r="G66" s="304">
        <v>3.1200592500000068E-2</v>
      </c>
      <c r="H66" s="304">
        <v>3.1200592500000068E-2</v>
      </c>
      <c r="I66" s="304">
        <v>3.1200592500000068E-2</v>
      </c>
    </row>
    <row r="67" spans="1:9" x14ac:dyDescent="0.25">
      <c r="A67" s="300" t="s">
        <v>164</v>
      </c>
      <c r="B67" s="303" t="s">
        <v>283</v>
      </c>
      <c r="C67" s="299" t="s">
        <v>284</v>
      </c>
      <c r="D67" s="302"/>
      <c r="E67" s="304">
        <v>3.1200592500000068E-2</v>
      </c>
      <c r="F67" s="304">
        <v>3.1200592500000068E-2</v>
      </c>
      <c r="G67" s="304">
        <v>3.1200592500000068E-2</v>
      </c>
      <c r="H67" s="304">
        <v>3.1200592500000068E-2</v>
      </c>
      <c r="I67" s="304">
        <v>3.1200592500000068E-2</v>
      </c>
    </row>
    <row r="69" spans="1:9" x14ac:dyDescent="0.25">
      <c r="A69" s="300" t="s">
        <v>166</v>
      </c>
      <c r="B69" s="303" t="s">
        <v>275</v>
      </c>
      <c r="C69" s="299" t="s">
        <v>276</v>
      </c>
      <c r="D69" s="302"/>
      <c r="E69" s="304">
        <v>2.9195763820156317E-2</v>
      </c>
      <c r="F69" s="304">
        <v>2.9195763820156317E-2</v>
      </c>
      <c r="G69" s="304">
        <v>2.9195763820156317E-2</v>
      </c>
      <c r="H69" s="304">
        <v>2.9195763820156317E-2</v>
      </c>
      <c r="I69" s="304">
        <v>2.9195763820156317E-2</v>
      </c>
    </row>
    <row r="70" spans="1:9" x14ac:dyDescent="0.25">
      <c r="A70" s="300" t="s">
        <v>166</v>
      </c>
      <c r="B70" s="303" t="s">
        <v>277</v>
      </c>
      <c r="C70" s="299" t="s">
        <v>278</v>
      </c>
      <c r="D70" s="302"/>
      <c r="E70" s="304">
        <v>2.9195763820156317E-2</v>
      </c>
      <c r="F70" s="304">
        <v>2.9195763820156317E-2</v>
      </c>
      <c r="G70" s="304">
        <v>2.9195763820156317E-2</v>
      </c>
      <c r="H70" s="304">
        <v>2.9195763820156317E-2</v>
      </c>
      <c r="I70" s="304">
        <v>2.9195763820156317E-2</v>
      </c>
    </row>
    <row r="71" spans="1:9" x14ac:dyDescent="0.25">
      <c r="A71" s="300" t="s">
        <v>166</v>
      </c>
      <c r="B71" s="303" t="s">
        <v>279</v>
      </c>
      <c r="C71" s="299" t="s">
        <v>280</v>
      </c>
      <c r="D71" s="302"/>
      <c r="E71" s="304">
        <v>2.9195763820156317E-2</v>
      </c>
      <c r="F71" s="304">
        <v>2.9195763820156317E-2</v>
      </c>
      <c r="G71" s="304">
        <v>2.9195763820156317E-2</v>
      </c>
      <c r="H71" s="304">
        <v>2.9195763820156317E-2</v>
      </c>
      <c r="I71" s="304">
        <v>2.9195763820156317E-2</v>
      </c>
    </row>
    <row r="72" spans="1:9" x14ac:dyDescent="0.25">
      <c r="A72" s="300" t="s">
        <v>166</v>
      </c>
      <c r="B72" s="303" t="s">
        <v>281</v>
      </c>
      <c r="C72" s="299" t="s">
        <v>282</v>
      </c>
      <c r="D72" s="302"/>
      <c r="E72" s="304">
        <v>2.9195763820156317E-2</v>
      </c>
      <c r="F72" s="304">
        <v>2.9195763820156317E-2</v>
      </c>
      <c r="G72" s="304">
        <v>2.9195763820156317E-2</v>
      </c>
      <c r="H72" s="304">
        <v>2.9195763820156317E-2</v>
      </c>
      <c r="I72" s="304">
        <v>2.9195763820156317E-2</v>
      </c>
    </row>
    <row r="73" spans="1:9" x14ac:dyDescent="0.25">
      <c r="A73" s="300" t="s">
        <v>166</v>
      </c>
      <c r="B73" s="303" t="s">
        <v>283</v>
      </c>
      <c r="C73" s="299" t="s">
        <v>284</v>
      </c>
      <c r="D73" s="302"/>
      <c r="E73" s="304">
        <v>2.9195763820156317E-2</v>
      </c>
      <c r="F73" s="304">
        <v>2.9195763820156317E-2</v>
      </c>
      <c r="G73" s="304">
        <v>2.9195763820156317E-2</v>
      </c>
      <c r="H73" s="304">
        <v>2.9195763820156317E-2</v>
      </c>
      <c r="I73" s="304">
        <v>2.9195763820156317E-2</v>
      </c>
    </row>
    <row r="75" spans="1:9" x14ac:dyDescent="0.25">
      <c r="A75" s="300" t="s">
        <v>168</v>
      </c>
      <c r="B75" s="303" t="s">
        <v>275</v>
      </c>
      <c r="C75" s="299" t="s">
        <v>276</v>
      </c>
      <c r="D75" s="302"/>
      <c r="E75" s="304">
        <v>3.2944792499999931E-2</v>
      </c>
      <c r="F75" s="304">
        <v>3.2944792499999931E-2</v>
      </c>
      <c r="G75" s="304">
        <v>3.2944792499999931E-2</v>
      </c>
      <c r="H75" s="304">
        <v>3.2944792499999931E-2</v>
      </c>
      <c r="I75" s="304">
        <v>3.2944792499999931E-2</v>
      </c>
    </row>
    <row r="76" spans="1:9" x14ac:dyDescent="0.25">
      <c r="A76" s="300" t="s">
        <v>168</v>
      </c>
      <c r="B76" s="303" t="s">
        <v>277</v>
      </c>
      <c r="C76" s="299" t="s">
        <v>278</v>
      </c>
      <c r="D76" s="302"/>
      <c r="E76" s="304">
        <v>3.2944792499999931E-2</v>
      </c>
      <c r="F76" s="304">
        <v>3.2944792499999931E-2</v>
      </c>
      <c r="G76" s="304">
        <v>3.2944792499999931E-2</v>
      </c>
      <c r="H76" s="304">
        <v>3.2944792499999931E-2</v>
      </c>
      <c r="I76" s="304">
        <v>3.2944792499999931E-2</v>
      </c>
    </row>
    <row r="77" spans="1:9" x14ac:dyDescent="0.25">
      <c r="A77" s="300" t="s">
        <v>168</v>
      </c>
      <c r="B77" s="303" t="s">
        <v>279</v>
      </c>
      <c r="C77" s="299" t="s">
        <v>280</v>
      </c>
      <c r="D77" s="302"/>
      <c r="E77" s="304">
        <v>3.2944792499999931E-2</v>
      </c>
      <c r="F77" s="304">
        <v>3.2944792499999931E-2</v>
      </c>
      <c r="G77" s="304">
        <v>3.2944792499999931E-2</v>
      </c>
      <c r="H77" s="304">
        <v>3.2944792499999931E-2</v>
      </c>
      <c r="I77" s="304">
        <v>3.2944792499999931E-2</v>
      </c>
    </row>
    <row r="78" spans="1:9" x14ac:dyDescent="0.25">
      <c r="A78" s="300" t="s">
        <v>168</v>
      </c>
      <c r="B78" s="303" t="s">
        <v>281</v>
      </c>
      <c r="C78" s="299" t="s">
        <v>282</v>
      </c>
      <c r="D78" s="302"/>
      <c r="E78" s="304">
        <v>3.2944792499999931E-2</v>
      </c>
      <c r="F78" s="304">
        <v>3.2944792499999931E-2</v>
      </c>
      <c r="G78" s="304">
        <v>3.2944792499999931E-2</v>
      </c>
      <c r="H78" s="304">
        <v>3.2944792499999931E-2</v>
      </c>
      <c r="I78" s="304">
        <v>3.2944792499999931E-2</v>
      </c>
    </row>
    <row r="79" spans="1:9" x14ac:dyDescent="0.25">
      <c r="A79" s="300" t="s">
        <v>168</v>
      </c>
      <c r="B79" s="303" t="s">
        <v>283</v>
      </c>
      <c r="C79" s="299" t="s">
        <v>284</v>
      </c>
      <c r="D79" s="302"/>
      <c r="E79" s="304">
        <v>3.2944792499999931E-2</v>
      </c>
      <c r="F79" s="304">
        <v>3.2944792499999931E-2</v>
      </c>
      <c r="G79" s="304">
        <v>3.2944792499999931E-2</v>
      </c>
      <c r="H79" s="304">
        <v>3.2944792499999931E-2</v>
      </c>
      <c r="I79" s="304">
        <v>3.2944792499999931E-2</v>
      </c>
    </row>
    <row r="81" spans="1:9" x14ac:dyDescent="0.25">
      <c r="A81" s="300" t="s">
        <v>170</v>
      </c>
      <c r="B81" s="303" t="s">
        <v>275</v>
      </c>
      <c r="C81" s="299" t="s">
        <v>276</v>
      </c>
      <c r="D81" s="302"/>
      <c r="E81" s="304">
        <v>3.1136940290744652E-2</v>
      </c>
      <c r="F81" s="304">
        <v>3.1136940290744652E-2</v>
      </c>
      <c r="G81" s="304">
        <v>3.1136940290744652E-2</v>
      </c>
      <c r="H81" s="304">
        <v>3.1136940290744652E-2</v>
      </c>
      <c r="I81" s="304">
        <v>3.1136940290744652E-2</v>
      </c>
    </row>
    <row r="82" spans="1:9" x14ac:dyDescent="0.25">
      <c r="A82" s="300" t="s">
        <v>170</v>
      </c>
      <c r="B82" s="303" t="s">
        <v>277</v>
      </c>
      <c r="C82" s="299" t="s">
        <v>278</v>
      </c>
      <c r="D82" s="302"/>
      <c r="E82" s="304">
        <v>3.1136940290744652E-2</v>
      </c>
      <c r="F82" s="304">
        <v>3.1136940290744652E-2</v>
      </c>
      <c r="G82" s="304">
        <v>3.1136940290744652E-2</v>
      </c>
      <c r="H82" s="304">
        <v>3.1136940290744652E-2</v>
      </c>
      <c r="I82" s="304">
        <v>3.1136940290744652E-2</v>
      </c>
    </row>
    <row r="83" spans="1:9" x14ac:dyDescent="0.25">
      <c r="A83" s="300" t="s">
        <v>170</v>
      </c>
      <c r="B83" s="303" t="s">
        <v>279</v>
      </c>
      <c r="C83" s="299" t="s">
        <v>280</v>
      </c>
      <c r="D83" s="302"/>
      <c r="E83" s="304">
        <v>2.9195763820156317E-2</v>
      </c>
      <c r="F83" s="304">
        <v>2.9195763820156317E-2</v>
      </c>
      <c r="G83" s="304">
        <v>2.9195763820156317E-2</v>
      </c>
      <c r="H83" s="304">
        <v>2.9195763820156317E-2</v>
      </c>
      <c r="I83" s="304">
        <v>2.9195763820156317E-2</v>
      </c>
    </row>
    <row r="84" spans="1:9" x14ac:dyDescent="0.25">
      <c r="A84" s="300" t="s">
        <v>170</v>
      </c>
      <c r="B84" s="303" t="s">
        <v>281</v>
      </c>
      <c r="C84" s="299" t="s">
        <v>282</v>
      </c>
      <c r="D84" s="302"/>
      <c r="E84" s="304">
        <v>2.9195763820156317E-2</v>
      </c>
      <c r="F84" s="304">
        <v>2.9195763820156317E-2</v>
      </c>
      <c r="G84" s="304">
        <v>2.9195763820156317E-2</v>
      </c>
      <c r="H84" s="304">
        <v>2.9195763820156317E-2</v>
      </c>
      <c r="I84" s="304">
        <v>2.9195763820156317E-2</v>
      </c>
    </row>
    <row r="85" spans="1:9" x14ac:dyDescent="0.25">
      <c r="A85" s="300" t="s">
        <v>170</v>
      </c>
      <c r="B85" s="303" t="s">
        <v>283</v>
      </c>
      <c r="C85" s="299" t="s">
        <v>284</v>
      </c>
      <c r="D85" s="302"/>
      <c r="E85" s="304">
        <v>2.9195763820156317E-2</v>
      </c>
      <c r="F85" s="304">
        <v>2.9195763820156317E-2</v>
      </c>
      <c r="G85" s="304">
        <v>2.9195763820156317E-2</v>
      </c>
      <c r="H85" s="304">
        <v>2.9195763820156317E-2</v>
      </c>
      <c r="I85" s="304">
        <v>2.9195763820156317E-2</v>
      </c>
    </row>
    <row r="87" spans="1:9" x14ac:dyDescent="0.25">
      <c r="A87" s="300" t="s">
        <v>174</v>
      </c>
      <c r="B87" s="303" t="s">
        <v>275</v>
      </c>
      <c r="C87" s="299" t="s">
        <v>276</v>
      </c>
      <c r="D87" s="302"/>
      <c r="E87" s="304">
        <v>2.9195763820156317E-2</v>
      </c>
      <c r="F87" s="304">
        <v>2.9195763820156317E-2</v>
      </c>
      <c r="G87" s="304">
        <v>2.9195763820156317E-2</v>
      </c>
      <c r="H87" s="304">
        <v>2.9195763820156317E-2</v>
      </c>
      <c r="I87" s="304">
        <v>2.9195763820156317E-2</v>
      </c>
    </row>
    <row r="88" spans="1:9" x14ac:dyDescent="0.25">
      <c r="A88" s="300" t="s">
        <v>174</v>
      </c>
      <c r="B88" s="303" t="s">
        <v>277</v>
      </c>
      <c r="C88" s="299" t="s">
        <v>278</v>
      </c>
      <c r="D88" s="302"/>
      <c r="E88" s="304">
        <v>2.9195763820156317E-2</v>
      </c>
      <c r="F88" s="304">
        <v>2.9195763820156317E-2</v>
      </c>
      <c r="G88" s="304">
        <v>2.9195763820156317E-2</v>
      </c>
      <c r="H88" s="304">
        <v>2.9195763820156317E-2</v>
      </c>
      <c r="I88" s="304">
        <v>2.9195763820156317E-2</v>
      </c>
    </row>
    <row r="89" spans="1:9" x14ac:dyDescent="0.25">
      <c r="A89" s="300" t="s">
        <v>174</v>
      </c>
      <c r="B89" s="303" t="s">
        <v>279</v>
      </c>
      <c r="C89" s="299" t="s">
        <v>280</v>
      </c>
      <c r="D89" s="302"/>
      <c r="E89" s="304">
        <v>2.9195763820156317E-2</v>
      </c>
      <c r="F89" s="304">
        <v>2.9195763820156317E-2</v>
      </c>
      <c r="G89" s="304">
        <v>2.9195763820156317E-2</v>
      </c>
      <c r="H89" s="304">
        <v>2.9195763820156317E-2</v>
      </c>
      <c r="I89" s="304">
        <v>2.9195763820156317E-2</v>
      </c>
    </row>
    <row r="90" spans="1:9" x14ac:dyDescent="0.25">
      <c r="A90" s="300" t="s">
        <v>174</v>
      </c>
      <c r="B90" s="303" t="s">
        <v>281</v>
      </c>
      <c r="C90" s="299" t="s">
        <v>282</v>
      </c>
      <c r="D90" s="302"/>
      <c r="E90" s="304">
        <v>2.9195763820156317E-2</v>
      </c>
      <c r="F90" s="304">
        <v>2.9195763820156317E-2</v>
      </c>
      <c r="G90" s="304">
        <v>2.9195763820156317E-2</v>
      </c>
      <c r="H90" s="304">
        <v>2.9195763820156317E-2</v>
      </c>
      <c r="I90" s="304">
        <v>2.9195763820156317E-2</v>
      </c>
    </row>
    <row r="91" spans="1:9" x14ac:dyDescent="0.25">
      <c r="A91" s="300" t="s">
        <v>174</v>
      </c>
      <c r="B91" s="303" t="s">
        <v>283</v>
      </c>
      <c r="C91" s="299" t="s">
        <v>284</v>
      </c>
      <c r="D91" s="302"/>
      <c r="E91" s="304">
        <v>2.9195763820156317E-2</v>
      </c>
      <c r="F91" s="304">
        <v>2.9195763820156317E-2</v>
      </c>
      <c r="G91" s="304">
        <v>2.9195763820156317E-2</v>
      </c>
      <c r="H91" s="304">
        <v>2.9195763820156317E-2</v>
      </c>
      <c r="I91" s="304">
        <v>2.9195763820156317E-2</v>
      </c>
    </row>
    <row r="93" spans="1:9" x14ac:dyDescent="0.25">
      <c r="A93" s="300" t="s">
        <v>176</v>
      </c>
      <c r="B93" s="303" t="s">
        <v>275</v>
      </c>
      <c r="C93" s="299" t="s">
        <v>276</v>
      </c>
      <c r="D93" s="302"/>
      <c r="E93" s="304">
        <v>3.1136940290744652E-2</v>
      </c>
      <c r="F93" s="304">
        <v>3.1136940290744652E-2</v>
      </c>
      <c r="G93" s="304">
        <v>3.1136940290744652E-2</v>
      </c>
      <c r="H93" s="304">
        <v>3.1136940290744652E-2</v>
      </c>
      <c r="I93" s="304">
        <v>3.1136940290744652E-2</v>
      </c>
    </row>
    <row r="94" spans="1:9" x14ac:dyDescent="0.25">
      <c r="A94" s="300" t="s">
        <v>176</v>
      </c>
      <c r="B94" s="303" t="s">
        <v>277</v>
      </c>
      <c r="C94" s="299" t="s">
        <v>278</v>
      </c>
      <c r="D94" s="302"/>
      <c r="E94" s="304">
        <v>3.1136940290744652E-2</v>
      </c>
      <c r="F94" s="304">
        <v>3.1136940290744652E-2</v>
      </c>
      <c r="G94" s="304">
        <v>3.1136940290744652E-2</v>
      </c>
      <c r="H94" s="304">
        <v>3.1136940290744652E-2</v>
      </c>
      <c r="I94" s="304">
        <v>3.1136940290744652E-2</v>
      </c>
    </row>
    <row r="95" spans="1:9" x14ac:dyDescent="0.25">
      <c r="A95" s="300" t="s">
        <v>176</v>
      </c>
      <c r="B95" s="303" t="s">
        <v>279</v>
      </c>
      <c r="C95" s="299" t="s">
        <v>280</v>
      </c>
      <c r="D95" s="302"/>
      <c r="E95" s="304">
        <v>2.9195763820156317E-2</v>
      </c>
      <c r="F95" s="304">
        <v>2.9195763820156317E-2</v>
      </c>
      <c r="G95" s="304">
        <v>2.9195763820156317E-2</v>
      </c>
      <c r="H95" s="304">
        <v>2.9195763820156317E-2</v>
      </c>
      <c r="I95" s="304">
        <v>2.9195763820156317E-2</v>
      </c>
    </row>
    <row r="96" spans="1:9" x14ac:dyDescent="0.25">
      <c r="A96" s="300" t="s">
        <v>176</v>
      </c>
      <c r="B96" s="303" t="s">
        <v>281</v>
      </c>
      <c r="C96" s="299" t="s">
        <v>282</v>
      </c>
      <c r="D96" s="302"/>
      <c r="E96" s="304">
        <v>2.9195763820156317E-2</v>
      </c>
      <c r="F96" s="304">
        <v>2.9195763820156317E-2</v>
      </c>
      <c r="G96" s="304">
        <v>2.9195763820156317E-2</v>
      </c>
      <c r="H96" s="304">
        <v>2.9195763820156317E-2</v>
      </c>
      <c r="I96" s="304">
        <v>2.9195763820156317E-2</v>
      </c>
    </row>
    <row r="97" spans="1:9" x14ac:dyDescent="0.25">
      <c r="A97" s="300" t="s">
        <v>176</v>
      </c>
      <c r="B97" s="303" t="s">
        <v>283</v>
      </c>
      <c r="C97" s="299" t="s">
        <v>284</v>
      </c>
      <c r="D97" s="302"/>
      <c r="E97" s="304">
        <v>2.9195763820156317E-2</v>
      </c>
      <c r="F97" s="304">
        <v>2.9195763820156317E-2</v>
      </c>
      <c r="G97" s="304">
        <v>2.9195763820156317E-2</v>
      </c>
      <c r="H97" s="304">
        <v>2.9195763820156317E-2</v>
      </c>
      <c r="I97" s="304">
        <v>2.9195763820156317E-2</v>
      </c>
    </row>
    <row r="99" spans="1:9" x14ac:dyDescent="0.25">
      <c r="A99" s="300" t="s">
        <v>172</v>
      </c>
      <c r="B99" s="303" t="s">
        <v>275</v>
      </c>
      <c r="C99" s="299" t="s">
        <v>276</v>
      </c>
      <c r="D99" s="302"/>
      <c r="E99" s="304">
        <v>2.9195763820156317E-2</v>
      </c>
      <c r="F99" s="304">
        <v>2.9195763820156317E-2</v>
      </c>
      <c r="G99" s="304">
        <v>2.9195763820156317E-2</v>
      </c>
      <c r="H99" s="304">
        <v>2.9195763820156317E-2</v>
      </c>
      <c r="I99" s="304">
        <v>2.9195763820156317E-2</v>
      </c>
    </row>
    <row r="100" spans="1:9" x14ac:dyDescent="0.25">
      <c r="A100" s="300" t="s">
        <v>172</v>
      </c>
      <c r="B100" s="303" t="s">
        <v>277</v>
      </c>
      <c r="C100" s="299" t="s">
        <v>278</v>
      </c>
      <c r="D100" s="302"/>
      <c r="E100" s="304">
        <v>2.9195763820156317E-2</v>
      </c>
      <c r="F100" s="304">
        <v>2.9195763820156317E-2</v>
      </c>
      <c r="G100" s="304">
        <v>2.9195763820156317E-2</v>
      </c>
      <c r="H100" s="304">
        <v>2.9195763820156317E-2</v>
      </c>
      <c r="I100" s="304">
        <v>2.9195763820156317E-2</v>
      </c>
    </row>
    <row r="101" spans="1:9" x14ac:dyDescent="0.25">
      <c r="A101" s="300" t="s">
        <v>172</v>
      </c>
      <c r="B101" s="303" t="s">
        <v>279</v>
      </c>
      <c r="C101" s="299" t="s">
        <v>280</v>
      </c>
      <c r="D101" s="302"/>
      <c r="E101" s="304">
        <v>2.9195763820156317E-2</v>
      </c>
      <c r="F101" s="304">
        <v>2.9195763820156317E-2</v>
      </c>
      <c r="G101" s="304">
        <v>2.9195763820156317E-2</v>
      </c>
      <c r="H101" s="304">
        <v>2.9195763820156317E-2</v>
      </c>
      <c r="I101" s="304">
        <v>2.9195763820156317E-2</v>
      </c>
    </row>
    <row r="102" spans="1:9" x14ac:dyDescent="0.25">
      <c r="A102" s="300" t="s">
        <v>172</v>
      </c>
      <c r="B102" s="303" t="s">
        <v>281</v>
      </c>
      <c r="C102" s="299" t="s">
        <v>282</v>
      </c>
      <c r="D102" s="302"/>
      <c r="E102" s="304">
        <v>2.9195763820156317E-2</v>
      </c>
      <c r="F102" s="304">
        <v>2.9195763820156317E-2</v>
      </c>
      <c r="G102" s="304">
        <v>2.9195763820156317E-2</v>
      </c>
      <c r="H102" s="304">
        <v>2.9195763820156317E-2</v>
      </c>
      <c r="I102" s="304">
        <v>2.9195763820156317E-2</v>
      </c>
    </row>
    <row r="103" spans="1:9" x14ac:dyDescent="0.25">
      <c r="A103" s="300" t="s">
        <v>172</v>
      </c>
      <c r="B103" s="303" t="s">
        <v>283</v>
      </c>
      <c r="C103" s="299" t="s">
        <v>284</v>
      </c>
      <c r="D103" s="302"/>
      <c r="E103" s="304">
        <v>2.9195763820156317E-2</v>
      </c>
      <c r="F103" s="304">
        <v>2.9195763820156317E-2</v>
      </c>
      <c r="G103" s="304">
        <v>2.9195763820156317E-2</v>
      </c>
      <c r="H103" s="304">
        <v>2.9195763820156317E-2</v>
      </c>
      <c r="I103" s="304">
        <v>2.9195763820156317E-2</v>
      </c>
    </row>
  </sheetData>
  <pageMargins left="0.70866141732283472" right="0.70866141732283472" top="0.74803149606299213" bottom="0.74803149606299213" header="0.31496062992125984" footer="0.31496062992125984"/>
  <pageSetup paperSize="8" fitToHeight="0" orientation="landscape" r:id="rId1"/>
  <headerFooter>
    <oddHeader>&amp;L&amp;F&amp;C&amp;A&amp;ROFFICIAL</oddHeader>
    <oddFooter>&amp;LPrinted on &amp;D at &amp;T&amp;CPage &amp;P of &amp;N&amp;ROFWAT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B0F83-9CB8-4F8E-9D12-C6DDC22A83F5}">
  <sheetPr>
    <pageSetUpPr fitToPage="1"/>
  </sheetPr>
  <dimension ref="A2:H442"/>
  <sheetViews>
    <sheetView zoomScale="80" zoomScaleNormal="80" workbookViewId="0"/>
  </sheetViews>
  <sheetFormatPr defaultRowHeight="13.2" x14ac:dyDescent="0.25"/>
  <cols>
    <col min="2" max="2" width="30" bestFit="1" customWidth="1"/>
    <col min="3" max="3" width="123.109375" bestFit="1" customWidth="1"/>
    <col min="5" max="5" width="18.21875" customWidth="1"/>
    <col min="8" max="8" width="17" bestFit="1" customWidth="1"/>
  </cols>
  <sheetData>
    <row r="2" spans="1:7" ht="14.4" x14ac:dyDescent="0.3">
      <c r="C2" s="340" t="s">
        <v>285</v>
      </c>
      <c r="E2" s="340" t="s">
        <v>286</v>
      </c>
    </row>
    <row r="4" spans="1:7" ht="14.4" x14ac:dyDescent="0.3">
      <c r="A4" s="341" t="s">
        <v>287</v>
      </c>
      <c r="B4" s="341" t="s">
        <v>288</v>
      </c>
      <c r="C4" s="341" t="s">
        <v>289</v>
      </c>
      <c r="D4" s="341" t="s">
        <v>290</v>
      </c>
      <c r="E4" s="341" t="s">
        <v>291</v>
      </c>
      <c r="F4" s="341" t="s">
        <v>183</v>
      </c>
      <c r="G4" s="341" t="s">
        <v>292</v>
      </c>
    </row>
    <row r="5" spans="1:7" ht="14.4" x14ac:dyDescent="0.3">
      <c r="A5" s="341" t="s">
        <v>287</v>
      </c>
      <c r="B5" s="341" t="s">
        <v>288</v>
      </c>
      <c r="C5" s="341" t="s">
        <v>289</v>
      </c>
      <c r="D5" s="341" t="s">
        <v>290</v>
      </c>
      <c r="E5" s="341" t="s">
        <v>291</v>
      </c>
      <c r="F5" s="341" t="s">
        <v>293</v>
      </c>
      <c r="G5" s="341" t="s">
        <v>293</v>
      </c>
    </row>
    <row r="6" spans="1:7" x14ac:dyDescent="0.25">
      <c r="A6" t="s">
        <v>144</v>
      </c>
      <c r="B6" t="s">
        <v>294</v>
      </c>
      <c r="C6" t="s">
        <v>295</v>
      </c>
      <c r="D6" t="s">
        <v>296</v>
      </c>
      <c r="E6" t="s">
        <v>297</v>
      </c>
      <c r="F6" s="343">
        <v>0</v>
      </c>
      <c r="G6" s="344" t="s">
        <v>298</v>
      </c>
    </row>
    <row r="7" spans="1:7" x14ac:dyDescent="0.25">
      <c r="A7" t="s">
        <v>144</v>
      </c>
      <c r="B7" t="s">
        <v>299</v>
      </c>
      <c r="C7" t="s">
        <v>300</v>
      </c>
      <c r="D7" t="s">
        <v>296</v>
      </c>
      <c r="E7" t="s">
        <v>297</v>
      </c>
      <c r="F7" s="343">
        <v>0</v>
      </c>
      <c r="G7" s="344" t="s">
        <v>298</v>
      </c>
    </row>
    <row r="8" spans="1:7" x14ac:dyDescent="0.25">
      <c r="A8" t="s">
        <v>144</v>
      </c>
      <c r="B8" t="s">
        <v>301</v>
      </c>
      <c r="C8" t="s">
        <v>302</v>
      </c>
      <c r="D8" t="s">
        <v>296</v>
      </c>
      <c r="E8" t="s">
        <v>297</v>
      </c>
      <c r="F8" s="343">
        <v>0</v>
      </c>
      <c r="G8" s="344" t="s">
        <v>298</v>
      </c>
    </row>
    <row r="9" spans="1:7" x14ac:dyDescent="0.25">
      <c r="A9" t="s">
        <v>144</v>
      </c>
      <c r="B9" t="s">
        <v>303</v>
      </c>
      <c r="C9" t="s">
        <v>304</v>
      </c>
      <c r="D9" t="s">
        <v>296</v>
      </c>
      <c r="E9" t="s">
        <v>297</v>
      </c>
      <c r="F9" s="343">
        <v>0</v>
      </c>
      <c r="G9" s="344" t="s">
        <v>298</v>
      </c>
    </row>
    <row r="10" spans="1:7" x14ac:dyDescent="0.25">
      <c r="A10" t="s">
        <v>144</v>
      </c>
      <c r="B10" t="s">
        <v>305</v>
      </c>
      <c r="C10" t="s">
        <v>306</v>
      </c>
      <c r="D10" t="s">
        <v>296</v>
      </c>
      <c r="E10" t="s">
        <v>297</v>
      </c>
      <c r="F10" s="343">
        <v>12.9783836530051</v>
      </c>
      <c r="G10" s="344" t="s">
        <v>298</v>
      </c>
    </row>
    <row r="11" spans="1:7" x14ac:dyDescent="0.25">
      <c r="A11" t="s">
        <v>144</v>
      </c>
      <c r="B11" t="s">
        <v>307</v>
      </c>
      <c r="C11" t="s">
        <v>308</v>
      </c>
      <c r="D11" t="s">
        <v>296</v>
      </c>
      <c r="E11" t="s">
        <v>297</v>
      </c>
      <c r="F11" s="343">
        <v>-5.8729569898240896</v>
      </c>
      <c r="G11" s="344" t="s">
        <v>298</v>
      </c>
    </row>
    <row r="12" spans="1:7" x14ac:dyDescent="0.25">
      <c r="A12" t="s">
        <v>144</v>
      </c>
      <c r="B12" t="s">
        <v>309</v>
      </c>
      <c r="C12" t="s">
        <v>310</v>
      </c>
      <c r="D12" t="s">
        <v>296</v>
      </c>
      <c r="E12" t="s">
        <v>297</v>
      </c>
      <c r="F12" s="343">
        <v>0</v>
      </c>
      <c r="G12" s="344" t="s">
        <v>298</v>
      </c>
    </row>
    <row r="13" spans="1:7" x14ac:dyDescent="0.25">
      <c r="A13" t="s">
        <v>144</v>
      </c>
      <c r="B13" t="s">
        <v>311</v>
      </c>
      <c r="C13" t="s">
        <v>312</v>
      </c>
      <c r="D13" t="s">
        <v>296</v>
      </c>
      <c r="E13" t="s">
        <v>297</v>
      </c>
      <c r="F13" s="343">
        <v>-3.6042849343045601E-2</v>
      </c>
      <c r="G13" s="344" t="s">
        <v>298</v>
      </c>
    </row>
    <row r="14" spans="1:7" x14ac:dyDescent="0.25">
      <c r="A14" t="s">
        <v>144</v>
      </c>
      <c r="B14" t="s">
        <v>313</v>
      </c>
      <c r="C14" t="s">
        <v>314</v>
      </c>
      <c r="D14" t="s">
        <v>296</v>
      </c>
      <c r="E14" t="s">
        <v>297</v>
      </c>
      <c r="F14" s="343">
        <v>-0.52535516814814998</v>
      </c>
      <c r="G14" s="344" t="s">
        <v>298</v>
      </c>
    </row>
    <row r="15" spans="1:7" x14ac:dyDescent="0.25">
      <c r="A15" t="s">
        <v>144</v>
      </c>
      <c r="B15" t="s">
        <v>315</v>
      </c>
      <c r="C15" t="s">
        <v>316</v>
      </c>
      <c r="D15" t="s">
        <v>296</v>
      </c>
      <c r="E15" t="s">
        <v>297</v>
      </c>
      <c r="F15" s="343">
        <v>0</v>
      </c>
      <c r="G15" s="344" t="s">
        <v>298</v>
      </c>
    </row>
    <row r="16" spans="1:7" x14ac:dyDescent="0.25">
      <c r="A16" t="s">
        <v>144</v>
      </c>
      <c r="B16" t="s">
        <v>317</v>
      </c>
      <c r="C16" t="s">
        <v>318</v>
      </c>
      <c r="D16" t="s">
        <v>296</v>
      </c>
      <c r="E16" t="s">
        <v>297</v>
      </c>
      <c r="F16" s="344" t="s">
        <v>298</v>
      </c>
      <c r="G16" s="343">
        <v>0.27183119247648202</v>
      </c>
    </row>
    <row r="17" spans="1:7" x14ac:dyDescent="0.25">
      <c r="A17" t="s">
        <v>144</v>
      </c>
      <c r="B17" t="s">
        <v>319</v>
      </c>
      <c r="C17" t="s">
        <v>320</v>
      </c>
      <c r="D17" t="s">
        <v>296</v>
      </c>
      <c r="E17" t="s">
        <v>297</v>
      </c>
      <c r="F17" s="344" t="s">
        <v>298</v>
      </c>
      <c r="G17" s="343">
        <v>3.8398709426435298</v>
      </c>
    </row>
    <row r="18" spans="1:7" x14ac:dyDescent="0.25">
      <c r="A18" t="s">
        <v>144</v>
      </c>
      <c r="B18" t="s">
        <v>321</v>
      </c>
      <c r="C18" t="s">
        <v>322</v>
      </c>
      <c r="D18" t="s">
        <v>296</v>
      </c>
      <c r="E18" t="s">
        <v>297</v>
      </c>
      <c r="F18" s="344" t="s">
        <v>298</v>
      </c>
      <c r="G18" s="343">
        <v>6.0725425691256198</v>
      </c>
    </row>
    <row r="19" spans="1:7" x14ac:dyDescent="0.25">
      <c r="A19" t="s">
        <v>144</v>
      </c>
      <c r="B19" t="s">
        <v>323</v>
      </c>
      <c r="C19" t="s">
        <v>324</v>
      </c>
      <c r="D19" t="s">
        <v>296</v>
      </c>
      <c r="E19" t="s">
        <v>297</v>
      </c>
      <c r="F19" s="344" t="s">
        <v>298</v>
      </c>
      <c r="G19" s="343">
        <v>0.43413922783446401</v>
      </c>
    </row>
    <row r="20" spans="1:7" x14ac:dyDescent="0.25">
      <c r="A20" t="s">
        <v>144</v>
      </c>
      <c r="B20" t="s">
        <v>325</v>
      </c>
      <c r="C20" t="s">
        <v>326</v>
      </c>
      <c r="D20" t="s">
        <v>296</v>
      </c>
      <c r="E20" t="s">
        <v>297</v>
      </c>
      <c r="F20" s="344" t="s">
        <v>298</v>
      </c>
      <c r="G20" s="343">
        <v>0</v>
      </c>
    </row>
    <row r="21" spans="1:7" x14ac:dyDescent="0.25">
      <c r="A21" t="s">
        <v>144</v>
      </c>
      <c r="B21" t="s">
        <v>327</v>
      </c>
      <c r="C21" t="s">
        <v>328</v>
      </c>
      <c r="D21" t="s">
        <v>296</v>
      </c>
      <c r="E21" t="s">
        <v>297</v>
      </c>
      <c r="F21" s="343">
        <v>0</v>
      </c>
      <c r="G21" s="344" t="s">
        <v>298</v>
      </c>
    </row>
    <row r="22" spans="1:7" x14ac:dyDescent="0.25">
      <c r="A22" t="s">
        <v>144</v>
      </c>
      <c r="B22" t="s">
        <v>329</v>
      </c>
      <c r="C22" t="s">
        <v>330</v>
      </c>
      <c r="D22" t="s">
        <v>296</v>
      </c>
      <c r="E22" t="s">
        <v>297</v>
      </c>
      <c r="F22" s="343">
        <v>0</v>
      </c>
      <c r="G22" s="344" t="s">
        <v>298</v>
      </c>
    </row>
    <row r="23" spans="1:7" x14ac:dyDescent="0.25">
      <c r="A23" t="s">
        <v>144</v>
      </c>
      <c r="B23" t="s">
        <v>331</v>
      </c>
      <c r="C23" t="s">
        <v>332</v>
      </c>
      <c r="D23" t="s">
        <v>296</v>
      </c>
      <c r="E23" t="s">
        <v>297</v>
      </c>
      <c r="F23" s="343">
        <v>0</v>
      </c>
      <c r="G23" s="344" t="s">
        <v>298</v>
      </c>
    </row>
    <row r="24" spans="1:7" x14ac:dyDescent="0.25">
      <c r="A24" t="s">
        <v>144</v>
      </c>
      <c r="B24" t="s">
        <v>333</v>
      </c>
      <c r="C24" t="s">
        <v>334</v>
      </c>
      <c r="D24" t="s">
        <v>296</v>
      </c>
      <c r="E24" t="s">
        <v>297</v>
      </c>
      <c r="F24" s="343">
        <v>0</v>
      </c>
      <c r="G24" s="344" t="s">
        <v>298</v>
      </c>
    </row>
    <row r="25" spans="1:7" x14ac:dyDescent="0.25">
      <c r="A25" t="s">
        <v>144</v>
      </c>
      <c r="B25" t="s">
        <v>335</v>
      </c>
      <c r="C25" t="s">
        <v>336</v>
      </c>
      <c r="D25" t="s">
        <v>296</v>
      </c>
      <c r="E25" t="s">
        <v>297</v>
      </c>
      <c r="F25" s="343">
        <v>0</v>
      </c>
      <c r="G25" s="344" t="s">
        <v>298</v>
      </c>
    </row>
    <row r="26" spans="1:7" x14ac:dyDescent="0.25">
      <c r="A26" t="s">
        <v>144</v>
      </c>
      <c r="B26" t="s">
        <v>337</v>
      </c>
      <c r="C26" t="s">
        <v>338</v>
      </c>
      <c r="D26" t="s">
        <v>296</v>
      </c>
      <c r="E26" t="s">
        <v>297</v>
      </c>
      <c r="F26" s="343">
        <v>0</v>
      </c>
      <c r="G26" s="344" t="s">
        <v>298</v>
      </c>
    </row>
    <row r="27" spans="1:7" x14ac:dyDescent="0.25">
      <c r="A27" t="s">
        <v>144</v>
      </c>
      <c r="B27" t="s">
        <v>339</v>
      </c>
      <c r="C27" t="s">
        <v>340</v>
      </c>
      <c r="D27" t="s">
        <v>296</v>
      </c>
      <c r="E27" t="s">
        <v>297</v>
      </c>
      <c r="F27" s="343">
        <v>0</v>
      </c>
      <c r="G27" s="344" t="s">
        <v>298</v>
      </c>
    </row>
    <row r="28" spans="1:7" x14ac:dyDescent="0.25">
      <c r="A28" t="s">
        <v>144</v>
      </c>
      <c r="B28" t="s">
        <v>341</v>
      </c>
      <c r="C28" t="s">
        <v>342</v>
      </c>
      <c r="D28" t="s">
        <v>296</v>
      </c>
      <c r="E28" t="s">
        <v>297</v>
      </c>
      <c r="F28" s="343">
        <v>0</v>
      </c>
      <c r="G28" s="344" t="s">
        <v>298</v>
      </c>
    </row>
    <row r="29" spans="1:7" x14ac:dyDescent="0.25">
      <c r="A29" t="s">
        <v>146</v>
      </c>
      <c r="B29" t="s">
        <v>294</v>
      </c>
      <c r="C29" t="s">
        <v>295</v>
      </c>
      <c r="D29" t="s">
        <v>296</v>
      </c>
      <c r="E29" t="s">
        <v>297</v>
      </c>
      <c r="F29" s="343">
        <v>0</v>
      </c>
      <c r="G29" s="344" t="s">
        <v>298</v>
      </c>
    </row>
    <row r="30" spans="1:7" x14ac:dyDescent="0.25">
      <c r="A30" t="s">
        <v>146</v>
      </c>
      <c r="B30" t="s">
        <v>299</v>
      </c>
      <c r="C30" t="s">
        <v>300</v>
      </c>
      <c r="D30" t="s">
        <v>296</v>
      </c>
      <c r="E30" t="s">
        <v>297</v>
      </c>
      <c r="F30" s="343">
        <v>0</v>
      </c>
      <c r="G30" s="344" t="s">
        <v>298</v>
      </c>
    </row>
    <row r="31" spans="1:7" x14ac:dyDescent="0.25">
      <c r="A31" t="s">
        <v>146</v>
      </c>
      <c r="B31" t="s">
        <v>301</v>
      </c>
      <c r="C31" t="s">
        <v>302</v>
      </c>
      <c r="D31" t="s">
        <v>296</v>
      </c>
      <c r="E31" t="s">
        <v>297</v>
      </c>
      <c r="F31" s="343">
        <v>0</v>
      </c>
      <c r="G31" s="344" t="s">
        <v>298</v>
      </c>
    </row>
    <row r="32" spans="1:7" x14ac:dyDescent="0.25">
      <c r="A32" t="s">
        <v>146</v>
      </c>
      <c r="B32" t="s">
        <v>303</v>
      </c>
      <c r="C32" t="s">
        <v>304</v>
      </c>
      <c r="D32" t="s">
        <v>296</v>
      </c>
      <c r="E32" t="s">
        <v>297</v>
      </c>
      <c r="F32" s="343">
        <v>0</v>
      </c>
      <c r="G32" s="344" t="s">
        <v>298</v>
      </c>
    </row>
    <row r="33" spans="1:7" x14ac:dyDescent="0.25">
      <c r="A33" t="s">
        <v>146</v>
      </c>
      <c r="B33" t="s">
        <v>305</v>
      </c>
      <c r="C33" t="s">
        <v>306</v>
      </c>
      <c r="D33" t="s">
        <v>296</v>
      </c>
      <c r="E33" t="s">
        <v>297</v>
      </c>
      <c r="F33" s="343">
        <v>4.8391277518975997</v>
      </c>
      <c r="G33" s="344" t="s">
        <v>298</v>
      </c>
    </row>
    <row r="34" spans="1:7" x14ac:dyDescent="0.25">
      <c r="A34" t="s">
        <v>146</v>
      </c>
      <c r="B34" t="s">
        <v>307</v>
      </c>
      <c r="C34" t="s">
        <v>308</v>
      </c>
      <c r="D34" t="s">
        <v>296</v>
      </c>
      <c r="E34" t="s">
        <v>297</v>
      </c>
      <c r="F34" s="343">
        <v>-1.0125320417392201</v>
      </c>
      <c r="G34" s="344" t="s">
        <v>298</v>
      </c>
    </row>
    <row r="35" spans="1:7" x14ac:dyDescent="0.25">
      <c r="A35" t="s">
        <v>146</v>
      </c>
      <c r="B35" t="s">
        <v>309</v>
      </c>
      <c r="C35" t="s">
        <v>310</v>
      </c>
      <c r="D35" t="s">
        <v>296</v>
      </c>
      <c r="E35" t="s">
        <v>297</v>
      </c>
      <c r="F35" s="343">
        <v>0</v>
      </c>
      <c r="G35" s="344" t="s">
        <v>298</v>
      </c>
    </row>
    <row r="36" spans="1:7" x14ac:dyDescent="0.25">
      <c r="A36" t="s">
        <v>146</v>
      </c>
      <c r="B36" t="s">
        <v>311</v>
      </c>
      <c r="C36" t="s">
        <v>312</v>
      </c>
      <c r="D36" t="s">
        <v>296</v>
      </c>
      <c r="E36" t="s">
        <v>297</v>
      </c>
      <c r="F36" s="343">
        <v>2.1591570085385901E-2</v>
      </c>
      <c r="G36" s="344" t="s">
        <v>298</v>
      </c>
    </row>
    <row r="37" spans="1:7" x14ac:dyDescent="0.25">
      <c r="A37" t="s">
        <v>146</v>
      </c>
      <c r="B37" t="s">
        <v>313</v>
      </c>
      <c r="C37" t="s">
        <v>314</v>
      </c>
      <c r="D37" t="s">
        <v>296</v>
      </c>
      <c r="E37" t="s">
        <v>297</v>
      </c>
      <c r="F37" s="343">
        <v>4.4798875291745199E-2</v>
      </c>
      <c r="G37" s="344" t="s">
        <v>298</v>
      </c>
    </row>
    <row r="38" spans="1:7" x14ac:dyDescent="0.25">
      <c r="A38" t="s">
        <v>146</v>
      </c>
      <c r="B38" t="s">
        <v>315</v>
      </c>
      <c r="C38" t="s">
        <v>316</v>
      </c>
      <c r="D38" t="s">
        <v>296</v>
      </c>
      <c r="E38" t="s">
        <v>297</v>
      </c>
      <c r="F38" s="343">
        <v>0</v>
      </c>
      <c r="G38" s="344" t="s">
        <v>298</v>
      </c>
    </row>
    <row r="39" spans="1:7" x14ac:dyDescent="0.25">
      <c r="A39" t="s">
        <v>146</v>
      </c>
      <c r="B39" t="s">
        <v>317</v>
      </c>
      <c r="C39" t="s">
        <v>318</v>
      </c>
      <c r="D39" t="s">
        <v>296</v>
      </c>
      <c r="E39" t="s">
        <v>297</v>
      </c>
      <c r="F39" s="344" t="s">
        <v>298</v>
      </c>
      <c r="G39" s="343">
        <v>4.3943180863931799E-2</v>
      </c>
    </row>
    <row r="40" spans="1:7" x14ac:dyDescent="0.25">
      <c r="A40" t="s">
        <v>146</v>
      </c>
      <c r="B40" t="s">
        <v>319</v>
      </c>
      <c r="C40" t="s">
        <v>320</v>
      </c>
      <c r="D40" t="s">
        <v>296</v>
      </c>
      <c r="E40" t="s">
        <v>297</v>
      </c>
      <c r="F40" s="344" t="s">
        <v>298</v>
      </c>
      <c r="G40" s="343">
        <v>0.37184466152548801</v>
      </c>
    </row>
    <row r="41" spans="1:7" x14ac:dyDescent="0.25">
      <c r="A41" t="s">
        <v>146</v>
      </c>
      <c r="B41" t="s">
        <v>321</v>
      </c>
      <c r="C41" t="s">
        <v>322</v>
      </c>
      <c r="D41" t="s">
        <v>296</v>
      </c>
      <c r="E41" t="s">
        <v>297</v>
      </c>
      <c r="F41" s="344" t="s">
        <v>298</v>
      </c>
      <c r="G41" s="343">
        <v>0.81816825978530405</v>
      </c>
    </row>
    <row r="42" spans="1:7" x14ac:dyDescent="0.25">
      <c r="A42" t="s">
        <v>146</v>
      </c>
      <c r="B42" t="s">
        <v>323</v>
      </c>
      <c r="C42" t="s">
        <v>324</v>
      </c>
      <c r="D42" t="s">
        <v>296</v>
      </c>
      <c r="E42" t="s">
        <v>297</v>
      </c>
      <c r="F42" s="344" t="s">
        <v>298</v>
      </c>
      <c r="G42" s="343">
        <v>4.9582649408364397E-2</v>
      </c>
    </row>
    <row r="43" spans="1:7" x14ac:dyDescent="0.25">
      <c r="A43" t="s">
        <v>146</v>
      </c>
      <c r="B43" t="s">
        <v>325</v>
      </c>
      <c r="C43" t="s">
        <v>326</v>
      </c>
      <c r="D43" t="s">
        <v>296</v>
      </c>
      <c r="E43" t="s">
        <v>297</v>
      </c>
      <c r="F43" s="344" t="s">
        <v>298</v>
      </c>
      <c r="G43" s="343">
        <v>0</v>
      </c>
    </row>
    <row r="44" spans="1:7" x14ac:dyDescent="0.25">
      <c r="A44" t="s">
        <v>146</v>
      </c>
      <c r="B44" t="s">
        <v>327</v>
      </c>
      <c r="C44" t="s">
        <v>328</v>
      </c>
      <c r="D44" t="s">
        <v>296</v>
      </c>
      <c r="E44" t="s">
        <v>297</v>
      </c>
      <c r="F44" s="343">
        <v>0</v>
      </c>
      <c r="G44" s="344" t="s">
        <v>298</v>
      </c>
    </row>
    <row r="45" spans="1:7" x14ac:dyDescent="0.25">
      <c r="A45" t="s">
        <v>146</v>
      </c>
      <c r="B45" t="s">
        <v>329</v>
      </c>
      <c r="C45" t="s">
        <v>330</v>
      </c>
      <c r="D45" t="s">
        <v>296</v>
      </c>
      <c r="E45" t="s">
        <v>297</v>
      </c>
      <c r="F45" s="343">
        <v>0</v>
      </c>
      <c r="G45" s="344" t="s">
        <v>298</v>
      </c>
    </row>
    <row r="46" spans="1:7" x14ac:dyDescent="0.25">
      <c r="A46" t="s">
        <v>146</v>
      </c>
      <c r="B46" t="s">
        <v>331</v>
      </c>
      <c r="C46" t="s">
        <v>332</v>
      </c>
      <c r="D46" t="s">
        <v>296</v>
      </c>
      <c r="E46" t="s">
        <v>297</v>
      </c>
      <c r="F46" s="343">
        <v>0</v>
      </c>
      <c r="G46" s="344" t="s">
        <v>298</v>
      </c>
    </row>
    <row r="47" spans="1:7" x14ac:dyDescent="0.25">
      <c r="A47" t="s">
        <v>146</v>
      </c>
      <c r="B47" t="s">
        <v>333</v>
      </c>
      <c r="C47" t="s">
        <v>334</v>
      </c>
      <c r="D47" t="s">
        <v>296</v>
      </c>
      <c r="E47" t="s">
        <v>297</v>
      </c>
      <c r="F47" s="343">
        <v>0</v>
      </c>
      <c r="G47" s="344" t="s">
        <v>298</v>
      </c>
    </row>
    <row r="48" spans="1:7" x14ac:dyDescent="0.25">
      <c r="A48" t="s">
        <v>146</v>
      </c>
      <c r="B48" t="s">
        <v>335</v>
      </c>
      <c r="C48" t="s">
        <v>336</v>
      </c>
      <c r="D48" t="s">
        <v>296</v>
      </c>
      <c r="E48" t="s">
        <v>297</v>
      </c>
      <c r="F48" s="343">
        <v>0</v>
      </c>
      <c r="G48" s="344" t="s">
        <v>298</v>
      </c>
    </row>
    <row r="49" spans="1:7" x14ac:dyDescent="0.25">
      <c r="A49" t="s">
        <v>146</v>
      </c>
      <c r="B49" t="s">
        <v>337</v>
      </c>
      <c r="C49" t="s">
        <v>338</v>
      </c>
      <c r="D49" t="s">
        <v>296</v>
      </c>
      <c r="E49" t="s">
        <v>297</v>
      </c>
      <c r="F49" s="343">
        <v>0</v>
      </c>
      <c r="G49" s="344" t="s">
        <v>298</v>
      </c>
    </row>
    <row r="50" spans="1:7" x14ac:dyDescent="0.25">
      <c r="A50" t="s">
        <v>146</v>
      </c>
      <c r="B50" t="s">
        <v>339</v>
      </c>
      <c r="C50" t="s">
        <v>340</v>
      </c>
      <c r="D50" t="s">
        <v>296</v>
      </c>
      <c r="E50" t="s">
        <v>297</v>
      </c>
      <c r="F50" s="343">
        <v>0</v>
      </c>
      <c r="G50" s="344" t="s">
        <v>298</v>
      </c>
    </row>
    <row r="51" spans="1:7" x14ac:dyDescent="0.25">
      <c r="A51" t="s">
        <v>146</v>
      </c>
      <c r="B51" t="s">
        <v>341</v>
      </c>
      <c r="C51" t="s">
        <v>342</v>
      </c>
      <c r="D51" t="s">
        <v>296</v>
      </c>
      <c r="E51" t="s">
        <v>297</v>
      </c>
      <c r="F51" s="343">
        <v>0</v>
      </c>
      <c r="G51" s="344" t="s">
        <v>298</v>
      </c>
    </row>
    <row r="52" spans="1:7" x14ac:dyDescent="0.25">
      <c r="A52" t="s">
        <v>148</v>
      </c>
      <c r="B52" t="s">
        <v>294</v>
      </c>
      <c r="C52" t="s">
        <v>295</v>
      </c>
      <c r="D52" t="s">
        <v>296</v>
      </c>
      <c r="E52" t="s">
        <v>297</v>
      </c>
      <c r="F52" s="343">
        <v>0</v>
      </c>
      <c r="G52" s="344" t="s">
        <v>298</v>
      </c>
    </row>
    <row r="53" spans="1:7" x14ac:dyDescent="0.25">
      <c r="A53" t="s">
        <v>148</v>
      </c>
      <c r="B53" t="s">
        <v>299</v>
      </c>
      <c r="C53" t="s">
        <v>300</v>
      </c>
      <c r="D53" t="s">
        <v>296</v>
      </c>
      <c r="E53" t="s">
        <v>297</v>
      </c>
      <c r="F53" s="343">
        <v>0</v>
      </c>
      <c r="G53" s="344" t="s">
        <v>298</v>
      </c>
    </row>
    <row r="54" spans="1:7" x14ac:dyDescent="0.25">
      <c r="A54" t="s">
        <v>148</v>
      </c>
      <c r="B54" t="s">
        <v>301</v>
      </c>
      <c r="C54" t="s">
        <v>302</v>
      </c>
      <c r="D54" t="s">
        <v>296</v>
      </c>
      <c r="E54" t="s">
        <v>297</v>
      </c>
      <c r="F54" s="343">
        <v>-0.116907573685242</v>
      </c>
      <c r="G54" s="344" t="s">
        <v>298</v>
      </c>
    </row>
    <row r="55" spans="1:7" x14ac:dyDescent="0.25">
      <c r="A55" t="s">
        <v>148</v>
      </c>
      <c r="B55" t="s">
        <v>303</v>
      </c>
      <c r="C55" t="s">
        <v>304</v>
      </c>
      <c r="D55" t="s">
        <v>296</v>
      </c>
      <c r="E55" t="s">
        <v>297</v>
      </c>
      <c r="F55" s="343">
        <v>0</v>
      </c>
      <c r="G55" s="344" t="s">
        <v>298</v>
      </c>
    </row>
    <row r="56" spans="1:7" x14ac:dyDescent="0.25">
      <c r="A56" t="s">
        <v>148</v>
      </c>
      <c r="B56" t="s">
        <v>305</v>
      </c>
      <c r="C56" t="s">
        <v>306</v>
      </c>
      <c r="D56" t="s">
        <v>296</v>
      </c>
      <c r="E56" t="s">
        <v>297</v>
      </c>
      <c r="F56" s="343">
        <v>3.2844271313822402</v>
      </c>
      <c r="G56" s="344" t="s">
        <v>298</v>
      </c>
    </row>
    <row r="57" spans="1:7" x14ac:dyDescent="0.25">
      <c r="A57" t="s">
        <v>148</v>
      </c>
      <c r="B57" t="s">
        <v>307</v>
      </c>
      <c r="C57" t="s">
        <v>308</v>
      </c>
      <c r="D57" t="s">
        <v>296</v>
      </c>
      <c r="E57" t="s">
        <v>297</v>
      </c>
      <c r="F57" s="343">
        <v>-0.13691093002336799</v>
      </c>
      <c r="G57" s="344" t="s">
        <v>298</v>
      </c>
    </row>
    <row r="58" spans="1:7" x14ac:dyDescent="0.25">
      <c r="A58" t="s">
        <v>148</v>
      </c>
      <c r="B58" t="s">
        <v>309</v>
      </c>
      <c r="C58" t="s">
        <v>310</v>
      </c>
      <c r="D58" t="s">
        <v>296</v>
      </c>
      <c r="E58" t="s">
        <v>297</v>
      </c>
      <c r="F58" s="343">
        <v>0</v>
      </c>
      <c r="G58" s="344" t="s">
        <v>298</v>
      </c>
    </row>
    <row r="59" spans="1:7" x14ac:dyDescent="0.25">
      <c r="A59" t="s">
        <v>148</v>
      </c>
      <c r="B59" t="s">
        <v>311</v>
      </c>
      <c r="C59" t="s">
        <v>312</v>
      </c>
      <c r="D59" t="s">
        <v>296</v>
      </c>
      <c r="E59" t="s">
        <v>297</v>
      </c>
      <c r="F59" s="343">
        <v>0</v>
      </c>
      <c r="G59" s="344" t="s">
        <v>298</v>
      </c>
    </row>
    <row r="60" spans="1:7" x14ac:dyDescent="0.25">
      <c r="A60" t="s">
        <v>148</v>
      </c>
      <c r="B60" t="s">
        <v>313</v>
      </c>
      <c r="C60" t="s">
        <v>314</v>
      </c>
      <c r="D60" t="s">
        <v>296</v>
      </c>
      <c r="E60" t="s">
        <v>297</v>
      </c>
      <c r="F60" s="343">
        <v>0</v>
      </c>
      <c r="G60" s="344" t="s">
        <v>298</v>
      </c>
    </row>
    <row r="61" spans="1:7" x14ac:dyDescent="0.25">
      <c r="A61" t="s">
        <v>148</v>
      </c>
      <c r="B61" t="s">
        <v>315</v>
      </c>
      <c r="C61" t="s">
        <v>316</v>
      </c>
      <c r="D61" t="s">
        <v>296</v>
      </c>
      <c r="E61" t="s">
        <v>297</v>
      </c>
      <c r="F61" s="343">
        <v>0</v>
      </c>
      <c r="G61" s="344" t="s">
        <v>298</v>
      </c>
    </row>
    <row r="62" spans="1:7" x14ac:dyDescent="0.25">
      <c r="A62" t="s">
        <v>148</v>
      </c>
      <c r="B62" t="s">
        <v>317</v>
      </c>
      <c r="C62" t="s">
        <v>318</v>
      </c>
      <c r="D62" t="s">
        <v>296</v>
      </c>
      <c r="E62" t="s">
        <v>297</v>
      </c>
      <c r="F62" s="344" t="s">
        <v>298</v>
      </c>
      <c r="G62" s="343">
        <v>-0.14428645206308199</v>
      </c>
    </row>
    <row r="63" spans="1:7" x14ac:dyDescent="0.25">
      <c r="A63" t="s">
        <v>148</v>
      </c>
      <c r="B63" t="s">
        <v>319</v>
      </c>
      <c r="C63" t="s">
        <v>320</v>
      </c>
      <c r="D63" t="s">
        <v>296</v>
      </c>
      <c r="E63" t="s">
        <v>297</v>
      </c>
      <c r="F63" s="344" t="s">
        <v>298</v>
      </c>
      <c r="G63" s="343">
        <v>-3.54839173552128E-2</v>
      </c>
    </row>
    <row r="64" spans="1:7" x14ac:dyDescent="0.25">
      <c r="A64" t="s">
        <v>148</v>
      </c>
      <c r="B64" t="s">
        <v>321</v>
      </c>
      <c r="C64" t="s">
        <v>322</v>
      </c>
      <c r="D64" t="s">
        <v>296</v>
      </c>
      <c r="E64" t="s">
        <v>297</v>
      </c>
      <c r="F64" s="344" t="s">
        <v>298</v>
      </c>
      <c r="G64" s="343">
        <v>-1.7416761831264801E-3</v>
      </c>
    </row>
    <row r="65" spans="1:7" x14ac:dyDescent="0.25">
      <c r="A65" t="s">
        <v>148</v>
      </c>
      <c r="B65" t="s">
        <v>323</v>
      </c>
      <c r="C65" t="s">
        <v>324</v>
      </c>
      <c r="D65" t="s">
        <v>296</v>
      </c>
      <c r="E65" t="s">
        <v>297</v>
      </c>
      <c r="F65" s="344" t="s">
        <v>298</v>
      </c>
      <c r="G65" s="343">
        <v>0</v>
      </c>
    </row>
    <row r="66" spans="1:7" x14ac:dyDescent="0.25">
      <c r="A66" t="s">
        <v>148</v>
      </c>
      <c r="B66" t="s">
        <v>325</v>
      </c>
      <c r="C66" t="s">
        <v>326</v>
      </c>
      <c r="D66" t="s">
        <v>296</v>
      </c>
      <c r="E66" t="s">
        <v>297</v>
      </c>
      <c r="F66" s="344" t="s">
        <v>298</v>
      </c>
      <c r="G66" s="343">
        <v>0</v>
      </c>
    </row>
    <row r="67" spans="1:7" x14ac:dyDescent="0.25">
      <c r="A67" t="s">
        <v>148</v>
      </c>
      <c r="B67" t="s">
        <v>327</v>
      </c>
      <c r="C67" t="s">
        <v>328</v>
      </c>
      <c r="D67" t="s">
        <v>296</v>
      </c>
      <c r="E67" t="s">
        <v>297</v>
      </c>
      <c r="F67" s="343">
        <v>0</v>
      </c>
      <c r="G67" s="344" t="s">
        <v>298</v>
      </c>
    </row>
    <row r="68" spans="1:7" x14ac:dyDescent="0.25">
      <c r="A68" t="s">
        <v>148</v>
      </c>
      <c r="B68" t="s">
        <v>329</v>
      </c>
      <c r="C68" t="s">
        <v>330</v>
      </c>
      <c r="D68" t="s">
        <v>296</v>
      </c>
      <c r="E68" t="s">
        <v>297</v>
      </c>
      <c r="F68" s="343">
        <v>0</v>
      </c>
      <c r="G68" s="344" t="s">
        <v>298</v>
      </c>
    </row>
    <row r="69" spans="1:7" x14ac:dyDescent="0.25">
      <c r="A69" t="s">
        <v>148</v>
      </c>
      <c r="B69" t="s">
        <v>331</v>
      </c>
      <c r="C69" t="s">
        <v>332</v>
      </c>
      <c r="D69" t="s">
        <v>296</v>
      </c>
      <c r="E69" t="s">
        <v>297</v>
      </c>
      <c r="F69" s="343">
        <v>0</v>
      </c>
      <c r="G69" s="344" t="s">
        <v>298</v>
      </c>
    </row>
    <row r="70" spans="1:7" x14ac:dyDescent="0.25">
      <c r="A70" t="s">
        <v>148</v>
      </c>
      <c r="B70" t="s">
        <v>333</v>
      </c>
      <c r="C70" t="s">
        <v>334</v>
      </c>
      <c r="D70" t="s">
        <v>296</v>
      </c>
      <c r="E70" t="s">
        <v>297</v>
      </c>
      <c r="F70" s="343">
        <v>0</v>
      </c>
      <c r="G70" s="344" t="s">
        <v>298</v>
      </c>
    </row>
    <row r="71" spans="1:7" x14ac:dyDescent="0.25">
      <c r="A71" t="s">
        <v>148</v>
      </c>
      <c r="B71" t="s">
        <v>335</v>
      </c>
      <c r="C71" t="s">
        <v>336</v>
      </c>
      <c r="D71" t="s">
        <v>296</v>
      </c>
      <c r="E71" t="s">
        <v>297</v>
      </c>
      <c r="F71" s="343">
        <v>0</v>
      </c>
      <c r="G71" s="344" t="s">
        <v>298</v>
      </c>
    </row>
    <row r="72" spans="1:7" x14ac:dyDescent="0.25">
      <c r="A72" t="s">
        <v>148</v>
      </c>
      <c r="B72" t="s">
        <v>337</v>
      </c>
      <c r="C72" t="s">
        <v>338</v>
      </c>
      <c r="D72" t="s">
        <v>296</v>
      </c>
      <c r="E72" t="s">
        <v>297</v>
      </c>
      <c r="F72" s="343">
        <v>0</v>
      </c>
      <c r="G72" s="344" t="s">
        <v>298</v>
      </c>
    </row>
    <row r="73" spans="1:7" x14ac:dyDescent="0.25">
      <c r="A73" t="s">
        <v>148</v>
      </c>
      <c r="B73" t="s">
        <v>339</v>
      </c>
      <c r="C73" t="s">
        <v>340</v>
      </c>
      <c r="D73" t="s">
        <v>296</v>
      </c>
      <c r="E73" t="s">
        <v>297</v>
      </c>
      <c r="F73" s="343">
        <v>0</v>
      </c>
      <c r="G73" s="344" t="s">
        <v>298</v>
      </c>
    </row>
    <row r="74" spans="1:7" x14ac:dyDescent="0.25">
      <c r="A74" t="s">
        <v>148</v>
      </c>
      <c r="B74" t="s">
        <v>341</v>
      </c>
      <c r="C74" t="s">
        <v>342</v>
      </c>
      <c r="D74" t="s">
        <v>296</v>
      </c>
      <c r="E74" t="s">
        <v>297</v>
      </c>
      <c r="F74" s="343">
        <v>0</v>
      </c>
      <c r="G74" s="344" t="s">
        <v>298</v>
      </c>
    </row>
    <row r="75" spans="1:7" x14ac:dyDescent="0.25">
      <c r="A75" t="s">
        <v>150</v>
      </c>
      <c r="B75" t="s">
        <v>294</v>
      </c>
      <c r="C75" t="s">
        <v>295</v>
      </c>
      <c r="D75" t="s">
        <v>296</v>
      </c>
      <c r="E75" t="s">
        <v>297</v>
      </c>
      <c r="F75" s="343">
        <v>0</v>
      </c>
      <c r="G75" s="344" t="s">
        <v>298</v>
      </c>
    </row>
    <row r="76" spans="1:7" x14ac:dyDescent="0.25">
      <c r="A76" t="s">
        <v>150</v>
      </c>
      <c r="B76" t="s">
        <v>299</v>
      </c>
      <c r="C76" t="s">
        <v>300</v>
      </c>
      <c r="D76" t="s">
        <v>296</v>
      </c>
      <c r="E76" t="s">
        <v>297</v>
      </c>
      <c r="F76" s="343">
        <v>1.5779555891000101</v>
      </c>
      <c r="G76" s="344" t="s">
        <v>298</v>
      </c>
    </row>
    <row r="77" spans="1:7" x14ac:dyDescent="0.25">
      <c r="A77" t="s">
        <v>150</v>
      </c>
      <c r="B77" t="s">
        <v>301</v>
      </c>
      <c r="C77" t="s">
        <v>302</v>
      </c>
      <c r="D77" t="s">
        <v>296</v>
      </c>
      <c r="E77" t="s">
        <v>297</v>
      </c>
      <c r="F77" s="343">
        <v>-0.51527422509520304</v>
      </c>
      <c r="G77" s="344" t="s">
        <v>298</v>
      </c>
    </row>
    <row r="78" spans="1:7" x14ac:dyDescent="0.25">
      <c r="A78" t="s">
        <v>150</v>
      </c>
      <c r="B78" t="s">
        <v>303</v>
      </c>
      <c r="C78" t="s">
        <v>304</v>
      </c>
      <c r="D78" t="s">
        <v>296</v>
      </c>
      <c r="E78" t="s">
        <v>297</v>
      </c>
      <c r="F78" s="343">
        <v>0</v>
      </c>
      <c r="G78" s="344" t="s">
        <v>298</v>
      </c>
    </row>
    <row r="79" spans="1:7" x14ac:dyDescent="0.25">
      <c r="A79" t="s">
        <v>150</v>
      </c>
      <c r="B79" t="s">
        <v>305</v>
      </c>
      <c r="C79" t="s">
        <v>306</v>
      </c>
      <c r="D79" t="s">
        <v>296</v>
      </c>
      <c r="E79" t="s">
        <v>297</v>
      </c>
      <c r="F79" s="343">
        <v>1.2361630261684999</v>
      </c>
      <c r="G79" s="344" t="s">
        <v>298</v>
      </c>
    </row>
    <row r="80" spans="1:7" x14ac:dyDescent="0.25">
      <c r="A80" t="s">
        <v>150</v>
      </c>
      <c r="B80" t="s">
        <v>307</v>
      </c>
      <c r="C80" t="s">
        <v>308</v>
      </c>
      <c r="D80" t="s">
        <v>296</v>
      </c>
      <c r="E80" t="s">
        <v>297</v>
      </c>
      <c r="F80" s="343">
        <v>0.23726766248150399</v>
      </c>
      <c r="G80" s="344" t="s">
        <v>298</v>
      </c>
    </row>
    <row r="81" spans="1:7" x14ac:dyDescent="0.25">
      <c r="A81" t="s">
        <v>150</v>
      </c>
      <c r="B81" t="s">
        <v>309</v>
      </c>
      <c r="C81" t="s">
        <v>310</v>
      </c>
      <c r="D81" t="s">
        <v>296</v>
      </c>
      <c r="E81" t="s">
        <v>297</v>
      </c>
      <c r="F81" s="343">
        <v>0</v>
      </c>
      <c r="G81" s="344" t="s">
        <v>298</v>
      </c>
    </row>
    <row r="82" spans="1:7" x14ac:dyDescent="0.25">
      <c r="A82" t="s">
        <v>150</v>
      </c>
      <c r="B82" t="s">
        <v>311</v>
      </c>
      <c r="C82" t="s">
        <v>312</v>
      </c>
      <c r="D82" t="s">
        <v>296</v>
      </c>
      <c r="E82" t="s">
        <v>297</v>
      </c>
      <c r="F82" s="343">
        <v>-8.0301465226175803E-2</v>
      </c>
      <c r="G82" s="344" t="s">
        <v>298</v>
      </c>
    </row>
    <row r="83" spans="1:7" x14ac:dyDescent="0.25">
      <c r="A83" t="s">
        <v>150</v>
      </c>
      <c r="B83" t="s">
        <v>313</v>
      </c>
      <c r="C83" t="s">
        <v>314</v>
      </c>
      <c r="D83" t="s">
        <v>296</v>
      </c>
      <c r="E83" t="s">
        <v>297</v>
      </c>
      <c r="F83" s="343">
        <v>7.4353038293092401E-4</v>
      </c>
      <c r="G83" s="344" t="s">
        <v>298</v>
      </c>
    </row>
    <row r="84" spans="1:7" x14ac:dyDescent="0.25">
      <c r="A84" t="s">
        <v>150</v>
      </c>
      <c r="B84" t="s">
        <v>315</v>
      </c>
      <c r="C84" t="s">
        <v>316</v>
      </c>
      <c r="D84" t="s">
        <v>296</v>
      </c>
      <c r="E84" t="s">
        <v>297</v>
      </c>
      <c r="F84" s="343">
        <v>0</v>
      </c>
      <c r="G84" s="344" t="s">
        <v>298</v>
      </c>
    </row>
    <row r="85" spans="1:7" x14ac:dyDescent="0.25">
      <c r="A85" t="s">
        <v>150</v>
      </c>
      <c r="B85" t="s">
        <v>317</v>
      </c>
      <c r="C85" t="s">
        <v>318</v>
      </c>
      <c r="D85" t="s">
        <v>296</v>
      </c>
      <c r="E85" t="s">
        <v>297</v>
      </c>
      <c r="F85" s="344" t="s">
        <v>298</v>
      </c>
      <c r="G85" s="343">
        <v>0.25839839301926698</v>
      </c>
    </row>
    <row r="86" spans="1:7" x14ac:dyDescent="0.25">
      <c r="A86" t="s">
        <v>150</v>
      </c>
      <c r="B86" t="s">
        <v>319</v>
      </c>
      <c r="C86" t="s">
        <v>320</v>
      </c>
      <c r="D86" t="s">
        <v>296</v>
      </c>
      <c r="E86" t="s">
        <v>297</v>
      </c>
      <c r="F86" s="344" t="s">
        <v>298</v>
      </c>
      <c r="G86" s="343">
        <v>1.4663377158977799</v>
      </c>
    </row>
    <row r="87" spans="1:7" x14ac:dyDescent="0.25">
      <c r="A87" t="s">
        <v>150</v>
      </c>
      <c r="B87" t="s">
        <v>321</v>
      </c>
      <c r="C87" t="s">
        <v>322</v>
      </c>
      <c r="D87" t="s">
        <v>296</v>
      </c>
      <c r="E87" t="s">
        <v>297</v>
      </c>
      <c r="F87" s="344" t="s">
        <v>298</v>
      </c>
      <c r="G87" s="343">
        <v>1.55733877176224</v>
      </c>
    </row>
    <row r="88" spans="1:7" x14ac:dyDescent="0.25">
      <c r="A88" t="s">
        <v>150</v>
      </c>
      <c r="B88" t="s">
        <v>323</v>
      </c>
      <c r="C88" t="s">
        <v>324</v>
      </c>
      <c r="D88" t="s">
        <v>296</v>
      </c>
      <c r="E88" t="s">
        <v>297</v>
      </c>
      <c r="F88" s="344" t="s">
        <v>298</v>
      </c>
      <c r="G88" s="343">
        <v>0.115861465108196</v>
      </c>
    </row>
    <row r="89" spans="1:7" x14ac:dyDescent="0.25">
      <c r="A89" t="s">
        <v>150</v>
      </c>
      <c r="B89" t="s">
        <v>325</v>
      </c>
      <c r="C89" t="s">
        <v>326</v>
      </c>
      <c r="D89" t="s">
        <v>296</v>
      </c>
      <c r="E89" t="s">
        <v>297</v>
      </c>
      <c r="F89" s="344" t="s">
        <v>298</v>
      </c>
      <c r="G89" s="343">
        <v>0</v>
      </c>
    </row>
    <row r="90" spans="1:7" x14ac:dyDescent="0.25">
      <c r="A90" t="s">
        <v>150</v>
      </c>
      <c r="B90" t="s">
        <v>327</v>
      </c>
      <c r="C90" t="s">
        <v>328</v>
      </c>
      <c r="D90" t="s">
        <v>296</v>
      </c>
      <c r="E90" t="s">
        <v>297</v>
      </c>
      <c r="F90" s="343">
        <v>0</v>
      </c>
      <c r="G90" s="344" t="s">
        <v>298</v>
      </c>
    </row>
    <row r="91" spans="1:7" x14ac:dyDescent="0.25">
      <c r="A91" t="s">
        <v>150</v>
      </c>
      <c r="B91" t="s">
        <v>329</v>
      </c>
      <c r="C91" t="s">
        <v>330</v>
      </c>
      <c r="D91" t="s">
        <v>296</v>
      </c>
      <c r="E91" t="s">
        <v>297</v>
      </c>
      <c r="F91" s="343">
        <v>0</v>
      </c>
      <c r="G91" s="344" t="s">
        <v>298</v>
      </c>
    </row>
    <row r="92" spans="1:7" x14ac:dyDescent="0.25">
      <c r="A92" t="s">
        <v>150</v>
      </c>
      <c r="B92" t="s">
        <v>331</v>
      </c>
      <c r="C92" t="s">
        <v>332</v>
      </c>
      <c r="D92" t="s">
        <v>296</v>
      </c>
      <c r="E92" t="s">
        <v>297</v>
      </c>
      <c r="F92" s="343">
        <v>0</v>
      </c>
      <c r="G92" s="344" t="s">
        <v>298</v>
      </c>
    </row>
    <row r="93" spans="1:7" x14ac:dyDescent="0.25">
      <c r="A93" t="s">
        <v>150</v>
      </c>
      <c r="B93" t="s">
        <v>333</v>
      </c>
      <c r="C93" t="s">
        <v>334</v>
      </c>
      <c r="D93" t="s">
        <v>296</v>
      </c>
      <c r="E93" t="s">
        <v>297</v>
      </c>
      <c r="F93" s="343">
        <v>0</v>
      </c>
      <c r="G93" s="344" t="s">
        <v>298</v>
      </c>
    </row>
    <row r="94" spans="1:7" x14ac:dyDescent="0.25">
      <c r="A94" t="s">
        <v>150</v>
      </c>
      <c r="B94" t="s">
        <v>335</v>
      </c>
      <c r="C94" t="s">
        <v>336</v>
      </c>
      <c r="D94" t="s">
        <v>296</v>
      </c>
      <c r="E94" t="s">
        <v>297</v>
      </c>
      <c r="F94" s="343">
        <v>0</v>
      </c>
      <c r="G94" s="344" t="s">
        <v>298</v>
      </c>
    </row>
    <row r="95" spans="1:7" x14ac:dyDescent="0.25">
      <c r="A95" t="s">
        <v>150</v>
      </c>
      <c r="B95" t="s">
        <v>337</v>
      </c>
      <c r="C95" t="s">
        <v>338</v>
      </c>
      <c r="D95" t="s">
        <v>296</v>
      </c>
      <c r="E95" t="s">
        <v>297</v>
      </c>
      <c r="F95" s="343">
        <v>0</v>
      </c>
      <c r="G95" s="344" t="s">
        <v>298</v>
      </c>
    </row>
    <row r="96" spans="1:7" x14ac:dyDescent="0.25">
      <c r="A96" t="s">
        <v>150</v>
      </c>
      <c r="B96" t="s">
        <v>339</v>
      </c>
      <c r="C96" t="s">
        <v>340</v>
      </c>
      <c r="D96" t="s">
        <v>296</v>
      </c>
      <c r="E96" t="s">
        <v>297</v>
      </c>
      <c r="F96" s="343">
        <v>0</v>
      </c>
      <c r="G96" s="344" t="s">
        <v>298</v>
      </c>
    </row>
    <row r="97" spans="1:7" x14ac:dyDescent="0.25">
      <c r="A97" t="s">
        <v>150</v>
      </c>
      <c r="B97" t="s">
        <v>341</v>
      </c>
      <c r="C97" t="s">
        <v>342</v>
      </c>
      <c r="D97" t="s">
        <v>296</v>
      </c>
      <c r="E97" t="s">
        <v>297</v>
      </c>
      <c r="F97" s="343">
        <v>0</v>
      </c>
      <c r="G97" s="344" t="s">
        <v>298</v>
      </c>
    </row>
    <row r="98" spans="1:7" x14ac:dyDescent="0.25">
      <c r="A98" t="s">
        <v>152</v>
      </c>
      <c r="B98" t="s">
        <v>294</v>
      </c>
      <c r="C98" t="s">
        <v>295</v>
      </c>
      <c r="D98" t="s">
        <v>296</v>
      </c>
      <c r="E98" t="s">
        <v>297</v>
      </c>
      <c r="F98" s="343">
        <v>0</v>
      </c>
      <c r="G98" s="344" t="s">
        <v>298</v>
      </c>
    </row>
    <row r="99" spans="1:7" x14ac:dyDescent="0.25">
      <c r="A99" t="s">
        <v>152</v>
      </c>
      <c r="B99" t="s">
        <v>299</v>
      </c>
      <c r="C99" t="s">
        <v>300</v>
      </c>
      <c r="D99" t="s">
        <v>296</v>
      </c>
      <c r="E99" t="s">
        <v>297</v>
      </c>
      <c r="F99" s="343">
        <v>0</v>
      </c>
      <c r="G99" s="344" t="s">
        <v>298</v>
      </c>
    </row>
    <row r="100" spans="1:7" x14ac:dyDescent="0.25">
      <c r="A100" t="s">
        <v>152</v>
      </c>
      <c r="B100" t="s">
        <v>301</v>
      </c>
      <c r="C100" t="s">
        <v>302</v>
      </c>
      <c r="D100" t="s">
        <v>296</v>
      </c>
      <c r="E100" t="s">
        <v>297</v>
      </c>
      <c r="F100" s="343">
        <v>0</v>
      </c>
      <c r="G100" s="344" t="s">
        <v>298</v>
      </c>
    </row>
    <row r="101" spans="1:7" x14ac:dyDescent="0.25">
      <c r="A101" t="s">
        <v>152</v>
      </c>
      <c r="B101" t="s">
        <v>303</v>
      </c>
      <c r="C101" t="s">
        <v>304</v>
      </c>
      <c r="D101" t="s">
        <v>296</v>
      </c>
      <c r="E101" t="s">
        <v>297</v>
      </c>
      <c r="F101" s="343">
        <v>0</v>
      </c>
      <c r="G101" s="344" t="s">
        <v>298</v>
      </c>
    </row>
    <row r="102" spans="1:7" x14ac:dyDescent="0.25">
      <c r="A102" t="s">
        <v>152</v>
      </c>
      <c r="B102" t="s">
        <v>305</v>
      </c>
      <c r="C102" t="s">
        <v>306</v>
      </c>
      <c r="D102" t="s">
        <v>296</v>
      </c>
      <c r="E102" t="s">
        <v>297</v>
      </c>
      <c r="F102" s="343">
        <v>21.892693535909899</v>
      </c>
      <c r="G102" s="344" t="s">
        <v>298</v>
      </c>
    </row>
    <row r="103" spans="1:7" x14ac:dyDescent="0.25">
      <c r="A103" t="s">
        <v>152</v>
      </c>
      <c r="B103" t="s">
        <v>307</v>
      </c>
      <c r="C103" t="s">
        <v>308</v>
      </c>
      <c r="D103" t="s">
        <v>296</v>
      </c>
      <c r="E103" t="s">
        <v>297</v>
      </c>
      <c r="F103" s="343">
        <v>-7.3308359499534097</v>
      </c>
      <c r="G103" s="344" t="s">
        <v>298</v>
      </c>
    </row>
    <row r="104" spans="1:7" x14ac:dyDescent="0.25">
      <c r="A104" t="s">
        <v>152</v>
      </c>
      <c r="B104" t="s">
        <v>309</v>
      </c>
      <c r="C104" t="s">
        <v>310</v>
      </c>
      <c r="D104" t="s">
        <v>296</v>
      </c>
      <c r="E104" t="s">
        <v>297</v>
      </c>
      <c r="F104" s="343">
        <v>0</v>
      </c>
      <c r="G104" s="344" t="s">
        <v>298</v>
      </c>
    </row>
    <row r="105" spans="1:7" x14ac:dyDescent="0.25">
      <c r="A105" t="s">
        <v>152</v>
      </c>
      <c r="B105" t="s">
        <v>311</v>
      </c>
      <c r="C105" t="s">
        <v>312</v>
      </c>
      <c r="D105" t="s">
        <v>296</v>
      </c>
      <c r="E105" t="s">
        <v>297</v>
      </c>
      <c r="F105" s="343">
        <v>-0.65427643188488704</v>
      </c>
      <c r="G105" s="344" t="s">
        <v>298</v>
      </c>
    </row>
    <row r="106" spans="1:7" x14ac:dyDescent="0.25">
      <c r="A106" t="s">
        <v>152</v>
      </c>
      <c r="B106" t="s">
        <v>313</v>
      </c>
      <c r="C106" t="s">
        <v>314</v>
      </c>
      <c r="D106" t="s">
        <v>296</v>
      </c>
      <c r="E106" t="s">
        <v>297</v>
      </c>
      <c r="F106" s="343">
        <v>0.24516941377594501</v>
      </c>
      <c r="G106" s="344" t="s">
        <v>298</v>
      </c>
    </row>
    <row r="107" spans="1:7" x14ac:dyDescent="0.25">
      <c r="A107" t="s">
        <v>152</v>
      </c>
      <c r="B107" t="s">
        <v>315</v>
      </c>
      <c r="C107" t="s">
        <v>316</v>
      </c>
      <c r="D107" t="s">
        <v>296</v>
      </c>
      <c r="E107" t="s">
        <v>297</v>
      </c>
      <c r="F107" s="343">
        <v>0</v>
      </c>
      <c r="G107" s="344" t="s">
        <v>298</v>
      </c>
    </row>
    <row r="108" spans="1:7" x14ac:dyDescent="0.25">
      <c r="A108" t="s">
        <v>152</v>
      </c>
      <c r="B108" t="s">
        <v>317</v>
      </c>
      <c r="C108" t="s">
        <v>318</v>
      </c>
      <c r="D108" t="s">
        <v>296</v>
      </c>
      <c r="E108" t="s">
        <v>297</v>
      </c>
      <c r="F108" s="344" t="s">
        <v>298</v>
      </c>
      <c r="G108" s="343">
        <v>-0.96303006238396105</v>
      </c>
    </row>
    <row r="109" spans="1:7" x14ac:dyDescent="0.25">
      <c r="A109" t="s">
        <v>152</v>
      </c>
      <c r="B109" t="s">
        <v>319</v>
      </c>
      <c r="C109" t="s">
        <v>320</v>
      </c>
      <c r="D109" t="s">
        <v>296</v>
      </c>
      <c r="E109" t="s">
        <v>297</v>
      </c>
      <c r="F109" s="344" t="s">
        <v>298</v>
      </c>
      <c r="G109" s="343">
        <v>-10.4954247856307</v>
      </c>
    </row>
    <row r="110" spans="1:7" x14ac:dyDescent="0.25">
      <c r="A110" t="s">
        <v>152</v>
      </c>
      <c r="B110" t="s">
        <v>321</v>
      </c>
      <c r="C110" t="s">
        <v>322</v>
      </c>
      <c r="D110" t="s">
        <v>296</v>
      </c>
      <c r="E110" t="s">
        <v>297</v>
      </c>
      <c r="F110" s="344" t="s">
        <v>298</v>
      </c>
      <c r="G110" s="343">
        <v>-10.09703751686</v>
      </c>
    </row>
    <row r="111" spans="1:7" x14ac:dyDescent="0.25">
      <c r="A111" t="s">
        <v>152</v>
      </c>
      <c r="B111" t="s">
        <v>323</v>
      </c>
      <c r="C111" t="s">
        <v>324</v>
      </c>
      <c r="D111" t="s">
        <v>296</v>
      </c>
      <c r="E111" t="s">
        <v>297</v>
      </c>
      <c r="F111" s="344" t="s">
        <v>298</v>
      </c>
      <c r="G111" s="343">
        <v>-1.2764989197029899</v>
      </c>
    </row>
    <row r="112" spans="1:7" x14ac:dyDescent="0.25">
      <c r="A112" t="s">
        <v>152</v>
      </c>
      <c r="B112" t="s">
        <v>325</v>
      </c>
      <c r="C112" t="s">
        <v>326</v>
      </c>
      <c r="D112" t="s">
        <v>296</v>
      </c>
      <c r="E112" t="s">
        <v>297</v>
      </c>
      <c r="F112" s="344" t="s">
        <v>298</v>
      </c>
      <c r="G112" s="343">
        <v>0</v>
      </c>
    </row>
    <row r="113" spans="1:8" x14ac:dyDescent="0.25">
      <c r="A113" t="s">
        <v>152</v>
      </c>
      <c r="B113" t="s">
        <v>327</v>
      </c>
      <c r="C113" t="s">
        <v>328</v>
      </c>
      <c r="D113" t="s">
        <v>296</v>
      </c>
      <c r="E113" t="s">
        <v>297</v>
      </c>
      <c r="F113" s="343">
        <v>0</v>
      </c>
      <c r="G113" s="344" t="s">
        <v>298</v>
      </c>
    </row>
    <row r="114" spans="1:8" x14ac:dyDescent="0.25">
      <c r="A114" t="s">
        <v>152</v>
      </c>
      <c r="B114" t="s">
        <v>329</v>
      </c>
      <c r="C114" t="s">
        <v>330</v>
      </c>
      <c r="D114" t="s">
        <v>296</v>
      </c>
      <c r="E114" t="s">
        <v>297</v>
      </c>
      <c r="F114" s="343">
        <v>0</v>
      </c>
      <c r="G114" s="344" t="s">
        <v>298</v>
      </c>
    </row>
    <row r="115" spans="1:8" x14ac:dyDescent="0.25">
      <c r="A115" t="s">
        <v>152</v>
      </c>
      <c r="B115" t="s">
        <v>331</v>
      </c>
      <c r="C115" t="s">
        <v>332</v>
      </c>
      <c r="D115" t="s">
        <v>296</v>
      </c>
      <c r="E115" t="s">
        <v>297</v>
      </c>
      <c r="F115" s="343">
        <v>0</v>
      </c>
      <c r="G115" s="344" t="s">
        <v>298</v>
      </c>
    </row>
    <row r="116" spans="1:8" x14ac:dyDescent="0.25">
      <c r="A116" t="s">
        <v>152</v>
      </c>
      <c r="B116" t="s">
        <v>333</v>
      </c>
      <c r="C116" t="s">
        <v>334</v>
      </c>
      <c r="D116" t="s">
        <v>296</v>
      </c>
      <c r="E116" t="s">
        <v>297</v>
      </c>
      <c r="F116" s="343">
        <v>0</v>
      </c>
      <c r="G116" s="344" t="s">
        <v>298</v>
      </c>
    </row>
    <row r="117" spans="1:8" x14ac:dyDescent="0.25">
      <c r="A117" t="s">
        <v>152</v>
      </c>
      <c r="B117" t="s">
        <v>335</v>
      </c>
      <c r="C117" t="s">
        <v>336</v>
      </c>
      <c r="D117" t="s">
        <v>296</v>
      </c>
      <c r="E117" t="s">
        <v>297</v>
      </c>
      <c r="F117" s="343">
        <v>0</v>
      </c>
      <c r="G117" s="344" t="s">
        <v>298</v>
      </c>
    </row>
    <row r="118" spans="1:8" x14ac:dyDescent="0.25">
      <c r="A118" t="s">
        <v>152</v>
      </c>
      <c r="B118" t="s">
        <v>337</v>
      </c>
      <c r="C118" t="s">
        <v>338</v>
      </c>
      <c r="D118" t="s">
        <v>296</v>
      </c>
      <c r="E118" t="s">
        <v>297</v>
      </c>
      <c r="F118" s="343">
        <v>0</v>
      </c>
      <c r="G118" s="344" t="s">
        <v>298</v>
      </c>
    </row>
    <row r="119" spans="1:8" x14ac:dyDescent="0.25">
      <c r="A119" t="s">
        <v>152</v>
      </c>
      <c r="B119" t="s">
        <v>339</v>
      </c>
      <c r="C119" t="s">
        <v>340</v>
      </c>
      <c r="D119" t="s">
        <v>296</v>
      </c>
      <c r="E119" t="s">
        <v>297</v>
      </c>
      <c r="F119" s="343">
        <v>0</v>
      </c>
      <c r="G119" s="344" t="s">
        <v>298</v>
      </c>
    </row>
    <row r="120" spans="1:8" x14ac:dyDescent="0.25">
      <c r="A120" t="s">
        <v>152</v>
      </c>
      <c r="B120" t="s">
        <v>341</v>
      </c>
      <c r="C120" t="s">
        <v>342</v>
      </c>
      <c r="D120" t="s">
        <v>296</v>
      </c>
      <c r="E120" t="s">
        <v>297</v>
      </c>
      <c r="F120" s="343">
        <v>0</v>
      </c>
      <c r="G120" s="344" t="s">
        <v>298</v>
      </c>
    </row>
    <row r="121" spans="1:8" ht="14.4" x14ac:dyDescent="0.3">
      <c r="A121" t="s">
        <v>156</v>
      </c>
      <c r="B121" t="s">
        <v>294</v>
      </c>
      <c r="C121" t="s">
        <v>295</v>
      </c>
      <c r="D121" t="s">
        <v>296</v>
      </c>
      <c r="E121" t="s">
        <v>297</v>
      </c>
      <c r="F121" s="346">
        <f xml:space="preserve"> F144 + F167</f>
        <v>0</v>
      </c>
      <c r="G121" s="346" t="s">
        <v>298</v>
      </c>
      <c r="H121" s="345" t="s">
        <v>343</v>
      </c>
    </row>
    <row r="122" spans="1:8" ht="14.4" x14ac:dyDescent="0.3">
      <c r="A122" t="s">
        <v>156</v>
      </c>
      <c r="B122" t="s">
        <v>299</v>
      </c>
      <c r="C122" t="s">
        <v>300</v>
      </c>
      <c r="D122" t="s">
        <v>296</v>
      </c>
      <c r="E122" t="s">
        <v>297</v>
      </c>
      <c r="F122" s="346">
        <f t="shared" ref="F122:G135" si="0" xml:space="preserve"> F145 + F168</f>
        <v>-0.47625568689200298</v>
      </c>
      <c r="G122" s="346" t="s">
        <v>298</v>
      </c>
      <c r="H122" s="345" t="s">
        <v>343</v>
      </c>
    </row>
    <row r="123" spans="1:8" ht="14.4" x14ac:dyDescent="0.3">
      <c r="A123" t="s">
        <v>156</v>
      </c>
      <c r="B123" t="s">
        <v>301</v>
      </c>
      <c r="C123" t="s">
        <v>302</v>
      </c>
      <c r="D123" t="s">
        <v>296</v>
      </c>
      <c r="E123" t="s">
        <v>297</v>
      </c>
      <c r="F123" s="346">
        <f t="shared" si="0"/>
        <v>0.12164603086880101</v>
      </c>
      <c r="G123" s="346" t="s">
        <v>298</v>
      </c>
      <c r="H123" s="345" t="s">
        <v>343</v>
      </c>
    </row>
    <row r="124" spans="1:8" ht="14.4" x14ac:dyDescent="0.3">
      <c r="A124" t="s">
        <v>156</v>
      </c>
      <c r="B124" t="s">
        <v>303</v>
      </c>
      <c r="C124" t="s">
        <v>304</v>
      </c>
      <c r="D124" t="s">
        <v>296</v>
      </c>
      <c r="E124" t="s">
        <v>297</v>
      </c>
      <c r="F124" s="346">
        <f t="shared" si="0"/>
        <v>0</v>
      </c>
      <c r="G124" s="346" t="s">
        <v>298</v>
      </c>
      <c r="H124" s="345" t="s">
        <v>343</v>
      </c>
    </row>
    <row r="125" spans="1:8" ht="14.4" x14ac:dyDescent="0.3">
      <c r="A125" t="s">
        <v>156</v>
      </c>
      <c r="B125" t="s">
        <v>305</v>
      </c>
      <c r="C125" t="s">
        <v>306</v>
      </c>
      <c r="D125" t="s">
        <v>296</v>
      </c>
      <c r="E125" t="s">
        <v>297</v>
      </c>
      <c r="F125" s="346">
        <f t="shared" si="0"/>
        <v>9.0950930728791199</v>
      </c>
      <c r="G125" s="346" t="s">
        <v>298</v>
      </c>
      <c r="H125" s="345" t="s">
        <v>343</v>
      </c>
    </row>
    <row r="126" spans="1:8" ht="14.4" x14ac:dyDescent="0.3">
      <c r="A126" t="s">
        <v>156</v>
      </c>
      <c r="B126" t="s">
        <v>307</v>
      </c>
      <c r="C126" t="s">
        <v>308</v>
      </c>
      <c r="D126" t="s">
        <v>296</v>
      </c>
      <c r="E126" t="s">
        <v>297</v>
      </c>
      <c r="F126" s="346">
        <f t="shared" si="0"/>
        <v>3.7660701275871999</v>
      </c>
      <c r="G126" s="346" t="s">
        <v>298</v>
      </c>
      <c r="H126" s="345" t="s">
        <v>343</v>
      </c>
    </row>
    <row r="127" spans="1:8" ht="14.4" x14ac:dyDescent="0.3">
      <c r="A127" t="s">
        <v>156</v>
      </c>
      <c r="B127" t="s">
        <v>309</v>
      </c>
      <c r="C127" t="s">
        <v>310</v>
      </c>
      <c r="D127" t="s">
        <v>296</v>
      </c>
      <c r="E127" t="s">
        <v>297</v>
      </c>
      <c r="F127" s="346">
        <f t="shared" si="0"/>
        <v>0</v>
      </c>
      <c r="G127" s="346" t="s">
        <v>298</v>
      </c>
      <c r="H127" s="345" t="s">
        <v>343</v>
      </c>
    </row>
    <row r="128" spans="1:8" ht="14.4" x14ac:dyDescent="0.3">
      <c r="A128" t="s">
        <v>156</v>
      </c>
      <c r="B128" t="s">
        <v>311</v>
      </c>
      <c r="C128" t="s">
        <v>312</v>
      </c>
      <c r="D128" t="s">
        <v>296</v>
      </c>
      <c r="E128" t="s">
        <v>297</v>
      </c>
      <c r="F128" s="346">
        <f t="shared" si="0"/>
        <v>1.6920824416286577</v>
      </c>
      <c r="G128" s="346" t="s">
        <v>298</v>
      </c>
      <c r="H128" s="345" t="s">
        <v>343</v>
      </c>
    </row>
    <row r="129" spans="1:8" ht="14.4" x14ac:dyDescent="0.3">
      <c r="A129" t="s">
        <v>156</v>
      </c>
      <c r="B129" t="s">
        <v>313</v>
      </c>
      <c r="C129" t="s">
        <v>314</v>
      </c>
      <c r="D129" t="s">
        <v>296</v>
      </c>
      <c r="E129" t="s">
        <v>297</v>
      </c>
      <c r="F129" s="346">
        <f t="shared" si="0"/>
        <v>0.43253918201125202</v>
      </c>
      <c r="G129" s="346" t="s">
        <v>298</v>
      </c>
      <c r="H129" s="345" t="s">
        <v>343</v>
      </c>
    </row>
    <row r="130" spans="1:8" ht="14.4" x14ac:dyDescent="0.3">
      <c r="A130" t="s">
        <v>156</v>
      </c>
      <c r="B130" t="s">
        <v>315</v>
      </c>
      <c r="C130" t="s">
        <v>316</v>
      </c>
      <c r="D130" t="s">
        <v>296</v>
      </c>
      <c r="E130" t="s">
        <v>297</v>
      </c>
      <c r="F130" s="346">
        <f t="shared" si="0"/>
        <v>0</v>
      </c>
      <c r="G130" s="346" t="s">
        <v>298</v>
      </c>
      <c r="H130" s="345" t="s">
        <v>343</v>
      </c>
    </row>
    <row r="131" spans="1:8" ht="14.4" x14ac:dyDescent="0.3">
      <c r="A131" t="s">
        <v>156</v>
      </c>
      <c r="B131" t="s">
        <v>317</v>
      </c>
      <c r="C131" t="s">
        <v>318</v>
      </c>
      <c r="D131" t="s">
        <v>296</v>
      </c>
      <c r="E131" t="s">
        <v>297</v>
      </c>
      <c r="F131" s="346" t="s">
        <v>298</v>
      </c>
      <c r="G131" s="346">
        <f xml:space="preserve"> G154 + G177</f>
        <v>1.0286892182568019</v>
      </c>
      <c r="H131" s="345" t="s">
        <v>343</v>
      </c>
    </row>
    <row r="132" spans="1:8" ht="14.4" x14ac:dyDescent="0.3">
      <c r="A132" t="s">
        <v>156</v>
      </c>
      <c r="B132" t="s">
        <v>319</v>
      </c>
      <c r="C132" t="s">
        <v>320</v>
      </c>
      <c r="D132" t="s">
        <v>296</v>
      </c>
      <c r="E132" t="s">
        <v>297</v>
      </c>
      <c r="F132" s="346" t="s">
        <v>298</v>
      </c>
      <c r="G132" s="346">
        <f t="shared" si="0"/>
        <v>10.477492490501941</v>
      </c>
      <c r="H132" s="345" t="s">
        <v>343</v>
      </c>
    </row>
    <row r="133" spans="1:8" ht="14.4" x14ac:dyDescent="0.3">
      <c r="A133" t="s">
        <v>156</v>
      </c>
      <c r="B133" t="s">
        <v>321</v>
      </c>
      <c r="C133" t="s">
        <v>322</v>
      </c>
      <c r="D133" t="s">
        <v>296</v>
      </c>
      <c r="E133" t="s">
        <v>297</v>
      </c>
      <c r="F133" s="346" t="s">
        <v>298</v>
      </c>
      <c r="G133" s="346">
        <f t="shared" si="0"/>
        <v>12.59607121855</v>
      </c>
      <c r="H133" s="345" t="s">
        <v>343</v>
      </c>
    </row>
    <row r="134" spans="1:8" ht="14.4" x14ac:dyDescent="0.3">
      <c r="A134" t="s">
        <v>156</v>
      </c>
      <c r="B134" t="s">
        <v>323</v>
      </c>
      <c r="C134" t="s">
        <v>324</v>
      </c>
      <c r="D134" t="s">
        <v>296</v>
      </c>
      <c r="E134" t="s">
        <v>297</v>
      </c>
      <c r="F134" s="346" t="s">
        <v>298</v>
      </c>
      <c r="G134" s="346">
        <f t="shared" si="0"/>
        <v>0.61125596682779804</v>
      </c>
      <c r="H134" s="345" t="s">
        <v>343</v>
      </c>
    </row>
    <row r="135" spans="1:8" ht="14.4" x14ac:dyDescent="0.3">
      <c r="A135" t="s">
        <v>156</v>
      </c>
      <c r="B135" t="s">
        <v>325</v>
      </c>
      <c r="C135" t="s">
        <v>326</v>
      </c>
      <c r="D135" t="s">
        <v>296</v>
      </c>
      <c r="E135" t="s">
        <v>297</v>
      </c>
      <c r="F135" s="346" t="s">
        <v>298</v>
      </c>
      <c r="G135" s="346">
        <f t="shared" si="0"/>
        <v>0</v>
      </c>
      <c r="H135" s="345" t="s">
        <v>343</v>
      </c>
    </row>
    <row r="136" spans="1:8" ht="14.4" x14ac:dyDescent="0.3">
      <c r="A136" t="s">
        <v>156</v>
      </c>
      <c r="B136" t="s">
        <v>327</v>
      </c>
      <c r="C136" t="s">
        <v>328</v>
      </c>
      <c r="D136" t="s">
        <v>296</v>
      </c>
      <c r="E136" t="s">
        <v>297</v>
      </c>
      <c r="F136" s="346">
        <f t="shared" ref="F136:F138" si="1" xml:space="preserve"> F159 + F182</f>
        <v>0</v>
      </c>
      <c r="G136" s="346" t="s">
        <v>298</v>
      </c>
      <c r="H136" s="345" t="s">
        <v>343</v>
      </c>
    </row>
    <row r="137" spans="1:8" ht="14.4" x14ac:dyDescent="0.3">
      <c r="A137" t="s">
        <v>156</v>
      </c>
      <c r="B137" t="s">
        <v>329</v>
      </c>
      <c r="C137" t="s">
        <v>330</v>
      </c>
      <c r="D137" t="s">
        <v>296</v>
      </c>
      <c r="E137" t="s">
        <v>297</v>
      </c>
      <c r="F137" s="346">
        <f t="shared" si="1"/>
        <v>0</v>
      </c>
      <c r="G137" s="346" t="s">
        <v>298</v>
      </c>
      <c r="H137" s="345" t="s">
        <v>343</v>
      </c>
    </row>
    <row r="138" spans="1:8" ht="14.4" x14ac:dyDescent="0.3">
      <c r="A138" t="s">
        <v>156</v>
      </c>
      <c r="B138" t="s">
        <v>331</v>
      </c>
      <c r="C138" t="s">
        <v>332</v>
      </c>
      <c r="D138" t="s">
        <v>296</v>
      </c>
      <c r="E138" t="s">
        <v>297</v>
      </c>
      <c r="F138" s="346">
        <f t="shared" si="1"/>
        <v>0</v>
      </c>
      <c r="G138" s="346" t="s">
        <v>298</v>
      </c>
      <c r="H138" s="345" t="s">
        <v>343</v>
      </c>
    </row>
    <row r="139" spans="1:8" ht="14.4" x14ac:dyDescent="0.3">
      <c r="A139" t="s">
        <v>156</v>
      </c>
      <c r="B139" t="s">
        <v>333</v>
      </c>
      <c r="C139" t="s">
        <v>334</v>
      </c>
      <c r="D139" t="s">
        <v>296</v>
      </c>
      <c r="E139" t="s">
        <v>297</v>
      </c>
      <c r="F139" s="346">
        <v>0</v>
      </c>
      <c r="G139" s="346" t="s">
        <v>298</v>
      </c>
      <c r="H139" s="345" t="s">
        <v>343</v>
      </c>
    </row>
    <row r="140" spans="1:8" ht="14.4" x14ac:dyDescent="0.3">
      <c r="A140" t="s">
        <v>156</v>
      </c>
      <c r="B140" t="s">
        <v>335</v>
      </c>
      <c r="C140" t="s">
        <v>336</v>
      </c>
      <c r="D140" t="s">
        <v>296</v>
      </c>
      <c r="E140" t="s">
        <v>297</v>
      </c>
      <c r="F140" s="346">
        <v>10.537000000000001</v>
      </c>
      <c r="G140" s="346" t="s">
        <v>298</v>
      </c>
      <c r="H140" s="345" t="s">
        <v>343</v>
      </c>
    </row>
    <row r="141" spans="1:8" ht="14.4" x14ac:dyDescent="0.3">
      <c r="A141" t="s">
        <v>156</v>
      </c>
      <c r="B141" t="s">
        <v>337</v>
      </c>
      <c r="C141" t="s">
        <v>338</v>
      </c>
      <c r="D141" t="s">
        <v>296</v>
      </c>
      <c r="E141" t="s">
        <v>297</v>
      </c>
      <c r="F141" s="346">
        <v>11.236000000000001</v>
      </c>
      <c r="G141" s="346" t="s">
        <v>298</v>
      </c>
      <c r="H141" s="345" t="s">
        <v>343</v>
      </c>
    </row>
    <row r="142" spans="1:8" ht="14.4" x14ac:dyDescent="0.3">
      <c r="A142" t="s">
        <v>156</v>
      </c>
      <c r="B142" t="s">
        <v>339</v>
      </c>
      <c r="C142" t="s">
        <v>340</v>
      </c>
      <c r="D142" t="s">
        <v>296</v>
      </c>
      <c r="E142" t="s">
        <v>297</v>
      </c>
      <c r="F142" s="346">
        <v>0</v>
      </c>
      <c r="G142" s="346" t="s">
        <v>298</v>
      </c>
      <c r="H142" s="345" t="s">
        <v>343</v>
      </c>
    </row>
    <row r="143" spans="1:8" ht="14.4" x14ac:dyDescent="0.3">
      <c r="A143" t="s">
        <v>156</v>
      </c>
      <c r="B143" t="s">
        <v>341</v>
      </c>
      <c r="C143" t="s">
        <v>342</v>
      </c>
      <c r="D143" t="s">
        <v>296</v>
      </c>
      <c r="E143" t="s">
        <v>297</v>
      </c>
      <c r="F143" s="346">
        <v>0</v>
      </c>
      <c r="G143" s="346" t="s">
        <v>298</v>
      </c>
      <c r="H143" s="345" t="s">
        <v>343</v>
      </c>
    </row>
    <row r="144" spans="1:8" x14ac:dyDescent="0.25">
      <c r="A144" t="s">
        <v>344</v>
      </c>
      <c r="B144" t="s">
        <v>294</v>
      </c>
      <c r="C144" t="s">
        <v>295</v>
      </c>
      <c r="D144" t="s">
        <v>296</v>
      </c>
      <c r="E144" t="s">
        <v>297</v>
      </c>
      <c r="F144" s="343">
        <v>0</v>
      </c>
      <c r="G144" s="344" t="s">
        <v>298</v>
      </c>
    </row>
    <row r="145" spans="1:7" x14ac:dyDescent="0.25">
      <c r="A145" t="s">
        <v>344</v>
      </c>
      <c r="B145" t="s">
        <v>299</v>
      </c>
      <c r="C145" t="s">
        <v>300</v>
      </c>
      <c r="D145" t="s">
        <v>296</v>
      </c>
      <c r="E145" t="s">
        <v>297</v>
      </c>
      <c r="F145" s="343">
        <v>-0.47625568689200298</v>
      </c>
      <c r="G145" s="344" t="s">
        <v>298</v>
      </c>
    </row>
    <row r="146" spans="1:7" x14ac:dyDescent="0.25">
      <c r="A146" t="s">
        <v>344</v>
      </c>
      <c r="B146" t="s">
        <v>301</v>
      </c>
      <c r="C146" t="s">
        <v>302</v>
      </c>
      <c r="D146" t="s">
        <v>296</v>
      </c>
      <c r="E146" t="s">
        <v>297</v>
      </c>
      <c r="F146" s="343">
        <v>0.12164603086880101</v>
      </c>
      <c r="G146" s="344" t="s">
        <v>298</v>
      </c>
    </row>
    <row r="147" spans="1:7" x14ac:dyDescent="0.25">
      <c r="A147" t="s">
        <v>344</v>
      </c>
      <c r="B147" t="s">
        <v>303</v>
      </c>
      <c r="C147" t="s">
        <v>304</v>
      </c>
      <c r="D147" t="s">
        <v>296</v>
      </c>
      <c r="E147" t="s">
        <v>297</v>
      </c>
      <c r="F147" s="343">
        <v>0</v>
      </c>
      <c r="G147" s="344" t="s">
        <v>298</v>
      </c>
    </row>
    <row r="148" spans="1:7" x14ac:dyDescent="0.25">
      <c r="A148" t="s">
        <v>344</v>
      </c>
      <c r="B148" t="s">
        <v>305</v>
      </c>
      <c r="C148" t="s">
        <v>306</v>
      </c>
      <c r="D148" t="s">
        <v>296</v>
      </c>
      <c r="E148" t="s">
        <v>297</v>
      </c>
      <c r="F148" s="343">
        <v>8.0111205656111792</v>
      </c>
      <c r="G148" s="344" t="s">
        <v>298</v>
      </c>
    </row>
    <row r="149" spans="1:7" x14ac:dyDescent="0.25">
      <c r="A149" t="s">
        <v>344</v>
      </c>
      <c r="B149" t="s">
        <v>307</v>
      </c>
      <c r="C149" t="s">
        <v>308</v>
      </c>
      <c r="D149" t="s">
        <v>296</v>
      </c>
      <c r="E149" t="s">
        <v>297</v>
      </c>
      <c r="F149" s="343">
        <v>3.7660701275871999</v>
      </c>
      <c r="G149" s="344" t="s">
        <v>298</v>
      </c>
    </row>
    <row r="150" spans="1:7" x14ac:dyDescent="0.25">
      <c r="A150" t="s">
        <v>344</v>
      </c>
      <c r="B150" t="s">
        <v>309</v>
      </c>
      <c r="C150" t="s">
        <v>310</v>
      </c>
      <c r="D150" t="s">
        <v>296</v>
      </c>
      <c r="E150" t="s">
        <v>297</v>
      </c>
      <c r="F150" s="343">
        <v>0</v>
      </c>
      <c r="G150" s="344" t="s">
        <v>298</v>
      </c>
    </row>
    <row r="151" spans="1:7" x14ac:dyDescent="0.25">
      <c r="A151" t="s">
        <v>344</v>
      </c>
      <c r="B151" t="s">
        <v>311</v>
      </c>
      <c r="C151" t="s">
        <v>312</v>
      </c>
      <c r="D151" t="s">
        <v>296</v>
      </c>
      <c r="E151" t="s">
        <v>297</v>
      </c>
      <c r="F151" s="343">
        <v>1.6570764151333499</v>
      </c>
      <c r="G151" s="344" t="s">
        <v>298</v>
      </c>
    </row>
    <row r="152" spans="1:7" x14ac:dyDescent="0.25">
      <c r="A152" t="s">
        <v>344</v>
      </c>
      <c r="B152" t="s">
        <v>313</v>
      </c>
      <c r="C152" t="s">
        <v>314</v>
      </c>
      <c r="D152" t="s">
        <v>296</v>
      </c>
      <c r="E152" t="s">
        <v>297</v>
      </c>
      <c r="F152" s="343">
        <v>0.43253918201125202</v>
      </c>
      <c r="G152" s="344" t="s">
        <v>298</v>
      </c>
    </row>
    <row r="153" spans="1:7" x14ac:dyDescent="0.25">
      <c r="A153" t="s">
        <v>344</v>
      </c>
      <c r="B153" t="s">
        <v>315</v>
      </c>
      <c r="C153" t="s">
        <v>316</v>
      </c>
      <c r="D153" t="s">
        <v>296</v>
      </c>
      <c r="E153" t="s">
        <v>297</v>
      </c>
      <c r="F153" s="343">
        <v>0</v>
      </c>
      <c r="G153" s="344" t="s">
        <v>298</v>
      </c>
    </row>
    <row r="154" spans="1:7" x14ac:dyDescent="0.25">
      <c r="A154" t="s">
        <v>344</v>
      </c>
      <c r="B154" t="s">
        <v>317</v>
      </c>
      <c r="C154" t="s">
        <v>318</v>
      </c>
      <c r="D154" t="s">
        <v>296</v>
      </c>
      <c r="E154" t="s">
        <v>297</v>
      </c>
      <c r="F154" s="344" t="s">
        <v>298</v>
      </c>
      <c r="G154" s="343">
        <v>0.92305197429984798</v>
      </c>
    </row>
    <row r="155" spans="1:7" x14ac:dyDescent="0.25">
      <c r="A155" t="s">
        <v>344</v>
      </c>
      <c r="B155" t="s">
        <v>319</v>
      </c>
      <c r="C155" t="s">
        <v>320</v>
      </c>
      <c r="D155" t="s">
        <v>296</v>
      </c>
      <c r="E155" t="s">
        <v>297</v>
      </c>
      <c r="F155" s="344" t="s">
        <v>298</v>
      </c>
      <c r="G155" s="343">
        <v>9.3994612454280606</v>
      </c>
    </row>
    <row r="156" spans="1:7" x14ac:dyDescent="0.25">
      <c r="A156" t="s">
        <v>344</v>
      </c>
      <c r="B156" t="s">
        <v>321</v>
      </c>
      <c r="C156" t="s">
        <v>322</v>
      </c>
      <c r="D156" t="s">
        <v>296</v>
      </c>
      <c r="E156" t="s">
        <v>297</v>
      </c>
      <c r="F156" s="344" t="s">
        <v>298</v>
      </c>
      <c r="G156" s="343">
        <v>12.59607121855</v>
      </c>
    </row>
    <row r="157" spans="1:7" x14ac:dyDescent="0.25">
      <c r="A157" t="s">
        <v>344</v>
      </c>
      <c r="B157" t="s">
        <v>323</v>
      </c>
      <c r="C157" t="s">
        <v>324</v>
      </c>
      <c r="D157" t="s">
        <v>296</v>
      </c>
      <c r="E157" t="s">
        <v>297</v>
      </c>
      <c r="F157" s="344" t="s">
        <v>298</v>
      </c>
      <c r="G157" s="343">
        <v>0.61125596682779804</v>
      </c>
    </row>
    <row r="158" spans="1:7" x14ac:dyDescent="0.25">
      <c r="A158" t="s">
        <v>344</v>
      </c>
      <c r="B158" t="s">
        <v>325</v>
      </c>
      <c r="C158" t="s">
        <v>326</v>
      </c>
      <c r="D158" t="s">
        <v>296</v>
      </c>
      <c r="E158" t="s">
        <v>297</v>
      </c>
      <c r="F158" s="344" t="s">
        <v>298</v>
      </c>
      <c r="G158" s="343">
        <v>0</v>
      </c>
    </row>
    <row r="159" spans="1:7" x14ac:dyDescent="0.25">
      <c r="A159" t="s">
        <v>344</v>
      </c>
      <c r="B159" t="s">
        <v>327</v>
      </c>
      <c r="C159" t="s">
        <v>328</v>
      </c>
      <c r="D159" t="s">
        <v>296</v>
      </c>
      <c r="E159" t="s">
        <v>297</v>
      </c>
      <c r="F159" s="343">
        <v>0</v>
      </c>
      <c r="G159" s="344" t="s">
        <v>298</v>
      </c>
    </row>
    <row r="160" spans="1:7" x14ac:dyDescent="0.25">
      <c r="A160" t="s">
        <v>344</v>
      </c>
      <c r="B160" t="s">
        <v>329</v>
      </c>
      <c r="C160" t="s">
        <v>330</v>
      </c>
      <c r="D160" t="s">
        <v>296</v>
      </c>
      <c r="E160" t="s">
        <v>297</v>
      </c>
      <c r="F160" s="343">
        <v>0</v>
      </c>
      <c r="G160" s="344" t="s">
        <v>298</v>
      </c>
    </row>
    <row r="161" spans="1:7" x14ac:dyDescent="0.25">
      <c r="A161" t="s">
        <v>344</v>
      </c>
      <c r="B161" t="s">
        <v>331</v>
      </c>
      <c r="C161" t="s">
        <v>332</v>
      </c>
      <c r="D161" t="s">
        <v>296</v>
      </c>
      <c r="E161" t="s">
        <v>297</v>
      </c>
      <c r="F161" s="343">
        <v>0</v>
      </c>
      <c r="G161" s="344" t="s">
        <v>298</v>
      </c>
    </row>
    <row r="162" spans="1:7" x14ac:dyDescent="0.25">
      <c r="A162" t="s">
        <v>344</v>
      </c>
      <c r="B162" t="s">
        <v>333</v>
      </c>
      <c r="C162" t="s">
        <v>334</v>
      </c>
      <c r="D162" t="s">
        <v>296</v>
      </c>
      <c r="E162" t="s">
        <v>297</v>
      </c>
      <c r="F162" s="343">
        <v>0</v>
      </c>
      <c r="G162" s="344" t="s">
        <v>298</v>
      </c>
    </row>
    <row r="163" spans="1:7" x14ac:dyDescent="0.25">
      <c r="A163" t="s">
        <v>344</v>
      </c>
      <c r="B163" t="s">
        <v>335</v>
      </c>
      <c r="C163" t="s">
        <v>336</v>
      </c>
      <c r="D163" t="s">
        <v>296</v>
      </c>
      <c r="E163" t="s">
        <v>297</v>
      </c>
      <c r="F163" s="343">
        <v>0</v>
      </c>
      <c r="G163" s="344" t="s">
        <v>298</v>
      </c>
    </row>
    <row r="164" spans="1:7" x14ac:dyDescent="0.25">
      <c r="A164" t="s">
        <v>344</v>
      </c>
      <c r="B164" t="s">
        <v>337</v>
      </c>
      <c r="C164" t="s">
        <v>338</v>
      </c>
      <c r="D164" t="s">
        <v>296</v>
      </c>
      <c r="E164" t="s">
        <v>297</v>
      </c>
      <c r="F164" s="343">
        <v>0</v>
      </c>
      <c r="G164" s="344" t="s">
        <v>298</v>
      </c>
    </row>
    <row r="165" spans="1:7" x14ac:dyDescent="0.25">
      <c r="A165" t="s">
        <v>344</v>
      </c>
      <c r="B165" t="s">
        <v>339</v>
      </c>
      <c r="C165" t="s">
        <v>340</v>
      </c>
      <c r="D165" t="s">
        <v>296</v>
      </c>
      <c r="E165" t="s">
        <v>297</v>
      </c>
      <c r="F165" s="343">
        <v>0</v>
      </c>
      <c r="G165" s="344" t="s">
        <v>298</v>
      </c>
    </row>
    <row r="166" spans="1:7" x14ac:dyDescent="0.25">
      <c r="A166" t="s">
        <v>344</v>
      </c>
      <c r="B166" t="s">
        <v>341</v>
      </c>
      <c r="C166" t="s">
        <v>342</v>
      </c>
      <c r="D166" t="s">
        <v>296</v>
      </c>
      <c r="E166" t="s">
        <v>297</v>
      </c>
      <c r="F166" s="343">
        <v>0</v>
      </c>
      <c r="G166" s="344" t="s">
        <v>298</v>
      </c>
    </row>
    <row r="167" spans="1:7" x14ac:dyDescent="0.25">
      <c r="A167" t="s">
        <v>345</v>
      </c>
      <c r="B167" t="s">
        <v>294</v>
      </c>
      <c r="C167" t="s">
        <v>295</v>
      </c>
      <c r="D167" t="s">
        <v>296</v>
      </c>
      <c r="E167" t="s">
        <v>297</v>
      </c>
      <c r="F167" s="343">
        <v>0</v>
      </c>
      <c r="G167" s="344" t="s">
        <v>298</v>
      </c>
    </row>
    <row r="168" spans="1:7" x14ac:dyDescent="0.25">
      <c r="A168" t="s">
        <v>345</v>
      </c>
      <c r="B168" t="s">
        <v>299</v>
      </c>
      <c r="C168" t="s">
        <v>300</v>
      </c>
      <c r="D168" t="s">
        <v>296</v>
      </c>
      <c r="E168" t="s">
        <v>297</v>
      </c>
      <c r="F168" s="343">
        <v>0</v>
      </c>
      <c r="G168" s="344" t="s">
        <v>298</v>
      </c>
    </row>
    <row r="169" spans="1:7" x14ac:dyDescent="0.25">
      <c r="A169" t="s">
        <v>345</v>
      </c>
      <c r="B169" t="s">
        <v>301</v>
      </c>
      <c r="C169" t="s">
        <v>302</v>
      </c>
      <c r="D169" t="s">
        <v>296</v>
      </c>
      <c r="E169" t="s">
        <v>297</v>
      </c>
      <c r="F169" s="343">
        <v>0</v>
      </c>
      <c r="G169" s="344" t="s">
        <v>298</v>
      </c>
    </row>
    <row r="170" spans="1:7" x14ac:dyDescent="0.25">
      <c r="A170" t="s">
        <v>345</v>
      </c>
      <c r="B170" t="s">
        <v>303</v>
      </c>
      <c r="C170" t="s">
        <v>304</v>
      </c>
      <c r="D170" t="s">
        <v>296</v>
      </c>
      <c r="E170" t="s">
        <v>297</v>
      </c>
      <c r="F170" s="343">
        <v>0</v>
      </c>
      <c r="G170" s="344" t="s">
        <v>298</v>
      </c>
    </row>
    <row r="171" spans="1:7" x14ac:dyDescent="0.25">
      <c r="A171" t="s">
        <v>345</v>
      </c>
      <c r="B171" t="s">
        <v>305</v>
      </c>
      <c r="C171" t="s">
        <v>306</v>
      </c>
      <c r="D171" t="s">
        <v>296</v>
      </c>
      <c r="E171" t="s">
        <v>297</v>
      </c>
      <c r="F171" s="343">
        <v>1.08397250726794</v>
      </c>
      <c r="G171" s="344" t="s">
        <v>298</v>
      </c>
    </row>
    <row r="172" spans="1:7" x14ac:dyDescent="0.25">
      <c r="A172" t="s">
        <v>345</v>
      </c>
      <c r="B172" t="s">
        <v>307</v>
      </c>
      <c r="C172" t="s">
        <v>308</v>
      </c>
      <c r="D172" t="s">
        <v>296</v>
      </c>
      <c r="E172" t="s">
        <v>297</v>
      </c>
      <c r="F172" s="343">
        <v>0</v>
      </c>
      <c r="G172" s="344" t="s">
        <v>298</v>
      </c>
    </row>
    <row r="173" spans="1:7" x14ac:dyDescent="0.25">
      <c r="A173" t="s">
        <v>345</v>
      </c>
      <c r="B173" t="s">
        <v>309</v>
      </c>
      <c r="C173" t="s">
        <v>310</v>
      </c>
      <c r="D173" t="s">
        <v>296</v>
      </c>
      <c r="E173" t="s">
        <v>297</v>
      </c>
      <c r="F173" s="343">
        <v>0</v>
      </c>
      <c r="G173" s="344" t="s">
        <v>298</v>
      </c>
    </row>
    <row r="174" spans="1:7" x14ac:dyDescent="0.25">
      <c r="A174" t="s">
        <v>345</v>
      </c>
      <c r="B174" t="s">
        <v>311</v>
      </c>
      <c r="C174" t="s">
        <v>312</v>
      </c>
      <c r="D174" t="s">
        <v>296</v>
      </c>
      <c r="E174" t="s">
        <v>297</v>
      </c>
      <c r="F174" s="343">
        <v>3.5006026495307797E-2</v>
      </c>
      <c r="G174" s="344" t="s">
        <v>298</v>
      </c>
    </row>
    <row r="175" spans="1:7" x14ac:dyDescent="0.25">
      <c r="A175" t="s">
        <v>345</v>
      </c>
      <c r="B175" t="s">
        <v>313</v>
      </c>
      <c r="C175" t="s">
        <v>314</v>
      </c>
      <c r="D175" t="s">
        <v>296</v>
      </c>
      <c r="E175" t="s">
        <v>297</v>
      </c>
      <c r="F175" s="343">
        <v>0</v>
      </c>
      <c r="G175" s="344" t="s">
        <v>298</v>
      </c>
    </row>
    <row r="176" spans="1:7" x14ac:dyDescent="0.25">
      <c r="A176" t="s">
        <v>345</v>
      </c>
      <c r="B176" t="s">
        <v>315</v>
      </c>
      <c r="C176" t="s">
        <v>316</v>
      </c>
      <c r="D176" t="s">
        <v>296</v>
      </c>
      <c r="E176" t="s">
        <v>297</v>
      </c>
      <c r="F176" s="343">
        <v>0</v>
      </c>
      <c r="G176" s="344" t="s">
        <v>298</v>
      </c>
    </row>
    <row r="177" spans="1:7" x14ac:dyDescent="0.25">
      <c r="A177" t="s">
        <v>345</v>
      </c>
      <c r="B177" t="s">
        <v>317</v>
      </c>
      <c r="C177" t="s">
        <v>318</v>
      </c>
      <c r="D177" t="s">
        <v>296</v>
      </c>
      <c r="E177" t="s">
        <v>297</v>
      </c>
      <c r="F177" s="344" t="s">
        <v>298</v>
      </c>
      <c r="G177" s="343">
        <v>0.10563724395695399</v>
      </c>
    </row>
    <row r="178" spans="1:7" x14ac:dyDescent="0.25">
      <c r="A178" t="s">
        <v>345</v>
      </c>
      <c r="B178" t="s">
        <v>319</v>
      </c>
      <c r="C178" t="s">
        <v>320</v>
      </c>
      <c r="D178" t="s">
        <v>296</v>
      </c>
      <c r="E178" t="s">
        <v>297</v>
      </c>
      <c r="F178" s="344" t="s">
        <v>298</v>
      </c>
      <c r="G178" s="343">
        <v>1.07803124507388</v>
      </c>
    </row>
    <row r="179" spans="1:7" x14ac:dyDescent="0.25">
      <c r="A179" t="s">
        <v>345</v>
      </c>
      <c r="B179" t="s">
        <v>321</v>
      </c>
      <c r="C179" t="s">
        <v>322</v>
      </c>
      <c r="D179" t="s">
        <v>296</v>
      </c>
      <c r="E179" t="s">
        <v>297</v>
      </c>
      <c r="F179" s="344" t="s">
        <v>298</v>
      </c>
      <c r="G179" s="343">
        <v>0</v>
      </c>
    </row>
    <row r="180" spans="1:7" x14ac:dyDescent="0.25">
      <c r="A180" t="s">
        <v>345</v>
      </c>
      <c r="B180" t="s">
        <v>323</v>
      </c>
      <c r="C180" t="s">
        <v>324</v>
      </c>
      <c r="D180" t="s">
        <v>296</v>
      </c>
      <c r="E180" t="s">
        <v>297</v>
      </c>
      <c r="F180" s="344" t="s">
        <v>298</v>
      </c>
      <c r="G180" s="343">
        <v>0</v>
      </c>
    </row>
    <row r="181" spans="1:7" x14ac:dyDescent="0.25">
      <c r="A181" t="s">
        <v>345</v>
      </c>
      <c r="B181" t="s">
        <v>325</v>
      </c>
      <c r="C181" t="s">
        <v>326</v>
      </c>
      <c r="D181" t="s">
        <v>296</v>
      </c>
      <c r="E181" t="s">
        <v>297</v>
      </c>
      <c r="F181" s="344" t="s">
        <v>298</v>
      </c>
      <c r="G181" s="343">
        <v>0</v>
      </c>
    </row>
    <row r="182" spans="1:7" x14ac:dyDescent="0.25">
      <c r="A182" t="s">
        <v>345</v>
      </c>
      <c r="B182" t="s">
        <v>327</v>
      </c>
      <c r="C182" t="s">
        <v>328</v>
      </c>
      <c r="D182" t="s">
        <v>296</v>
      </c>
      <c r="E182" t="s">
        <v>297</v>
      </c>
      <c r="F182" s="343">
        <v>0</v>
      </c>
      <c r="G182" s="344" t="s">
        <v>298</v>
      </c>
    </row>
    <row r="183" spans="1:7" x14ac:dyDescent="0.25">
      <c r="A183" t="s">
        <v>345</v>
      </c>
      <c r="B183" t="s">
        <v>329</v>
      </c>
      <c r="C183" t="s">
        <v>330</v>
      </c>
      <c r="D183" t="s">
        <v>296</v>
      </c>
      <c r="E183" t="s">
        <v>297</v>
      </c>
      <c r="F183" s="343">
        <v>0</v>
      </c>
      <c r="G183" s="344" t="s">
        <v>298</v>
      </c>
    </row>
    <row r="184" spans="1:7" x14ac:dyDescent="0.25">
      <c r="A184" t="s">
        <v>345</v>
      </c>
      <c r="B184" t="s">
        <v>331</v>
      </c>
      <c r="C184" t="s">
        <v>332</v>
      </c>
      <c r="D184" t="s">
        <v>296</v>
      </c>
      <c r="E184" t="s">
        <v>297</v>
      </c>
      <c r="F184" s="343">
        <v>0</v>
      </c>
      <c r="G184" s="344" t="s">
        <v>298</v>
      </c>
    </row>
    <row r="185" spans="1:7" x14ac:dyDescent="0.25">
      <c r="A185" t="s">
        <v>345</v>
      </c>
      <c r="B185" t="s">
        <v>333</v>
      </c>
      <c r="C185" t="s">
        <v>334</v>
      </c>
      <c r="D185" t="s">
        <v>296</v>
      </c>
      <c r="E185" t="s">
        <v>297</v>
      </c>
      <c r="F185" s="343">
        <v>0</v>
      </c>
      <c r="G185" s="344" t="s">
        <v>298</v>
      </c>
    </row>
    <row r="186" spans="1:7" x14ac:dyDescent="0.25">
      <c r="A186" t="s">
        <v>345</v>
      </c>
      <c r="B186" t="s">
        <v>335</v>
      </c>
      <c r="C186" t="s">
        <v>336</v>
      </c>
      <c r="D186" t="s">
        <v>296</v>
      </c>
      <c r="E186" t="s">
        <v>297</v>
      </c>
      <c r="F186" s="343">
        <v>0</v>
      </c>
      <c r="G186" s="344" t="s">
        <v>298</v>
      </c>
    </row>
    <row r="187" spans="1:7" x14ac:dyDescent="0.25">
      <c r="A187" t="s">
        <v>345</v>
      </c>
      <c r="B187" t="s">
        <v>337</v>
      </c>
      <c r="C187" t="s">
        <v>338</v>
      </c>
      <c r="D187" t="s">
        <v>296</v>
      </c>
      <c r="E187" t="s">
        <v>297</v>
      </c>
      <c r="F187" s="343">
        <v>0</v>
      </c>
      <c r="G187" s="344" t="s">
        <v>298</v>
      </c>
    </row>
    <row r="188" spans="1:7" x14ac:dyDescent="0.25">
      <c r="A188" t="s">
        <v>345</v>
      </c>
      <c r="B188" t="s">
        <v>339</v>
      </c>
      <c r="C188" t="s">
        <v>340</v>
      </c>
      <c r="D188" t="s">
        <v>296</v>
      </c>
      <c r="E188" t="s">
        <v>297</v>
      </c>
      <c r="F188" s="343">
        <v>0</v>
      </c>
      <c r="G188" s="344" t="s">
        <v>298</v>
      </c>
    </row>
    <row r="189" spans="1:7" x14ac:dyDescent="0.25">
      <c r="A189" t="s">
        <v>345</v>
      </c>
      <c r="B189" t="s">
        <v>341</v>
      </c>
      <c r="C189" t="s">
        <v>342</v>
      </c>
      <c r="D189" t="s">
        <v>296</v>
      </c>
      <c r="E189" t="s">
        <v>297</v>
      </c>
      <c r="F189" s="343">
        <v>0</v>
      </c>
      <c r="G189" s="344" t="s">
        <v>298</v>
      </c>
    </row>
    <row r="190" spans="1:7" x14ac:dyDescent="0.25">
      <c r="A190" t="s">
        <v>154</v>
      </c>
      <c r="B190" t="s">
        <v>294</v>
      </c>
      <c r="C190" t="s">
        <v>295</v>
      </c>
      <c r="D190" t="s">
        <v>296</v>
      </c>
      <c r="E190" t="s">
        <v>297</v>
      </c>
      <c r="F190" s="343">
        <v>0</v>
      </c>
      <c r="G190" s="344" t="s">
        <v>298</v>
      </c>
    </row>
    <row r="191" spans="1:7" x14ac:dyDescent="0.25">
      <c r="A191" t="s">
        <v>154</v>
      </c>
      <c r="B191" t="s">
        <v>299</v>
      </c>
      <c r="C191" t="s">
        <v>300</v>
      </c>
      <c r="D191" t="s">
        <v>296</v>
      </c>
      <c r="E191" t="s">
        <v>297</v>
      </c>
      <c r="F191" s="343">
        <v>-0.21818937042412301</v>
      </c>
      <c r="G191" s="344" t="s">
        <v>298</v>
      </c>
    </row>
    <row r="192" spans="1:7" x14ac:dyDescent="0.25">
      <c r="A192" t="s">
        <v>154</v>
      </c>
      <c r="B192" t="s">
        <v>301</v>
      </c>
      <c r="C192" t="s">
        <v>302</v>
      </c>
      <c r="D192" t="s">
        <v>296</v>
      </c>
      <c r="E192" t="s">
        <v>297</v>
      </c>
      <c r="F192" s="343">
        <v>-3.5689969993451101</v>
      </c>
      <c r="G192" s="344" t="s">
        <v>298</v>
      </c>
    </row>
    <row r="193" spans="1:7" x14ac:dyDescent="0.25">
      <c r="A193" t="s">
        <v>154</v>
      </c>
      <c r="B193" t="s">
        <v>303</v>
      </c>
      <c r="C193" t="s">
        <v>304</v>
      </c>
      <c r="D193" t="s">
        <v>296</v>
      </c>
      <c r="E193" t="s">
        <v>297</v>
      </c>
      <c r="F193" s="343">
        <v>0</v>
      </c>
      <c r="G193" s="344" t="s">
        <v>298</v>
      </c>
    </row>
    <row r="194" spans="1:7" x14ac:dyDescent="0.25">
      <c r="A194" t="s">
        <v>154</v>
      </c>
      <c r="B194" t="s">
        <v>305</v>
      </c>
      <c r="C194" t="s">
        <v>306</v>
      </c>
      <c r="D194" t="s">
        <v>296</v>
      </c>
      <c r="E194" t="s">
        <v>297</v>
      </c>
      <c r="F194" s="343">
        <v>5.4465996379573598</v>
      </c>
      <c r="G194" s="344" t="s">
        <v>298</v>
      </c>
    </row>
    <row r="195" spans="1:7" x14ac:dyDescent="0.25">
      <c r="A195" t="s">
        <v>154</v>
      </c>
      <c r="B195" t="s">
        <v>307</v>
      </c>
      <c r="C195" t="s">
        <v>308</v>
      </c>
      <c r="D195" t="s">
        <v>296</v>
      </c>
      <c r="E195" t="s">
        <v>297</v>
      </c>
      <c r="F195" s="343">
        <v>29.4390621617456</v>
      </c>
      <c r="G195" s="344" t="s">
        <v>298</v>
      </c>
    </row>
    <row r="196" spans="1:7" x14ac:dyDescent="0.25">
      <c r="A196" t="s">
        <v>154</v>
      </c>
      <c r="B196" t="s">
        <v>309</v>
      </c>
      <c r="C196" t="s">
        <v>310</v>
      </c>
      <c r="D196" t="s">
        <v>296</v>
      </c>
      <c r="E196" t="s">
        <v>297</v>
      </c>
      <c r="F196" s="343">
        <v>0</v>
      </c>
      <c r="G196" s="344" t="s">
        <v>298</v>
      </c>
    </row>
    <row r="197" spans="1:7" x14ac:dyDescent="0.25">
      <c r="A197" t="s">
        <v>154</v>
      </c>
      <c r="B197" t="s">
        <v>311</v>
      </c>
      <c r="C197" t="s">
        <v>312</v>
      </c>
      <c r="D197" t="s">
        <v>296</v>
      </c>
      <c r="E197" t="s">
        <v>297</v>
      </c>
      <c r="F197" s="343">
        <v>-2.0860089258216301E-2</v>
      </c>
      <c r="G197" s="344" t="s">
        <v>298</v>
      </c>
    </row>
    <row r="198" spans="1:7" x14ac:dyDescent="0.25">
      <c r="A198" t="s">
        <v>154</v>
      </c>
      <c r="B198" t="s">
        <v>313</v>
      </c>
      <c r="C198" t="s">
        <v>314</v>
      </c>
      <c r="D198" t="s">
        <v>296</v>
      </c>
      <c r="E198" t="s">
        <v>297</v>
      </c>
      <c r="F198" s="343">
        <v>-0.196810407349258</v>
      </c>
      <c r="G198" s="344" t="s">
        <v>298</v>
      </c>
    </row>
    <row r="199" spans="1:7" x14ac:dyDescent="0.25">
      <c r="A199" t="s">
        <v>154</v>
      </c>
      <c r="B199" t="s">
        <v>315</v>
      </c>
      <c r="C199" t="s">
        <v>316</v>
      </c>
      <c r="D199" t="s">
        <v>296</v>
      </c>
      <c r="E199" t="s">
        <v>297</v>
      </c>
      <c r="F199" s="343">
        <v>0</v>
      </c>
      <c r="G199" s="344" t="s">
        <v>298</v>
      </c>
    </row>
    <row r="200" spans="1:7" x14ac:dyDescent="0.25">
      <c r="A200" t="s">
        <v>154</v>
      </c>
      <c r="B200" t="s">
        <v>317</v>
      </c>
      <c r="C200" t="s">
        <v>318</v>
      </c>
      <c r="D200" t="s">
        <v>296</v>
      </c>
      <c r="E200" t="s">
        <v>297</v>
      </c>
      <c r="F200" s="344" t="s">
        <v>298</v>
      </c>
      <c r="G200" s="343">
        <v>5.4691091242536197E-2</v>
      </c>
    </row>
    <row r="201" spans="1:7" x14ac:dyDescent="0.25">
      <c r="A201" t="s">
        <v>154</v>
      </c>
      <c r="B201" t="s">
        <v>319</v>
      </c>
      <c r="C201" t="s">
        <v>320</v>
      </c>
      <c r="D201" t="s">
        <v>296</v>
      </c>
      <c r="E201" t="s">
        <v>297</v>
      </c>
      <c r="F201" s="344" t="s">
        <v>298</v>
      </c>
      <c r="G201" s="343">
        <v>0.62658749139338799</v>
      </c>
    </row>
    <row r="202" spans="1:7" x14ac:dyDescent="0.25">
      <c r="A202" t="s">
        <v>154</v>
      </c>
      <c r="B202" t="s">
        <v>321</v>
      </c>
      <c r="C202" t="s">
        <v>322</v>
      </c>
      <c r="D202" t="s">
        <v>296</v>
      </c>
      <c r="E202" t="s">
        <v>297</v>
      </c>
      <c r="F202" s="344" t="s">
        <v>298</v>
      </c>
      <c r="G202" s="343">
        <v>2.2677644800615302</v>
      </c>
    </row>
    <row r="203" spans="1:7" x14ac:dyDescent="0.25">
      <c r="A203" t="s">
        <v>154</v>
      </c>
      <c r="B203" t="s">
        <v>323</v>
      </c>
      <c r="C203" t="s">
        <v>324</v>
      </c>
      <c r="D203" t="s">
        <v>296</v>
      </c>
      <c r="E203" t="s">
        <v>297</v>
      </c>
      <c r="F203" s="344" t="s">
        <v>298</v>
      </c>
      <c r="G203" s="343">
        <v>0.12823457359118601</v>
      </c>
    </row>
    <row r="204" spans="1:7" x14ac:dyDescent="0.25">
      <c r="A204" t="s">
        <v>154</v>
      </c>
      <c r="B204" t="s">
        <v>325</v>
      </c>
      <c r="C204" t="s">
        <v>326</v>
      </c>
      <c r="D204" t="s">
        <v>296</v>
      </c>
      <c r="E204" t="s">
        <v>297</v>
      </c>
      <c r="F204" s="344" t="s">
        <v>298</v>
      </c>
      <c r="G204" s="343">
        <v>0</v>
      </c>
    </row>
    <row r="205" spans="1:7" x14ac:dyDescent="0.25">
      <c r="A205" t="s">
        <v>154</v>
      </c>
      <c r="B205" t="s">
        <v>327</v>
      </c>
      <c r="C205" t="s">
        <v>328</v>
      </c>
      <c r="D205" t="s">
        <v>296</v>
      </c>
      <c r="E205" t="s">
        <v>297</v>
      </c>
      <c r="F205" s="343">
        <v>0</v>
      </c>
      <c r="G205" s="344" t="s">
        <v>298</v>
      </c>
    </row>
    <row r="206" spans="1:7" x14ac:dyDescent="0.25">
      <c r="A206" t="s">
        <v>154</v>
      </c>
      <c r="B206" t="s">
        <v>329</v>
      </c>
      <c r="C206" t="s">
        <v>330</v>
      </c>
      <c r="D206" t="s">
        <v>296</v>
      </c>
      <c r="E206" t="s">
        <v>297</v>
      </c>
      <c r="F206" s="343">
        <v>0</v>
      </c>
      <c r="G206" s="344" t="s">
        <v>298</v>
      </c>
    </row>
    <row r="207" spans="1:7" x14ac:dyDescent="0.25">
      <c r="A207" t="s">
        <v>154</v>
      </c>
      <c r="B207" t="s">
        <v>331</v>
      </c>
      <c r="C207" t="s">
        <v>332</v>
      </c>
      <c r="D207" t="s">
        <v>296</v>
      </c>
      <c r="E207" t="s">
        <v>297</v>
      </c>
      <c r="F207" s="343">
        <v>0</v>
      </c>
      <c r="G207" s="344" t="s">
        <v>298</v>
      </c>
    </row>
    <row r="208" spans="1:7" x14ac:dyDescent="0.25">
      <c r="A208" t="s">
        <v>154</v>
      </c>
      <c r="B208" t="s">
        <v>333</v>
      </c>
      <c r="C208" t="s">
        <v>334</v>
      </c>
      <c r="D208" t="s">
        <v>296</v>
      </c>
      <c r="E208" t="s">
        <v>297</v>
      </c>
      <c r="F208" s="343">
        <v>0</v>
      </c>
      <c r="G208" s="344" t="s">
        <v>298</v>
      </c>
    </row>
    <row r="209" spans="1:7" x14ac:dyDescent="0.25">
      <c r="A209" t="s">
        <v>154</v>
      </c>
      <c r="B209" t="s">
        <v>335</v>
      </c>
      <c r="C209" t="s">
        <v>336</v>
      </c>
      <c r="D209" t="s">
        <v>296</v>
      </c>
      <c r="E209" t="s">
        <v>297</v>
      </c>
      <c r="F209" s="343">
        <v>0</v>
      </c>
      <c r="G209" s="344" t="s">
        <v>298</v>
      </c>
    </row>
    <row r="210" spans="1:7" x14ac:dyDescent="0.25">
      <c r="A210" t="s">
        <v>154</v>
      </c>
      <c r="B210" t="s">
        <v>337</v>
      </c>
      <c r="C210" t="s">
        <v>338</v>
      </c>
      <c r="D210" t="s">
        <v>296</v>
      </c>
      <c r="E210" t="s">
        <v>297</v>
      </c>
      <c r="F210" s="343">
        <v>0</v>
      </c>
      <c r="G210" s="344" t="s">
        <v>298</v>
      </c>
    </row>
    <row r="211" spans="1:7" x14ac:dyDescent="0.25">
      <c r="A211" t="s">
        <v>154</v>
      </c>
      <c r="B211" t="s">
        <v>339</v>
      </c>
      <c r="C211" t="s">
        <v>340</v>
      </c>
      <c r="D211" t="s">
        <v>296</v>
      </c>
      <c r="E211" t="s">
        <v>297</v>
      </c>
      <c r="F211" s="343">
        <v>0</v>
      </c>
      <c r="G211" s="344" t="s">
        <v>298</v>
      </c>
    </row>
    <row r="212" spans="1:7" x14ac:dyDescent="0.25">
      <c r="A212" t="s">
        <v>154</v>
      </c>
      <c r="B212" t="s">
        <v>341</v>
      </c>
      <c r="C212" t="s">
        <v>342</v>
      </c>
      <c r="D212" t="s">
        <v>296</v>
      </c>
      <c r="E212" t="s">
        <v>297</v>
      </c>
      <c r="F212" s="343">
        <v>0</v>
      </c>
      <c r="G212" s="344" t="s">
        <v>298</v>
      </c>
    </row>
    <row r="213" spans="1:7" x14ac:dyDescent="0.25">
      <c r="A213" t="s">
        <v>158</v>
      </c>
      <c r="B213" t="s">
        <v>294</v>
      </c>
      <c r="C213" t="s">
        <v>295</v>
      </c>
      <c r="D213" t="s">
        <v>296</v>
      </c>
      <c r="E213" t="s">
        <v>297</v>
      </c>
      <c r="F213" s="343">
        <v>-2.0656873166400101E-2</v>
      </c>
      <c r="G213" s="344" t="s">
        <v>298</v>
      </c>
    </row>
    <row r="214" spans="1:7" x14ac:dyDescent="0.25">
      <c r="A214" t="s">
        <v>158</v>
      </c>
      <c r="B214" t="s">
        <v>299</v>
      </c>
      <c r="C214" t="s">
        <v>300</v>
      </c>
      <c r="D214" t="s">
        <v>296</v>
      </c>
      <c r="E214" t="s">
        <v>297</v>
      </c>
      <c r="F214" s="343">
        <v>0</v>
      </c>
      <c r="G214" s="344" t="s">
        <v>298</v>
      </c>
    </row>
    <row r="215" spans="1:7" x14ac:dyDescent="0.25">
      <c r="A215" t="s">
        <v>158</v>
      </c>
      <c r="B215" t="s">
        <v>301</v>
      </c>
      <c r="C215" t="s">
        <v>302</v>
      </c>
      <c r="D215" t="s">
        <v>296</v>
      </c>
      <c r="E215" t="s">
        <v>297</v>
      </c>
      <c r="F215" s="343">
        <v>0</v>
      </c>
      <c r="G215" s="344" t="s">
        <v>298</v>
      </c>
    </row>
    <row r="216" spans="1:7" x14ac:dyDescent="0.25">
      <c r="A216" t="s">
        <v>158</v>
      </c>
      <c r="B216" t="s">
        <v>303</v>
      </c>
      <c r="C216" t="s">
        <v>304</v>
      </c>
      <c r="D216" t="s">
        <v>296</v>
      </c>
      <c r="E216" t="s">
        <v>297</v>
      </c>
      <c r="F216" s="343">
        <v>0</v>
      </c>
      <c r="G216" s="344" t="s">
        <v>298</v>
      </c>
    </row>
    <row r="217" spans="1:7" x14ac:dyDescent="0.25">
      <c r="A217" t="s">
        <v>158</v>
      </c>
      <c r="B217" t="s">
        <v>305</v>
      </c>
      <c r="C217" t="s">
        <v>306</v>
      </c>
      <c r="D217" t="s">
        <v>296</v>
      </c>
      <c r="E217" t="s">
        <v>297</v>
      </c>
      <c r="F217" s="343">
        <v>3.41709770458132</v>
      </c>
      <c r="G217" s="344" t="s">
        <v>298</v>
      </c>
    </row>
    <row r="218" spans="1:7" x14ac:dyDescent="0.25">
      <c r="A218" t="s">
        <v>158</v>
      </c>
      <c r="B218" t="s">
        <v>307</v>
      </c>
      <c r="C218" t="s">
        <v>308</v>
      </c>
      <c r="D218" t="s">
        <v>296</v>
      </c>
      <c r="E218" t="s">
        <v>297</v>
      </c>
      <c r="F218" s="343">
        <v>7.0526221424135498</v>
      </c>
      <c r="G218" s="344" t="s">
        <v>298</v>
      </c>
    </row>
    <row r="219" spans="1:7" x14ac:dyDescent="0.25">
      <c r="A219" t="s">
        <v>158</v>
      </c>
      <c r="B219" t="s">
        <v>309</v>
      </c>
      <c r="C219" t="s">
        <v>310</v>
      </c>
      <c r="D219" t="s">
        <v>296</v>
      </c>
      <c r="E219" t="s">
        <v>297</v>
      </c>
      <c r="F219" s="343">
        <v>-7.04180394077542</v>
      </c>
      <c r="G219" s="344" t="s">
        <v>298</v>
      </c>
    </row>
    <row r="220" spans="1:7" x14ac:dyDescent="0.25">
      <c r="A220" t="s">
        <v>158</v>
      </c>
      <c r="B220" t="s">
        <v>311</v>
      </c>
      <c r="C220" t="s">
        <v>312</v>
      </c>
      <c r="D220" t="s">
        <v>296</v>
      </c>
      <c r="E220" t="s">
        <v>297</v>
      </c>
      <c r="F220" s="343">
        <v>5.408052995267</v>
      </c>
      <c r="G220" s="344" t="s">
        <v>298</v>
      </c>
    </row>
    <row r="221" spans="1:7" x14ac:dyDescent="0.25">
      <c r="A221" t="s">
        <v>158</v>
      </c>
      <c r="B221" t="s">
        <v>313</v>
      </c>
      <c r="C221" t="s">
        <v>314</v>
      </c>
      <c r="D221" t="s">
        <v>296</v>
      </c>
      <c r="E221" t="s">
        <v>297</v>
      </c>
      <c r="F221" s="343">
        <v>6.1139033200514499</v>
      </c>
      <c r="G221" s="344" t="s">
        <v>298</v>
      </c>
    </row>
    <row r="222" spans="1:7" x14ac:dyDescent="0.25">
      <c r="A222" t="s">
        <v>158</v>
      </c>
      <c r="B222" t="s">
        <v>315</v>
      </c>
      <c r="C222" t="s">
        <v>316</v>
      </c>
      <c r="D222" t="s">
        <v>296</v>
      </c>
      <c r="E222" t="s">
        <v>297</v>
      </c>
      <c r="F222" s="343">
        <v>0</v>
      </c>
      <c r="G222" s="344" t="s">
        <v>298</v>
      </c>
    </row>
    <row r="223" spans="1:7" x14ac:dyDescent="0.25">
      <c r="A223" t="s">
        <v>158</v>
      </c>
      <c r="B223" t="s">
        <v>317</v>
      </c>
      <c r="C223" t="s">
        <v>318</v>
      </c>
      <c r="D223" t="s">
        <v>296</v>
      </c>
      <c r="E223" t="s">
        <v>297</v>
      </c>
      <c r="F223" s="344" t="s">
        <v>298</v>
      </c>
      <c r="G223" s="343">
        <v>0.89494863545495895</v>
      </c>
    </row>
    <row r="224" spans="1:7" x14ac:dyDescent="0.25">
      <c r="A224" t="s">
        <v>158</v>
      </c>
      <c r="B224" t="s">
        <v>319</v>
      </c>
      <c r="C224" t="s">
        <v>320</v>
      </c>
      <c r="D224" t="s">
        <v>296</v>
      </c>
      <c r="E224" t="s">
        <v>297</v>
      </c>
      <c r="F224" s="344" t="s">
        <v>298</v>
      </c>
      <c r="G224" s="343">
        <v>17.902329809213999</v>
      </c>
    </row>
    <row r="225" spans="1:7" x14ac:dyDescent="0.25">
      <c r="A225" t="s">
        <v>158</v>
      </c>
      <c r="B225" t="s">
        <v>321</v>
      </c>
      <c r="C225" t="s">
        <v>322</v>
      </c>
      <c r="D225" t="s">
        <v>296</v>
      </c>
      <c r="E225" t="s">
        <v>297</v>
      </c>
      <c r="F225" s="344" t="s">
        <v>298</v>
      </c>
      <c r="G225" s="343">
        <v>23.767918415354</v>
      </c>
    </row>
    <row r="226" spans="1:7" x14ac:dyDescent="0.25">
      <c r="A226" t="s">
        <v>158</v>
      </c>
      <c r="B226" t="s">
        <v>323</v>
      </c>
      <c r="C226" t="s">
        <v>324</v>
      </c>
      <c r="D226" t="s">
        <v>296</v>
      </c>
      <c r="E226" t="s">
        <v>297</v>
      </c>
      <c r="F226" s="344" t="s">
        <v>298</v>
      </c>
      <c r="G226" s="343">
        <v>4.5754664316959897</v>
      </c>
    </row>
    <row r="227" spans="1:7" x14ac:dyDescent="0.25">
      <c r="A227" t="s">
        <v>158</v>
      </c>
      <c r="B227" t="s">
        <v>325</v>
      </c>
      <c r="C227" t="s">
        <v>326</v>
      </c>
      <c r="D227" t="s">
        <v>296</v>
      </c>
      <c r="E227" t="s">
        <v>297</v>
      </c>
      <c r="F227" s="344" t="s">
        <v>298</v>
      </c>
      <c r="G227" s="343">
        <v>3.9501277857124801</v>
      </c>
    </row>
    <row r="228" spans="1:7" x14ac:dyDescent="0.25">
      <c r="A228" t="s">
        <v>158</v>
      </c>
      <c r="B228" t="s">
        <v>327</v>
      </c>
      <c r="C228" t="s">
        <v>328</v>
      </c>
      <c r="D228" t="s">
        <v>296</v>
      </c>
      <c r="E228" t="s">
        <v>297</v>
      </c>
      <c r="F228" s="343">
        <v>0</v>
      </c>
      <c r="G228" s="344" t="s">
        <v>298</v>
      </c>
    </row>
    <row r="229" spans="1:7" x14ac:dyDescent="0.25">
      <c r="A229" t="s">
        <v>158</v>
      </c>
      <c r="B229" t="s">
        <v>329</v>
      </c>
      <c r="C229" t="s">
        <v>330</v>
      </c>
      <c r="D229" t="s">
        <v>296</v>
      </c>
      <c r="E229" t="s">
        <v>297</v>
      </c>
      <c r="F229" s="343">
        <v>-8.19846865290633</v>
      </c>
      <c r="G229" s="344" t="s">
        <v>298</v>
      </c>
    </row>
    <row r="230" spans="1:7" x14ac:dyDescent="0.25">
      <c r="A230" t="s">
        <v>158</v>
      </c>
      <c r="B230" t="s">
        <v>331</v>
      </c>
      <c r="C230" t="s">
        <v>332</v>
      </c>
      <c r="D230" t="s">
        <v>296</v>
      </c>
      <c r="E230" t="s">
        <v>297</v>
      </c>
      <c r="F230" s="343">
        <v>0</v>
      </c>
      <c r="G230" s="344" t="s">
        <v>298</v>
      </c>
    </row>
    <row r="231" spans="1:7" x14ac:dyDescent="0.25">
      <c r="A231" t="s">
        <v>158</v>
      </c>
      <c r="B231" t="s">
        <v>333</v>
      </c>
      <c r="C231" t="s">
        <v>334</v>
      </c>
      <c r="D231" t="s">
        <v>296</v>
      </c>
      <c r="E231" t="s">
        <v>297</v>
      </c>
      <c r="F231" s="343">
        <v>0</v>
      </c>
      <c r="G231" s="344" t="s">
        <v>298</v>
      </c>
    </row>
    <row r="232" spans="1:7" x14ac:dyDescent="0.25">
      <c r="A232" t="s">
        <v>158</v>
      </c>
      <c r="B232" t="s">
        <v>335</v>
      </c>
      <c r="C232" t="s">
        <v>336</v>
      </c>
      <c r="D232" t="s">
        <v>296</v>
      </c>
      <c r="E232" t="s">
        <v>297</v>
      </c>
      <c r="F232" s="343">
        <v>0</v>
      </c>
      <c r="G232" s="344" t="s">
        <v>298</v>
      </c>
    </row>
    <row r="233" spans="1:7" x14ac:dyDescent="0.25">
      <c r="A233" t="s">
        <v>158</v>
      </c>
      <c r="B233" t="s">
        <v>337</v>
      </c>
      <c r="C233" t="s">
        <v>338</v>
      </c>
      <c r="D233" t="s">
        <v>296</v>
      </c>
      <c r="E233" t="s">
        <v>297</v>
      </c>
      <c r="F233" s="343">
        <v>0</v>
      </c>
      <c r="G233" s="344" t="s">
        <v>298</v>
      </c>
    </row>
    <row r="234" spans="1:7" x14ac:dyDescent="0.25">
      <c r="A234" t="s">
        <v>158</v>
      </c>
      <c r="B234" t="s">
        <v>339</v>
      </c>
      <c r="C234" t="s">
        <v>340</v>
      </c>
      <c r="D234" t="s">
        <v>296</v>
      </c>
      <c r="E234" t="s">
        <v>297</v>
      </c>
      <c r="F234" s="343">
        <v>0</v>
      </c>
      <c r="G234" s="344" t="s">
        <v>298</v>
      </c>
    </row>
    <row r="235" spans="1:7" x14ac:dyDescent="0.25">
      <c r="A235" t="s">
        <v>158</v>
      </c>
      <c r="B235" t="s">
        <v>341</v>
      </c>
      <c r="C235" t="s">
        <v>342</v>
      </c>
      <c r="D235" t="s">
        <v>296</v>
      </c>
      <c r="E235" t="s">
        <v>297</v>
      </c>
      <c r="F235" s="343">
        <v>0</v>
      </c>
      <c r="G235" s="344" t="s">
        <v>298</v>
      </c>
    </row>
    <row r="236" spans="1:7" x14ac:dyDescent="0.25">
      <c r="A236" t="s">
        <v>160</v>
      </c>
      <c r="B236" t="s">
        <v>294</v>
      </c>
      <c r="C236" t="s">
        <v>295</v>
      </c>
      <c r="D236" t="s">
        <v>296</v>
      </c>
      <c r="E236" t="s">
        <v>297</v>
      </c>
      <c r="F236" s="343">
        <v>0</v>
      </c>
      <c r="G236" s="344" t="s">
        <v>298</v>
      </c>
    </row>
    <row r="237" spans="1:7" x14ac:dyDescent="0.25">
      <c r="A237" t="s">
        <v>160</v>
      </c>
      <c r="B237" t="s">
        <v>299</v>
      </c>
      <c r="C237" t="s">
        <v>300</v>
      </c>
      <c r="D237" t="s">
        <v>296</v>
      </c>
      <c r="E237" t="s">
        <v>297</v>
      </c>
      <c r="F237" s="343">
        <v>0</v>
      </c>
      <c r="G237" s="344" t="s">
        <v>298</v>
      </c>
    </row>
    <row r="238" spans="1:7" x14ac:dyDescent="0.25">
      <c r="A238" t="s">
        <v>160</v>
      </c>
      <c r="B238" t="s">
        <v>301</v>
      </c>
      <c r="C238" t="s">
        <v>302</v>
      </c>
      <c r="D238" t="s">
        <v>296</v>
      </c>
      <c r="E238" t="s">
        <v>297</v>
      </c>
      <c r="F238" s="343">
        <v>-9.9932673400345902</v>
      </c>
      <c r="G238" s="344" t="s">
        <v>298</v>
      </c>
    </row>
    <row r="239" spans="1:7" x14ac:dyDescent="0.25">
      <c r="A239" t="s">
        <v>160</v>
      </c>
      <c r="B239" t="s">
        <v>303</v>
      </c>
      <c r="C239" t="s">
        <v>304</v>
      </c>
      <c r="D239" t="s">
        <v>296</v>
      </c>
      <c r="E239" t="s">
        <v>297</v>
      </c>
      <c r="F239" s="343">
        <v>0</v>
      </c>
      <c r="G239" s="344" t="s">
        <v>298</v>
      </c>
    </row>
    <row r="240" spans="1:7" x14ac:dyDescent="0.25">
      <c r="A240" t="s">
        <v>160</v>
      </c>
      <c r="B240" t="s">
        <v>305</v>
      </c>
      <c r="C240" t="s">
        <v>306</v>
      </c>
      <c r="D240" t="s">
        <v>296</v>
      </c>
      <c r="E240" t="s">
        <v>297</v>
      </c>
      <c r="F240" s="343">
        <v>0.72277854479214998</v>
      </c>
      <c r="G240" s="344" t="s">
        <v>298</v>
      </c>
    </row>
    <row r="241" spans="1:7" x14ac:dyDescent="0.25">
      <c r="A241" t="s">
        <v>160</v>
      </c>
      <c r="B241" t="s">
        <v>307</v>
      </c>
      <c r="C241" t="s">
        <v>308</v>
      </c>
      <c r="D241" t="s">
        <v>296</v>
      </c>
      <c r="E241" t="s">
        <v>297</v>
      </c>
      <c r="F241" s="343">
        <v>23.3195776440832</v>
      </c>
      <c r="G241" s="344" t="s">
        <v>298</v>
      </c>
    </row>
    <row r="242" spans="1:7" x14ac:dyDescent="0.25">
      <c r="A242" t="s">
        <v>160</v>
      </c>
      <c r="B242" t="s">
        <v>309</v>
      </c>
      <c r="C242" t="s">
        <v>310</v>
      </c>
      <c r="D242" t="s">
        <v>296</v>
      </c>
      <c r="E242" t="s">
        <v>297</v>
      </c>
      <c r="F242" s="343">
        <v>0</v>
      </c>
      <c r="G242" s="344" t="s">
        <v>298</v>
      </c>
    </row>
    <row r="243" spans="1:7" x14ac:dyDescent="0.25">
      <c r="A243" t="s">
        <v>160</v>
      </c>
      <c r="B243" t="s">
        <v>311</v>
      </c>
      <c r="C243" t="s">
        <v>312</v>
      </c>
      <c r="D243" t="s">
        <v>296</v>
      </c>
      <c r="E243" t="s">
        <v>297</v>
      </c>
      <c r="F243" s="343">
        <v>0.19606336672493899</v>
      </c>
      <c r="G243" s="344" t="s">
        <v>298</v>
      </c>
    </row>
    <row r="244" spans="1:7" x14ac:dyDescent="0.25">
      <c r="A244" t="s">
        <v>160</v>
      </c>
      <c r="B244" t="s">
        <v>313</v>
      </c>
      <c r="C244" t="s">
        <v>314</v>
      </c>
      <c r="D244" t="s">
        <v>296</v>
      </c>
      <c r="E244" t="s">
        <v>297</v>
      </c>
      <c r="F244" s="343">
        <v>5.8334943655738103E-2</v>
      </c>
      <c r="G244" s="344" t="s">
        <v>298</v>
      </c>
    </row>
    <row r="245" spans="1:7" x14ac:dyDescent="0.25">
      <c r="A245" t="s">
        <v>160</v>
      </c>
      <c r="B245" t="s">
        <v>315</v>
      </c>
      <c r="C245" t="s">
        <v>316</v>
      </c>
      <c r="D245" t="s">
        <v>296</v>
      </c>
      <c r="E245" t="s">
        <v>297</v>
      </c>
      <c r="F245" s="343">
        <v>0</v>
      </c>
      <c r="G245" s="344" t="s">
        <v>298</v>
      </c>
    </row>
    <row r="246" spans="1:7" x14ac:dyDescent="0.25">
      <c r="A246" t="s">
        <v>160</v>
      </c>
      <c r="B246" t="s">
        <v>317</v>
      </c>
      <c r="C246" t="s">
        <v>318</v>
      </c>
      <c r="D246" t="s">
        <v>296</v>
      </c>
      <c r="E246" t="s">
        <v>297</v>
      </c>
      <c r="F246" s="344" t="s">
        <v>298</v>
      </c>
      <c r="G246" s="343">
        <v>1.9537054362775601</v>
      </c>
    </row>
    <row r="247" spans="1:7" x14ac:dyDescent="0.25">
      <c r="A247" t="s">
        <v>160</v>
      </c>
      <c r="B247" t="s">
        <v>319</v>
      </c>
      <c r="C247" t="s">
        <v>320</v>
      </c>
      <c r="D247" t="s">
        <v>296</v>
      </c>
      <c r="E247" t="s">
        <v>297</v>
      </c>
      <c r="F247" s="344" t="s">
        <v>298</v>
      </c>
      <c r="G247" s="343">
        <v>11.0709974722391</v>
      </c>
    </row>
    <row r="248" spans="1:7" x14ac:dyDescent="0.25">
      <c r="A248" t="s">
        <v>160</v>
      </c>
      <c r="B248" t="s">
        <v>321</v>
      </c>
      <c r="C248" t="s">
        <v>322</v>
      </c>
      <c r="D248" t="s">
        <v>296</v>
      </c>
      <c r="E248" t="s">
        <v>297</v>
      </c>
      <c r="F248" s="344" t="s">
        <v>298</v>
      </c>
      <c r="G248" s="343">
        <v>22.25056207247</v>
      </c>
    </row>
    <row r="249" spans="1:7" x14ac:dyDescent="0.25">
      <c r="A249" t="s">
        <v>160</v>
      </c>
      <c r="B249" t="s">
        <v>323</v>
      </c>
      <c r="C249" t="s">
        <v>324</v>
      </c>
      <c r="D249" t="s">
        <v>296</v>
      </c>
      <c r="E249" t="s">
        <v>297</v>
      </c>
      <c r="F249" s="344" t="s">
        <v>298</v>
      </c>
      <c r="G249" s="343">
        <v>1.4138007333907601</v>
      </c>
    </row>
    <row r="250" spans="1:7" x14ac:dyDescent="0.25">
      <c r="A250" t="s">
        <v>160</v>
      </c>
      <c r="B250" t="s">
        <v>325</v>
      </c>
      <c r="C250" t="s">
        <v>326</v>
      </c>
      <c r="D250" t="s">
        <v>296</v>
      </c>
      <c r="E250" t="s">
        <v>297</v>
      </c>
      <c r="F250" s="344" t="s">
        <v>298</v>
      </c>
      <c r="G250" s="343">
        <v>0</v>
      </c>
    </row>
    <row r="251" spans="1:7" x14ac:dyDescent="0.25">
      <c r="A251" t="s">
        <v>160</v>
      </c>
      <c r="B251" t="s">
        <v>327</v>
      </c>
      <c r="C251" t="s">
        <v>328</v>
      </c>
      <c r="D251" t="s">
        <v>296</v>
      </c>
      <c r="E251" t="s">
        <v>297</v>
      </c>
      <c r="F251" s="343">
        <v>0</v>
      </c>
      <c r="G251" s="344" t="s">
        <v>298</v>
      </c>
    </row>
    <row r="252" spans="1:7" x14ac:dyDescent="0.25">
      <c r="A252" t="s">
        <v>160</v>
      </c>
      <c r="B252" t="s">
        <v>329</v>
      </c>
      <c r="C252" t="s">
        <v>330</v>
      </c>
      <c r="D252" t="s">
        <v>296</v>
      </c>
      <c r="E252" t="s">
        <v>297</v>
      </c>
      <c r="F252" s="343">
        <v>0</v>
      </c>
      <c r="G252" s="344" t="s">
        <v>298</v>
      </c>
    </row>
    <row r="253" spans="1:7" x14ac:dyDescent="0.25">
      <c r="A253" t="s">
        <v>160</v>
      </c>
      <c r="B253" t="s">
        <v>331</v>
      </c>
      <c r="C253" t="s">
        <v>332</v>
      </c>
      <c r="D253" t="s">
        <v>296</v>
      </c>
      <c r="E253" t="s">
        <v>297</v>
      </c>
      <c r="F253" s="343">
        <v>0</v>
      </c>
      <c r="G253" s="344" t="s">
        <v>298</v>
      </c>
    </row>
    <row r="254" spans="1:7" x14ac:dyDescent="0.25">
      <c r="A254" t="s">
        <v>160</v>
      </c>
      <c r="B254" t="s">
        <v>333</v>
      </c>
      <c r="C254" t="s">
        <v>334</v>
      </c>
      <c r="D254" t="s">
        <v>296</v>
      </c>
      <c r="E254" t="s">
        <v>297</v>
      </c>
      <c r="F254" s="343">
        <v>0</v>
      </c>
      <c r="G254" s="344" t="s">
        <v>298</v>
      </c>
    </row>
    <row r="255" spans="1:7" x14ac:dyDescent="0.25">
      <c r="A255" t="s">
        <v>160</v>
      </c>
      <c r="B255" t="s">
        <v>335</v>
      </c>
      <c r="C255" t="s">
        <v>336</v>
      </c>
      <c r="D255" t="s">
        <v>296</v>
      </c>
      <c r="E255" t="s">
        <v>297</v>
      </c>
      <c r="F255" s="343">
        <v>0</v>
      </c>
      <c r="G255" s="344" t="s">
        <v>298</v>
      </c>
    </row>
    <row r="256" spans="1:7" x14ac:dyDescent="0.25">
      <c r="A256" t="s">
        <v>160</v>
      </c>
      <c r="B256" t="s">
        <v>337</v>
      </c>
      <c r="C256" t="s">
        <v>338</v>
      </c>
      <c r="D256" t="s">
        <v>296</v>
      </c>
      <c r="E256" t="s">
        <v>297</v>
      </c>
      <c r="F256" s="343">
        <v>0</v>
      </c>
      <c r="G256" s="344" t="s">
        <v>298</v>
      </c>
    </row>
    <row r="257" spans="1:7" x14ac:dyDescent="0.25">
      <c r="A257" t="s">
        <v>160</v>
      </c>
      <c r="B257" t="s">
        <v>339</v>
      </c>
      <c r="C257" t="s">
        <v>340</v>
      </c>
      <c r="D257" t="s">
        <v>296</v>
      </c>
      <c r="E257" t="s">
        <v>297</v>
      </c>
      <c r="F257" s="343">
        <v>0</v>
      </c>
      <c r="G257" s="344" t="s">
        <v>298</v>
      </c>
    </row>
    <row r="258" spans="1:7" x14ac:dyDescent="0.25">
      <c r="A258" t="s">
        <v>160</v>
      </c>
      <c r="B258" t="s">
        <v>341</v>
      </c>
      <c r="C258" t="s">
        <v>342</v>
      </c>
      <c r="D258" t="s">
        <v>296</v>
      </c>
      <c r="E258" t="s">
        <v>297</v>
      </c>
      <c r="F258" s="343">
        <v>0</v>
      </c>
      <c r="G258" s="344" t="s">
        <v>298</v>
      </c>
    </row>
    <row r="259" spans="1:7" x14ac:dyDescent="0.25">
      <c r="A259" t="s">
        <v>162</v>
      </c>
      <c r="B259" t="s">
        <v>294</v>
      </c>
      <c r="C259" t="s">
        <v>295</v>
      </c>
      <c r="D259" t="s">
        <v>296</v>
      </c>
      <c r="E259" t="s">
        <v>297</v>
      </c>
      <c r="F259" s="343">
        <v>0</v>
      </c>
      <c r="G259" s="344" t="s">
        <v>298</v>
      </c>
    </row>
    <row r="260" spans="1:7" x14ac:dyDescent="0.25">
      <c r="A260" t="s">
        <v>162</v>
      </c>
      <c r="B260" t="s">
        <v>299</v>
      </c>
      <c r="C260" t="s">
        <v>300</v>
      </c>
      <c r="D260" t="s">
        <v>296</v>
      </c>
      <c r="E260" t="s">
        <v>297</v>
      </c>
      <c r="F260" s="343">
        <v>0</v>
      </c>
      <c r="G260" s="344" t="s">
        <v>298</v>
      </c>
    </row>
    <row r="261" spans="1:7" x14ac:dyDescent="0.25">
      <c r="A261" t="s">
        <v>162</v>
      </c>
      <c r="B261" t="s">
        <v>301</v>
      </c>
      <c r="C261" t="s">
        <v>302</v>
      </c>
      <c r="D261" t="s">
        <v>296</v>
      </c>
      <c r="E261" t="s">
        <v>297</v>
      </c>
      <c r="F261" s="343">
        <v>0</v>
      </c>
      <c r="G261" s="344" t="s">
        <v>298</v>
      </c>
    </row>
    <row r="262" spans="1:7" x14ac:dyDescent="0.25">
      <c r="A262" t="s">
        <v>162</v>
      </c>
      <c r="B262" t="s">
        <v>303</v>
      </c>
      <c r="C262" t="s">
        <v>304</v>
      </c>
      <c r="D262" t="s">
        <v>296</v>
      </c>
      <c r="E262" t="s">
        <v>297</v>
      </c>
      <c r="F262" s="343">
        <v>0</v>
      </c>
      <c r="G262" s="344" t="s">
        <v>298</v>
      </c>
    </row>
    <row r="263" spans="1:7" x14ac:dyDescent="0.25">
      <c r="A263" t="s">
        <v>162</v>
      </c>
      <c r="B263" t="s">
        <v>305</v>
      </c>
      <c r="C263" t="s">
        <v>306</v>
      </c>
      <c r="D263" t="s">
        <v>296</v>
      </c>
      <c r="E263" t="s">
        <v>297</v>
      </c>
      <c r="F263" s="343">
        <v>1.2364001135879299</v>
      </c>
      <c r="G263" s="344" t="s">
        <v>298</v>
      </c>
    </row>
    <row r="264" spans="1:7" x14ac:dyDescent="0.25">
      <c r="A264" t="s">
        <v>162</v>
      </c>
      <c r="B264" t="s">
        <v>307</v>
      </c>
      <c r="C264" t="s">
        <v>308</v>
      </c>
      <c r="D264" t="s">
        <v>296</v>
      </c>
      <c r="E264" t="s">
        <v>297</v>
      </c>
      <c r="F264" s="343">
        <v>4.8998243397048196</v>
      </c>
      <c r="G264" s="344" t="s">
        <v>298</v>
      </c>
    </row>
    <row r="265" spans="1:7" x14ac:dyDescent="0.25">
      <c r="A265" t="s">
        <v>162</v>
      </c>
      <c r="B265" t="s">
        <v>309</v>
      </c>
      <c r="C265" t="s">
        <v>310</v>
      </c>
      <c r="D265" t="s">
        <v>296</v>
      </c>
      <c r="E265" t="s">
        <v>297</v>
      </c>
      <c r="F265" s="343">
        <v>0</v>
      </c>
      <c r="G265" s="344" t="s">
        <v>298</v>
      </c>
    </row>
    <row r="266" spans="1:7" x14ac:dyDescent="0.25">
      <c r="A266" t="s">
        <v>162</v>
      </c>
      <c r="B266" t="s">
        <v>311</v>
      </c>
      <c r="C266" t="s">
        <v>312</v>
      </c>
      <c r="D266" t="s">
        <v>296</v>
      </c>
      <c r="E266" t="s">
        <v>297</v>
      </c>
      <c r="F266" s="343">
        <v>0.73521481923475096</v>
      </c>
      <c r="G266" s="344" t="s">
        <v>298</v>
      </c>
    </row>
    <row r="267" spans="1:7" x14ac:dyDescent="0.25">
      <c r="A267" t="s">
        <v>162</v>
      </c>
      <c r="B267" t="s">
        <v>313</v>
      </c>
      <c r="C267" t="s">
        <v>314</v>
      </c>
      <c r="D267" t="s">
        <v>296</v>
      </c>
      <c r="E267" t="s">
        <v>297</v>
      </c>
      <c r="F267" s="343">
        <v>-1.2763224455084E-2</v>
      </c>
      <c r="G267" s="344" t="s">
        <v>298</v>
      </c>
    </row>
    <row r="268" spans="1:7" x14ac:dyDescent="0.25">
      <c r="A268" t="s">
        <v>162</v>
      </c>
      <c r="B268" t="s">
        <v>315</v>
      </c>
      <c r="C268" t="s">
        <v>316</v>
      </c>
      <c r="D268" t="s">
        <v>296</v>
      </c>
      <c r="E268" t="s">
        <v>297</v>
      </c>
      <c r="F268" s="343">
        <v>0</v>
      </c>
      <c r="G268" s="344" t="s">
        <v>298</v>
      </c>
    </row>
    <row r="269" spans="1:7" x14ac:dyDescent="0.25">
      <c r="A269" t="s">
        <v>162</v>
      </c>
      <c r="B269" t="s">
        <v>317</v>
      </c>
      <c r="C269" t="s">
        <v>318</v>
      </c>
      <c r="D269" t="s">
        <v>296</v>
      </c>
      <c r="E269" t="s">
        <v>297</v>
      </c>
      <c r="F269" s="344" t="s">
        <v>298</v>
      </c>
      <c r="G269" s="343">
        <v>9.1561274743600499E-2</v>
      </c>
    </row>
    <row r="270" spans="1:7" x14ac:dyDescent="0.25">
      <c r="A270" t="s">
        <v>162</v>
      </c>
      <c r="B270" t="s">
        <v>319</v>
      </c>
      <c r="C270" t="s">
        <v>320</v>
      </c>
      <c r="D270" t="s">
        <v>296</v>
      </c>
      <c r="E270" t="s">
        <v>297</v>
      </c>
      <c r="F270" s="344" t="s">
        <v>298</v>
      </c>
      <c r="G270" s="343">
        <v>1.44642565542458</v>
      </c>
    </row>
    <row r="271" spans="1:7" x14ac:dyDescent="0.25">
      <c r="A271" t="s">
        <v>162</v>
      </c>
      <c r="B271" t="s">
        <v>321</v>
      </c>
      <c r="C271" t="s">
        <v>322</v>
      </c>
      <c r="D271" t="s">
        <v>296</v>
      </c>
      <c r="E271" t="s">
        <v>297</v>
      </c>
      <c r="F271" s="344" t="s">
        <v>298</v>
      </c>
      <c r="G271" s="343">
        <v>2.57111130469695</v>
      </c>
    </row>
    <row r="272" spans="1:7" x14ac:dyDescent="0.25">
      <c r="A272" t="s">
        <v>162</v>
      </c>
      <c r="B272" t="s">
        <v>323</v>
      </c>
      <c r="C272" t="s">
        <v>324</v>
      </c>
      <c r="D272" t="s">
        <v>296</v>
      </c>
      <c r="E272" t="s">
        <v>297</v>
      </c>
      <c r="F272" s="344" t="s">
        <v>298</v>
      </c>
      <c r="G272" s="343">
        <v>0.15939979606368099</v>
      </c>
    </row>
    <row r="273" spans="1:7" x14ac:dyDescent="0.25">
      <c r="A273" t="s">
        <v>162</v>
      </c>
      <c r="B273" t="s">
        <v>325</v>
      </c>
      <c r="C273" t="s">
        <v>326</v>
      </c>
      <c r="D273" t="s">
        <v>296</v>
      </c>
      <c r="E273" t="s">
        <v>297</v>
      </c>
      <c r="F273" s="344" t="s">
        <v>298</v>
      </c>
      <c r="G273" s="343">
        <v>0</v>
      </c>
    </row>
    <row r="274" spans="1:7" x14ac:dyDescent="0.25">
      <c r="A274" t="s">
        <v>162</v>
      </c>
      <c r="B274" t="s">
        <v>327</v>
      </c>
      <c r="C274" t="s">
        <v>328</v>
      </c>
      <c r="D274" t="s">
        <v>296</v>
      </c>
      <c r="E274" t="s">
        <v>297</v>
      </c>
      <c r="F274" s="343">
        <v>0</v>
      </c>
      <c r="G274" s="344" t="s">
        <v>298</v>
      </c>
    </row>
    <row r="275" spans="1:7" x14ac:dyDescent="0.25">
      <c r="A275" t="s">
        <v>162</v>
      </c>
      <c r="B275" t="s">
        <v>329</v>
      </c>
      <c r="C275" t="s">
        <v>330</v>
      </c>
      <c r="D275" t="s">
        <v>296</v>
      </c>
      <c r="E275" t="s">
        <v>297</v>
      </c>
      <c r="F275" s="343">
        <v>0</v>
      </c>
      <c r="G275" s="344" t="s">
        <v>298</v>
      </c>
    </row>
    <row r="276" spans="1:7" x14ac:dyDescent="0.25">
      <c r="A276" t="s">
        <v>162</v>
      </c>
      <c r="B276" t="s">
        <v>331</v>
      </c>
      <c r="C276" t="s">
        <v>332</v>
      </c>
      <c r="D276" t="s">
        <v>296</v>
      </c>
      <c r="E276" t="s">
        <v>297</v>
      </c>
      <c r="F276" s="343">
        <v>0</v>
      </c>
      <c r="G276" s="344" t="s">
        <v>298</v>
      </c>
    </row>
    <row r="277" spans="1:7" x14ac:dyDescent="0.25">
      <c r="A277" t="s">
        <v>162</v>
      </c>
      <c r="B277" t="s">
        <v>333</v>
      </c>
      <c r="C277" t="s">
        <v>334</v>
      </c>
      <c r="D277" t="s">
        <v>296</v>
      </c>
      <c r="E277" t="s">
        <v>297</v>
      </c>
      <c r="F277" s="343">
        <v>0</v>
      </c>
      <c r="G277" s="344" t="s">
        <v>298</v>
      </c>
    </row>
    <row r="278" spans="1:7" x14ac:dyDescent="0.25">
      <c r="A278" t="s">
        <v>162</v>
      </c>
      <c r="B278" t="s">
        <v>335</v>
      </c>
      <c r="C278" t="s">
        <v>336</v>
      </c>
      <c r="D278" t="s">
        <v>296</v>
      </c>
      <c r="E278" t="s">
        <v>297</v>
      </c>
      <c r="F278" s="343">
        <v>0</v>
      </c>
      <c r="G278" s="344" t="s">
        <v>298</v>
      </c>
    </row>
    <row r="279" spans="1:7" x14ac:dyDescent="0.25">
      <c r="A279" t="s">
        <v>162</v>
      </c>
      <c r="B279" t="s">
        <v>337</v>
      </c>
      <c r="C279" t="s">
        <v>338</v>
      </c>
      <c r="D279" t="s">
        <v>296</v>
      </c>
      <c r="E279" t="s">
        <v>297</v>
      </c>
      <c r="F279" s="343">
        <v>0</v>
      </c>
      <c r="G279" s="344" t="s">
        <v>298</v>
      </c>
    </row>
    <row r="280" spans="1:7" x14ac:dyDescent="0.25">
      <c r="A280" t="s">
        <v>162</v>
      </c>
      <c r="B280" t="s">
        <v>339</v>
      </c>
      <c r="C280" t="s">
        <v>340</v>
      </c>
      <c r="D280" t="s">
        <v>296</v>
      </c>
      <c r="E280" t="s">
        <v>297</v>
      </c>
      <c r="F280" s="343">
        <v>0</v>
      </c>
      <c r="G280" s="344" t="s">
        <v>298</v>
      </c>
    </row>
    <row r="281" spans="1:7" x14ac:dyDescent="0.25">
      <c r="A281" t="s">
        <v>162</v>
      </c>
      <c r="B281" t="s">
        <v>341</v>
      </c>
      <c r="C281" t="s">
        <v>342</v>
      </c>
      <c r="D281" t="s">
        <v>296</v>
      </c>
      <c r="E281" t="s">
        <v>297</v>
      </c>
      <c r="F281" s="343">
        <v>0</v>
      </c>
      <c r="G281" s="344" t="s">
        <v>298</v>
      </c>
    </row>
    <row r="282" spans="1:7" x14ac:dyDescent="0.25">
      <c r="A282" t="s">
        <v>164</v>
      </c>
      <c r="B282" t="s">
        <v>294</v>
      </c>
      <c r="C282" t="s">
        <v>295</v>
      </c>
      <c r="D282" t="s">
        <v>296</v>
      </c>
      <c r="E282" t="s">
        <v>297</v>
      </c>
      <c r="F282" s="343">
        <v>0</v>
      </c>
      <c r="G282" s="344" t="s">
        <v>298</v>
      </c>
    </row>
    <row r="283" spans="1:7" x14ac:dyDescent="0.25">
      <c r="A283" t="s">
        <v>164</v>
      </c>
      <c r="B283" t="s">
        <v>299</v>
      </c>
      <c r="C283" t="s">
        <v>300</v>
      </c>
      <c r="D283" t="s">
        <v>296</v>
      </c>
      <c r="E283" t="s">
        <v>297</v>
      </c>
      <c r="F283" s="343">
        <v>3.2633136064532602</v>
      </c>
      <c r="G283" s="344" t="s">
        <v>298</v>
      </c>
    </row>
    <row r="284" spans="1:7" x14ac:dyDescent="0.25">
      <c r="A284" t="s">
        <v>164</v>
      </c>
      <c r="B284" t="s">
        <v>301</v>
      </c>
      <c r="C284" t="s">
        <v>302</v>
      </c>
      <c r="D284" t="s">
        <v>296</v>
      </c>
      <c r="E284" t="s">
        <v>297</v>
      </c>
      <c r="F284" s="343">
        <v>0</v>
      </c>
      <c r="G284" s="344" t="s">
        <v>298</v>
      </c>
    </row>
    <row r="285" spans="1:7" x14ac:dyDescent="0.25">
      <c r="A285" t="s">
        <v>164</v>
      </c>
      <c r="B285" t="s">
        <v>303</v>
      </c>
      <c r="C285" t="s">
        <v>304</v>
      </c>
      <c r="D285" t="s">
        <v>296</v>
      </c>
      <c r="E285" t="s">
        <v>297</v>
      </c>
      <c r="F285" s="343">
        <v>0</v>
      </c>
      <c r="G285" s="344" t="s">
        <v>298</v>
      </c>
    </row>
    <row r="286" spans="1:7" x14ac:dyDescent="0.25">
      <c r="A286" t="s">
        <v>164</v>
      </c>
      <c r="B286" t="s">
        <v>305</v>
      </c>
      <c r="C286" t="s">
        <v>306</v>
      </c>
      <c r="D286" t="s">
        <v>296</v>
      </c>
      <c r="E286" t="s">
        <v>297</v>
      </c>
      <c r="F286" s="343">
        <v>-7.6055820743138396</v>
      </c>
      <c r="G286" s="344" t="s">
        <v>298</v>
      </c>
    </row>
    <row r="287" spans="1:7" x14ac:dyDescent="0.25">
      <c r="A287" t="s">
        <v>164</v>
      </c>
      <c r="B287" t="s">
        <v>307</v>
      </c>
      <c r="C287" t="s">
        <v>308</v>
      </c>
      <c r="D287" t="s">
        <v>296</v>
      </c>
      <c r="E287" t="s">
        <v>297</v>
      </c>
      <c r="F287" s="343">
        <v>17.717535026668401</v>
      </c>
      <c r="G287" s="344" t="s">
        <v>298</v>
      </c>
    </row>
    <row r="288" spans="1:7" x14ac:dyDescent="0.25">
      <c r="A288" t="s">
        <v>164</v>
      </c>
      <c r="B288" t="s">
        <v>309</v>
      </c>
      <c r="C288" t="s">
        <v>310</v>
      </c>
      <c r="D288" t="s">
        <v>296</v>
      </c>
      <c r="E288" t="s">
        <v>297</v>
      </c>
      <c r="F288" s="343">
        <v>0</v>
      </c>
      <c r="G288" s="344" t="s">
        <v>298</v>
      </c>
    </row>
    <row r="289" spans="1:7" x14ac:dyDescent="0.25">
      <c r="A289" t="s">
        <v>164</v>
      </c>
      <c r="B289" t="s">
        <v>311</v>
      </c>
      <c r="C289" t="s">
        <v>312</v>
      </c>
      <c r="D289" t="s">
        <v>296</v>
      </c>
      <c r="E289" t="s">
        <v>297</v>
      </c>
      <c r="F289" s="343">
        <v>3.31393377364421E-2</v>
      </c>
      <c r="G289" s="344" t="s">
        <v>298</v>
      </c>
    </row>
    <row r="290" spans="1:7" x14ac:dyDescent="0.25">
      <c r="A290" t="s">
        <v>164</v>
      </c>
      <c r="B290" t="s">
        <v>313</v>
      </c>
      <c r="C290" t="s">
        <v>314</v>
      </c>
      <c r="D290" t="s">
        <v>296</v>
      </c>
      <c r="E290" t="s">
        <v>297</v>
      </c>
      <c r="F290" s="343">
        <v>-0.231625531252663</v>
      </c>
      <c r="G290" s="344" t="s">
        <v>298</v>
      </c>
    </row>
    <row r="291" spans="1:7" x14ac:dyDescent="0.25">
      <c r="A291" t="s">
        <v>164</v>
      </c>
      <c r="B291" t="s">
        <v>315</v>
      </c>
      <c r="C291" t="s">
        <v>316</v>
      </c>
      <c r="D291" t="s">
        <v>296</v>
      </c>
      <c r="E291" t="s">
        <v>297</v>
      </c>
      <c r="F291" s="343">
        <v>0</v>
      </c>
      <c r="G291" s="344" t="s">
        <v>298</v>
      </c>
    </row>
    <row r="292" spans="1:7" x14ac:dyDescent="0.25">
      <c r="A292" t="s">
        <v>164</v>
      </c>
      <c r="B292" t="s">
        <v>317</v>
      </c>
      <c r="C292" t="s">
        <v>318</v>
      </c>
      <c r="D292" t="s">
        <v>296</v>
      </c>
      <c r="E292" t="s">
        <v>297</v>
      </c>
      <c r="F292" s="344" t="s">
        <v>298</v>
      </c>
      <c r="G292" s="343">
        <v>1.3869803263838101</v>
      </c>
    </row>
    <row r="293" spans="1:7" x14ac:dyDescent="0.25">
      <c r="A293" t="s">
        <v>164</v>
      </c>
      <c r="B293" t="s">
        <v>319</v>
      </c>
      <c r="C293" t="s">
        <v>320</v>
      </c>
      <c r="D293" t="s">
        <v>296</v>
      </c>
      <c r="E293" t="s">
        <v>297</v>
      </c>
      <c r="F293" s="344" t="s">
        <v>298</v>
      </c>
      <c r="G293" s="343">
        <v>5.4758853470441498</v>
      </c>
    </row>
    <row r="294" spans="1:7" x14ac:dyDescent="0.25">
      <c r="A294" t="s">
        <v>164</v>
      </c>
      <c r="B294" t="s">
        <v>321</v>
      </c>
      <c r="C294" t="s">
        <v>322</v>
      </c>
      <c r="D294" t="s">
        <v>296</v>
      </c>
      <c r="E294" t="s">
        <v>297</v>
      </c>
      <c r="F294" s="344" t="s">
        <v>298</v>
      </c>
      <c r="G294" s="343">
        <v>8.6164263789390603</v>
      </c>
    </row>
    <row r="295" spans="1:7" x14ac:dyDescent="0.25">
      <c r="A295" t="s">
        <v>164</v>
      </c>
      <c r="B295" t="s">
        <v>323</v>
      </c>
      <c r="C295" t="s">
        <v>324</v>
      </c>
      <c r="D295" t="s">
        <v>296</v>
      </c>
      <c r="E295" t="s">
        <v>297</v>
      </c>
      <c r="F295" s="344" t="s">
        <v>298</v>
      </c>
      <c r="G295" s="343">
        <v>0.71563283573783598</v>
      </c>
    </row>
    <row r="296" spans="1:7" x14ac:dyDescent="0.25">
      <c r="A296" t="s">
        <v>164</v>
      </c>
      <c r="B296" t="s">
        <v>325</v>
      </c>
      <c r="C296" t="s">
        <v>326</v>
      </c>
      <c r="D296" t="s">
        <v>296</v>
      </c>
      <c r="E296" t="s">
        <v>297</v>
      </c>
      <c r="F296" s="344" t="s">
        <v>298</v>
      </c>
      <c r="G296" s="343">
        <v>0</v>
      </c>
    </row>
    <row r="297" spans="1:7" x14ac:dyDescent="0.25">
      <c r="A297" t="s">
        <v>164</v>
      </c>
      <c r="B297" t="s">
        <v>327</v>
      </c>
      <c r="C297" t="s">
        <v>328</v>
      </c>
      <c r="D297" t="s">
        <v>296</v>
      </c>
      <c r="E297" t="s">
        <v>297</v>
      </c>
      <c r="F297" s="343">
        <v>0</v>
      </c>
      <c r="G297" s="344" t="s">
        <v>298</v>
      </c>
    </row>
    <row r="298" spans="1:7" x14ac:dyDescent="0.25">
      <c r="A298" t="s">
        <v>164</v>
      </c>
      <c r="B298" t="s">
        <v>329</v>
      </c>
      <c r="C298" t="s">
        <v>330</v>
      </c>
      <c r="D298" t="s">
        <v>296</v>
      </c>
      <c r="E298" t="s">
        <v>297</v>
      </c>
      <c r="F298" s="343">
        <v>0</v>
      </c>
      <c r="G298" s="344" t="s">
        <v>298</v>
      </c>
    </row>
    <row r="299" spans="1:7" x14ac:dyDescent="0.25">
      <c r="A299" t="s">
        <v>164</v>
      </c>
      <c r="B299" t="s">
        <v>331</v>
      </c>
      <c r="C299" t="s">
        <v>332</v>
      </c>
      <c r="D299" t="s">
        <v>296</v>
      </c>
      <c r="E299" t="s">
        <v>297</v>
      </c>
      <c r="F299" s="343">
        <v>0</v>
      </c>
      <c r="G299" s="344" t="s">
        <v>298</v>
      </c>
    </row>
    <row r="300" spans="1:7" x14ac:dyDescent="0.25">
      <c r="A300" t="s">
        <v>164</v>
      </c>
      <c r="B300" t="s">
        <v>333</v>
      </c>
      <c r="C300" t="s">
        <v>334</v>
      </c>
      <c r="D300" t="s">
        <v>296</v>
      </c>
      <c r="E300" t="s">
        <v>297</v>
      </c>
      <c r="F300" s="343">
        <v>0</v>
      </c>
      <c r="G300" s="344" t="s">
        <v>298</v>
      </c>
    </row>
    <row r="301" spans="1:7" x14ac:dyDescent="0.25">
      <c r="A301" t="s">
        <v>164</v>
      </c>
      <c r="B301" t="s">
        <v>335</v>
      </c>
      <c r="C301" t="s">
        <v>336</v>
      </c>
      <c r="D301" t="s">
        <v>296</v>
      </c>
      <c r="E301" t="s">
        <v>297</v>
      </c>
      <c r="F301" s="343">
        <v>0</v>
      </c>
      <c r="G301" s="344" t="s">
        <v>298</v>
      </c>
    </row>
    <row r="302" spans="1:7" x14ac:dyDescent="0.25">
      <c r="A302" t="s">
        <v>164</v>
      </c>
      <c r="B302" t="s">
        <v>337</v>
      </c>
      <c r="C302" t="s">
        <v>338</v>
      </c>
      <c r="D302" t="s">
        <v>296</v>
      </c>
      <c r="E302" t="s">
        <v>297</v>
      </c>
      <c r="F302" s="343">
        <v>0</v>
      </c>
      <c r="G302" s="344" t="s">
        <v>298</v>
      </c>
    </row>
    <row r="303" spans="1:7" x14ac:dyDescent="0.25">
      <c r="A303" t="s">
        <v>164</v>
      </c>
      <c r="B303" t="s">
        <v>339</v>
      </c>
      <c r="C303" t="s">
        <v>340</v>
      </c>
      <c r="D303" t="s">
        <v>296</v>
      </c>
      <c r="E303" t="s">
        <v>297</v>
      </c>
      <c r="F303" s="343">
        <v>0</v>
      </c>
      <c r="G303" s="344" t="s">
        <v>298</v>
      </c>
    </row>
    <row r="304" spans="1:7" x14ac:dyDescent="0.25">
      <c r="A304" t="s">
        <v>164</v>
      </c>
      <c r="B304" t="s">
        <v>341</v>
      </c>
      <c r="C304" t="s">
        <v>342</v>
      </c>
      <c r="D304" t="s">
        <v>296</v>
      </c>
      <c r="E304" t="s">
        <v>297</v>
      </c>
      <c r="F304" s="343">
        <v>0</v>
      </c>
      <c r="G304" s="344" t="s">
        <v>298</v>
      </c>
    </row>
    <row r="305" spans="1:7" x14ac:dyDescent="0.25">
      <c r="A305" t="s">
        <v>166</v>
      </c>
      <c r="B305" t="s">
        <v>294</v>
      </c>
      <c r="C305" t="s">
        <v>295</v>
      </c>
      <c r="D305" t="s">
        <v>296</v>
      </c>
      <c r="E305" t="s">
        <v>297</v>
      </c>
      <c r="F305" s="343">
        <v>0</v>
      </c>
      <c r="G305" s="344" t="s">
        <v>298</v>
      </c>
    </row>
    <row r="306" spans="1:7" x14ac:dyDescent="0.25">
      <c r="A306" t="s">
        <v>166</v>
      </c>
      <c r="B306" t="s">
        <v>299</v>
      </c>
      <c r="C306" t="s">
        <v>300</v>
      </c>
      <c r="D306" t="s">
        <v>296</v>
      </c>
      <c r="E306" t="s">
        <v>297</v>
      </c>
      <c r="F306" s="343">
        <v>0</v>
      </c>
      <c r="G306" s="344" t="s">
        <v>298</v>
      </c>
    </row>
    <row r="307" spans="1:7" x14ac:dyDescent="0.25">
      <c r="A307" t="s">
        <v>166</v>
      </c>
      <c r="B307" t="s">
        <v>301</v>
      </c>
      <c r="C307" t="s">
        <v>302</v>
      </c>
      <c r="D307" t="s">
        <v>296</v>
      </c>
      <c r="E307" t="s">
        <v>297</v>
      </c>
      <c r="F307" s="343">
        <v>0</v>
      </c>
      <c r="G307" s="344" t="s">
        <v>298</v>
      </c>
    </row>
    <row r="308" spans="1:7" x14ac:dyDescent="0.25">
      <c r="A308" t="s">
        <v>166</v>
      </c>
      <c r="B308" t="s">
        <v>303</v>
      </c>
      <c r="C308" t="s">
        <v>304</v>
      </c>
      <c r="D308" t="s">
        <v>296</v>
      </c>
      <c r="E308" t="s">
        <v>297</v>
      </c>
      <c r="F308" s="343">
        <v>0</v>
      </c>
      <c r="G308" s="344" t="s">
        <v>298</v>
      </c>
    </row>
    <row r="309" spans="1:7" x14ac:dyDescent="0.25">
      <c r="A309" t="s">
        <v>166</v>
      </c>
      <c r="B309" t="s">
        <v>305</v>
      </c>
      <c r="C309" t="s">
        <v>306</v>
      </c>
      <c r="D309" t="s">
        <v>296</v>
      </c>
      <c r="E309" t="s">
        <v>297</v>
      </c>
      <c r="F309" s="343">
        <v>1.71487039402036</v>
      </c>
      <c r="G309" s="344" t="s">
        <v>298</v>
      </c>
    </row>
    <row r="310" spans="1:7" x14ac:dyDescent="0.25">
      <c r="A310" t="s">
        <v>166</v>
      </c>
      <c r="B310" t="s">
        <v>307</v>
      </c>
      <c r="C310" t="s">
        <v>308</v>
      </c>
      <c r="D310" t="s">
        <v>296</v>
      </c>
      <c r="E310" t="s">
        <v>297</v>
      </c>
      <c r="F310" s="343">
        <v>0</v>
      </c>
      <c r="G310" s="344" t="s">
        <v>298</v>
      </c>
    </row>
    <row r="311" spans="1:7" x14ac:dyDescent="0.25">
      <c r="A311" t="s">
        <v>166</v>
      </c>
      <c r="B311" t="s">
        <v>309</v>
      </c>
      <c r="C311" t="s">
        <v>310</v>
      </c>
      <c r="D311" t="s">
        <v>296</v>
      </c>
      <c r="E311" t="s">
        <v>297</v>
      </c>
      <c r="F311" s="343">
        <v>0</v>
      </c>
      <c r="G311" s="344" t="s">
        <v>298</v>
      </c>
    </row>
    <row r="312" spans="1:7" x14ac:dyDescent="0.25">
      <c r="A312" t="s">
        <v>166</v>
      </c>
      <c r="B312" t="s">
        <v>311</v>
      </c>
      <c r="C312" t="s">
        <v>312</v>
      </c>
      <c r="D312" t="s">
        <v>296</v>
      </c>
      <c r="E312" t="s">
        <v>297</v>
      </c>
      <c r="F312" s="343">
        <v>6.3715029375947196E-2</v>
      </c>
      <c r="G312" s="344" t="s">
        <v>298</v>
      </c>
    </row>
    <row r="313" spans="1:7" x14ac:dyDescent="0.25">
      <c r="A313" t="s">
        <v>166</v>
      </c>
      <c r="B313" t="s">
        <v>313</v>
      </c>
      <c r="C313" t="s">
        <v>314</v>
      </c>
      <c r="D313" t="s">
        <v>296</v>
      </c>
      <c r="E313" t="s">
        <v>297</v>
      </c>
      <c r="F313" s="343">
        <v>0</v>
      </c>
      <c r="G313" s="344" t="s">
        <v>298</v>
      </c>
    </row>
    <row r="314" spans="1:7" x14ac:dyDescent="0.25">
      <c r="A314" t="s">
        <v>166</v>
      </c>
      <c r="B314" t="s">
        <v>315</v>
      </c>
      <c r="C314" t="s">
        <v>316</v>
      </c>
      <c r="D314" t="s">
        <v>296</v>
      </c>
      <c r="E314" t="s">
        <v>297</v>
      </c>
      <c r="F314" s="343">
        <v>0</v>
      </c>
      <c r="G314" s="344" t="s">
        <v>298</v>
      </c>
    </row>
    <row r="315" spans="1:7" x14ac:dyDescent="0.25">
      <c r="A315" t="s">
        <v>166</v>
      </c>
      <c r="B315" t="s">
        <v>317</v>
      </c>
      <c r="C315" t="s">
        <v>318</v>
      </c>
      <c r="D315" t="s">
        <v>296</v>
      </c>
      <c r="E315" t="s">
        <v>297</v>
      </c>
      <c r="F315" s="344" t="s">
        <v>298</v>
      </c>
      <c r="G315" s="343">
        <v>-0.31621873043889598</v>
      </c>
    </row>
    <row r="316" spans="1:7" x14ac:dyDescent="0.25">
      <c r="A316" t="s">
        <v>166</v>
      </c>
      <c r="B316" t="s">
        <v>319</v>
      </c>
      <c r="C316" t="s">
        <v>320</v>
      </c>
      <c r="D316" t="s">
        <v>296</v>
      </c>
      <c r="E316" t="s">
        <v>297</v>
      </c>
      <c r="F316" s="344" t="s">
        <v>298</v>
      </c>
      <c r="G316" s="343">
        <v>-2.5593456796999501</v>
      </c>
    </row>
    <row r="317" spans="1:7" x14ac:dyDescent="0.25">
      <c r="A317" t="s">
        <v>166</v>
      </c>
      <c r="B317" t="s">
        <v>321</v>
      </c>
      <c r="C317" t="s">
        <v>322</v>
      </c>
      <c r="D317" t="s">
        <v>296</v>
      </c>
      <c r="E317" t="s">
        <v>297</v>
      </c>
      <c r="F317" s="344" t="s">
        <v>298</v>
      </c>
      <c r="G317" s="343">
        <v>0</v>
      </c>
    </row>
    <row r="318" spans="1:7" x14ac:dyDescent="0.25">
      <c r="A318" t="s">
        <v>166</v>
      </c>
      <c r="B318" t="s">
        <v>323</v>
      </c>
      <c r="C318" t="s">
        <v>324</v>
      </c>
      <c r="D318" t="s">
        <v>296</v>
      </c>
      <c r="E318" t="s">
        <v>297</v>
      </c>
      <c r="F318" s="344" t="s">
        <v>298</v>
      </c>
      <c r="G318" s="343">
        <v>0</v>
      </c>
    </row>
    <row r="319" spans="1:7" x14ac:dyDescent="0.25">
      <c r="A319" t="s">
        <v>166</v>
      </c>
      <c r="B319" t="s">
        <v>325</v>
      </c>
      <c r="C319" t="s">
        <v>326</v>
      </c>
      <c r="D319" t="s">
        <v>296</v>
      </c>
      <c r="E319" t="s">
        <v>297</v>
      </c>
      <c r="F319" s="344" t="s">
        <v>298</v>
      </c>
      <c r="G319" s="343">
        <v>0</v>
      </c>
    </row>
    <row r="320" spans="1:7" x14ac:dyDescent="0.25">
      <c r="A320" t="s">
        <v>166</v>
      </c>
      <c r="B320" t="s">
        <v>327</v>
      </c>
      <c r="C320" t="s">
        <v>328</v>
      </c>
      <c r="D320" t="s">
        <v>296</v>
      </c>
      <c r="E320" t="s">
        <v>297</v>
      </c>
      <c r="F320" s="343">
        <v>0</v>
      </c>
      <c r="G320" s="344" t="s">
        <v>298</v>
      </c>
    </row>
    <row r="321" spans="1:7" x14ac:dyDescent="0.25">
      <c r="A321" t="s">
        <v>166</v>
      </c>
      <c r="B321" t="s">
        <v>329</v>
      </c>
      <c r="C321" t="s">
        <v>330</v>
      </c>
      <c r="D321" t="s">
        <v>296</v>
      </c>
      <c r="E321" t="s">
        <v>297</v>
      </c>
      <c r="F321" s="343">
        <v>0</v>
      </c>
      <c r="G321" s="344" t="s">
        <v>298</v>
      </c>
    </row>
    <row r="322" spans="1:7" x14ac:dyDescent="0.25">
      <c r="A322" t="s">
        <v>166</v>
      </c>
      <c r="B322" t="s">
        <v>331</v>
      </c>
      <c r="C322" t="s">
        <v>332</v>
      </c>
      <c r="D322" t="s">
        <v>296</v>
      </c>
      <c r="E322" t="s">
        <v>297</v>
      </c>
      <c r="F322" s="343">
        <v>0</v>
      </c>
      <c r="G322" s="344" t="s">
        <v>298</v>
      </c>
    </row>
    <row r="323" spans="1:7" x14ac:dyDescent="0.25">
      <c r="A323" t="s">
        <v>166</v>
      </c>
      <c r="B323" t="s">
        <v>333</v>
      </c>
      <c r="C323" t="s">
        <v>334</v>
      </c>
      <c r="D323" t="s">
        <v>296</v>
      </c>
      <c r="E323" t="s">
        <v>297</v>
      </c>
      <c r="F323" s="343">
        <v>0</v>
      </c>
      <c r="G323" s="344" t="s">
        <v>298</v>
      </c>
    </row>
    <row r="324" spans="1:7" x14ac:dyDescent="0.25">
      <c r="A324" t="s">
        <v>166</v>
      </c>
      <c r="B324" t="s">
        <v>335</v>
      </c>
      <c r="C324" t="s">
        <v>336</v>
      </c>
      <c r="D324" t="s">
        <v>296</v>
      </c>
      <c r="E324" t="s">
        <v>297</v>
      </c>
      <c r="F324" s="343">
        <v>0</v>
      </c>
      <c r="G324" s="344" t="s">
        <v>298</v>
      </c>
    </row>
    <row r="325" spans="1:7" x14ac:dyDescent="0.25">
      <c r="A325" t="s">
        <v>166</v>
      </c>
      <c r="B325" t="s">
        <v>337</v>
      </c>
      <c r="C325" t="s">
        <v>338</v>
      </c>
      <c r="D325" t="s">
        <v>296</v>
      </c>
      <c r="E325" t="s">
        <v>297</v>
      </c>
      <c r="F325" s="343">
        <v>0</v>
      </c>
      <c r="G325" s="344" t="s">
        <v>298</v>
      </c>
    </row>
    <row r="326" spans="1:7" x14ac:dyDescent="0.25">
      <c r="A326" t="s">
        <v>166</v>
      </c>
      <c r="B326" t="s">
        <v>339</v>
      </c>
      <c r="C326" t="s">
        <v>340</v>
      </c>
      <c r="D326" t="s">
        <v>296</v>
      </c>
      <c r="E326" t="s">
        <v>297</v>
      </c>
      <c r="F326" s="343">
        <v>0</v>
      </c>
      <c r="G326" s="344" t="s">
        <v>298</v>
      </c>
    </row>
    <row r="327" spans="1:7" x14ac:dyDescent="0.25">
      <c r="A327" t="s">
        <v>166</v>
      </c>
      <c r="B327" t="s">
        <v>341</v>
      </c>
      <c r="C327" t="s">
        <v>342</v>
      </c>
      <c r="D327" t="s">
        <v>296</v>
      </c>
      <c r="E327" t="s">
        <v>297</v>
      </c>
      <c r="F327" s="343">
        <v>0</v>
      </c>
      <c r="G327" s="344" t="s">
        <v>298</v>
      </c>
    </row>
    <row r="328" spans="1:7" x14ac:dyDescent="0.25">
      <c r="A328" t="s">
        <v>168</v>
      </c>
      <c r="B328" t="s">
        <v>294</v>
      </c>
      <c r="C328" t="s">
        <v>295</v>
      </c>
      <c r="D328" t="s">
        <v>296</v>
      </c>
      <c r="E328" t="s">
        <v>297</v>
      </c>
      <c r="F328" s="343">
        <v>0</v>
      </c>
      <c r="G328" s="344" t="s">
        <v>298</v>
      </c>
    </row>
    <row r="329" spans="1:7" x14ac:dyDescent="0.25">
      <c r="A329" t="s">
        <v>168</v>
      </c>
      <c r="B329" t="s">
        <v>299</v>
      </c>
      <c r="C329" t="s">
        <v>300</v>
      </c>
      <c r="D329" t="s">
        <v>296</v>
      </c>
      <c r="E329" t="s">
        <v>297</v>
      </c>
      <c r="F329" s="343">
        <v>0</v>
      </c>
      <c r="G329" s="344" t="s">
        <v>298</v>
      </c>
    </row>
    <row r="330" spans="1:7" x14ac:dyDescent="0.25">
      <c r="A330" t="s">
        <v>168</v>
      </c>
      <c r="B330" t="s">
        <v>301</v>
      </c>
      <c r="C330" t="s">
        <v>302</v>
      </c>
      <c r="D330" t="s">
        <v>296</v>
      </c>
      <c r="E330" t="s">
        <v>297</v>
      </c>
      <c r="F330" s="343">
        <v>0</v>
      </c>
      <c r="G330" s="344" t="s">
        <v>298</v>
      </c>
    </row>
    <row r="331" spans="1:7" x14ac:dyDescent="0.25">
      <c r="A331" t="s">
        <v>168</v>
      </c>
      <c r="B331" t="s">
        <v>303</v>
      </c>
      <c r="C331" t="s">
        <v>304</v>
      </c>
      <c r="D331" t="s">
        <v>296</v>
      </c>
      <c r="E331" t="s">
        <v>297</v>
      </c>
      <c r="F331" s="343">
        <v>0</v>
      </c>
      <c r="G331" s="344" t="s">
        <v>298</v>
      </c>
    </row>
    <row r="332" spans="1:7" x14ac:dyDescent="0.25">
      <c r="A332" t="s">
        <v>168</v>
      </c>
      <c r="B332" t="s">
        <v>305</v>
      </c>
      <c r="C332" t="s">
        <v>306</v>
      </c>
      <c r="D332" t="s">
        <v>296</v>
      </c>
      <c r="E332" t="s">
        <v>297</v>
      </c>
      <c r="F332" s="343">
        <v>3.6718597693590498</v>
      </c>
      <c r="G332" s="344" t="s">
        <v>298</v>
      </c>
    </row>
    <row r="333" spans="1:7" x14ac:dyDescent="0.25">
      <c r="A333" t="s">
        <v>168</v>
      </c>
      <c r="B333" t="s">
        <v>307</v>
      </c>
      <c r="C333" t="s">
        <v>308</v>
      </c>
      <c r="D333" t="s">
        <v>296</v>
      </c>
      <c r="E333" t="s">
        <v>297</v>
      </c>
      <c r="F333" s="343">
        <v>0</v>
      </c>
      <c r="G333" s="344" t="s">
        <v>298</v>
      </c>
    </row>
    <row r="334" spans="1:7" x14ac:dyDescent="0.25">
      <c r="A334" t="s">
        <v>168</v>
      </c>
      <c r="B334" t="s">
        <v>309</v>
      </c>
      <c r="C334" t="s">
        <v>310</v>
      </c>
      <c r="D334" t="s">
        <v>296</v>
      </c>
      <c r="E334" t="s">
        <v>297</v>
      </c>
      <c r="F334" s="343">
        <v>0</v>
      </c>
      <c r="G334" s="344" t="s">
        <v>298</v>
      </c>
    </row>
    <row r="335" spans="1:7" x14ac:dyDescent="0.25">
      <c r="A335" t="s">
        <v>168</v>
      </c>
      <c r="B335" t="s">
        <v>311</v>
      </c>
      <c r="C335" t="s">
        <v>312</v>
      </c>
      <c r="D335" t="s">
        <v>296</v>
      </c>
      <c r="E335" t="s">
        <v>297</v>
      </c>
      <c r="F335" s="343">
        <v>-5.3060950378903699E-3</v>
      </c>
      <c r="G335" s="344" t="s">
        <v>298</v>
      </c>
    </row>
    <row r="336" spans="1:7" x14ac:dyDescent="0.25">
      <c r="A336" t="s">
        <v>168</v>
      </c>
      <c r="B336" t="s">
        <v>313</v>
      </c>
      <c r="C336" t="s">
        <v>314</v>
      </c>
      <c r="D336" t="s">
        <v>296</v>
      </c>
      <c r="E336" t="s">
        <v>297</v>
      </c>
      <c r="F336" s="343">
        <v>0</v>
      </c>
      <c r="G336" s="344" t="s">
        <v>298</v>
      </c>
    </row>
    <row r="337" spans="1:7" x14ac:dyDescent="0.25">
      <c r="A337" t="s">
        <v>168</v>
      </c>
      <c r="B337" t="s">
        <v>315</v>
      </c>
      <c r="C337" t="s">
        <v>316</v>
      </c>
      <c r="D337" t="s">
        <v>296</v>
      </c>
      <c r="E337" t="s">
        <v>297</v>
      </c>
      <c r="F337" s="343">
        <v>0</v>
      </c>
      <c r="G337" s="344" t="s">
        <v>298</v>
      </c>
    </row>
    <row r="338" spans="1:7" x14ac:dyDescent="0.25">
      <c r="A338" t="s">
        <v>168</v>
      </c>
      <c r="B338" t="s">
        <v>317</v>
      </c>
      <c r="C338" t="s">
        <v>318</v>
      </c>
      <c r="D338" t="s">
        <v>296</v>
      </c>
      <c r="E338" t="s">
        <v>297</v>
      </c>
      <c r="F338" s="344" t="s">
        <v>298</v>
      </c>
      <c r="G338" s="343">
        <v>0.38925396631125198</v>
      </c>
    </row>
    <row r="339" spans="1:7" x14ac:dyDescent="0.25">
      <c r="A339" t="s">
        <v>168</v>
      </c>
      <c r="B339" t="s">
        <v>319</v>
      </c>
      <c r="C339" t="s">
        <v>320</v>
      </c>
      <c r="D339" t="s">
        <v>296</v>
      </c>
      <c r="E339" t="s">
        <v>297</v>
      </c>
      <c r="F339" s="344" t="s">
        <v>298</v>
      </c>
      <c r="G339" s="343">
        <v>1.37205119775673</v>
      </c>
    </row>
    <row r="340" spans="1:7" x14ac:dyDescent="0.25">
      <c r="A340" t="s">
        <v>168</v>
      </c>
      <c r="B340" t="s">
        <v>321</v>
      </c>
      <c r="C340" t="s">
        <v>322</v>
      </c>
      <c r="D340" t="s">
        <v>296</v>
      </c>
      <c r="E340" t="s">
        <v>297</v>
      </c>
      <c r="F340" s="344" t="s">
        <v>298</v>
      </c>
      <c r="G340" s="343">
        <v>0</v>
      </c>
    </row>
    <row r="341" spans="1:7" x14ac:dyDescent="0.25">
      <c r="A341" t="s">
        <v>168</v>
      </c>
      <c r="B341" t="s">
        <v>323</v>
      </c>
      <c r="C341" t="s">
        <v>324</v>
      </c>
      <c r="D341" t="s">
        <v>296</v>
      </c>
      <c r="E341" t="s">
        <v>297</v>
      </c>
      <c r="F341" s="344" t="s">
        <v>298</v>
      </c>
      <c r="G341" s="343">
        <v>0</v>
      </c>
    </row>
    <row r="342" spans="1:7" x14ac:dyDescent="0.25">
      <c r="A342" t="s">
        <v>168</v>
      </c>
      <c r="B342" t="s">
        <v>325</v>
      </c>
      <c r="C342" t="s">
        <v>326</v>
      </c>
      <c r="D342" t="s">
        <v>296</v>
      </c>
      <c r="E342" t="s">
        <v>297</v>
      </c>
      <c r="F342" s="344" t="s">
        <v>298</v>
      </c>
      <c r="G342" s="343">
        <v>0</v>
      </c>
    </row>
    <row r="343" spans="1:7" x14ac:dyDescent="0.25">
      <c r="A343" t="s">
        <v>168</v>
      </c>
      <c r="B343" t="s">
        <v>327</v>
      </c>
      <c r="C343" t="s">
        <v>328</v>
      </c>
      <c r="D343" t="s">
        <v>296</v>
      </c>
      <c r="E343" t="s">
        <v>297</v>
      </c>
      <c r="F343" s="343">
        <v>0</v>
      </c>
      <c r="G343" s="344" t="s">
        <v>298</v>
      </c>
    </row>
    <row r="344" spans="1:7" x14ac:dyDescent="0.25">
      <c r="A344" t="s">
        <v>168</v>
      </c>
      <c r="B344" t="s">
        <v>329</v>
      </c>
      <c r="C344" t="s">
        <v>330</v>
      </c>
      <c r="D344" t="s">
        <v>296</v>
      </c>
      <c r="E344" t="s">
        <v>297</v>
      </c>
      <c r="F344" s="343">
        <v>0</v>
      </c>
      <c r="G344" s="344" t="s">
        <v>298</v>
      </c>
    </row>
    <row r="345" spans="1:7" x14ac:dyDescent="0.25">
      <c r="A345" t="s">
        <v>168</v>
      </c>
      <c r="B345" t="s">
        <v>331</v>
      </c>
      <c r="C345" t="s">
        <v>332</v>
      </c>
      <c r="D345" t="s">
        <v>296</v>
      </c>
      <c r="E345" t="s">
        <v>297</v>
      </c>
      <c r="F345" s="343">
        <v>0</v>
      </c>
      <c r="G345" s="344" t="s">
        <v>298</v>
      </c>
    </row>
    <row r="346" spans="1:7" x14ac:dyDescent="0.25">
      <c r="A346" t="s">
        <v>168</v>
      </c>
      <c r="B346" t="s">
        <v>333</v>
      </c>
      <c r="C346" t="s">
        <v>334</v>
      </c>
      <c r="D346" t="s">
        <v>296</v>
      </c>
      <c r="E346" t="s">
        <v>297</v>
      </c>
      <c r="F346" s="343">
        <v>0</v>
      </c>
      <c r="G346" s="344" t="s">
        <v>298</v>
      </c>
    </row>
    <row r="347" spans="1:7" x14ac:dyDescent="0.25">
      <c r="A347" t="s">
        <v>168</v>
      </c>
      <c r="B347" t="s">
        <v>335</v>
      </c>
      <c r="C347" t="s">
        <v>336</v>
      </c>
      <c r="D347" t="s">
        <v>296</v>
      </c>
      <c r="E347" t="s">
        <v>297</v>
      </c>
      <c r="F347" s="343">
        <v>0</v>
      </c>
      <c r="G347" s="344" t="s">
        <v>298</v>
      </c>
    </row>
    <row r="348" spans="1:7" x14ac:dyDescent="0.25">
      <c r="A348" t="s">
        <v>168</v>
      </c>
      <c r="B348" t="s">
        <v>337</v>
      </c>
      <c r="C348" t="s">
        <v>338</v>
      </c>
      <c r="D348" t="s">
        <v>296</v>
      </c>
      <c r="E348" t="s">
        <v>297</v>
      </c>
      <c r="F348" s="343">
        <v>0</v>
      </c>
      <c r="G348" s="344" t="s">
        <v>298</v>
      </c>
    </row>
    <row r="349" spans="1:7" x14ac:dyDescent="0.25">
      <c r="A349" t="s">
        <v>168</v>
      </c>
      <c r="B349" t="s">
        <v>339</v>
      </c>
      <c r="C349" t="s">
        <v>340</v>
      </c>
      <c r="D349" t="s">
        <v>296</v>
      </c>
      <c r="E349" t="s">
        <v>297</v>
      </c>
      <c r="F349" s="343">
        <v>0</v>
      </c>
      <c r="G349" s="344" t="s">
        <v>298</v>
      </c>
    </row>
    <row r="350" spans="1:7" x14ac:dyDescent="0.25">
      <c r="A350" t="s">
        <v>168</v>
      </c>
      <c r="B350" t="s">
        <v>341</v>
      </c>
      <c r="C350" t="s">
        <v>342</v>
      </c>
      <c r="D350" t="s">
        <v>296</v>
      </c>
      <c r="E350" t="s">
        <v>297</v>
      </c>
      <c r="F350" s="343">
        <v>0</v>
      </c>
      <c r="G350" s="344" t="s">
        <v>298</v>
      </c>
    </row>
    <row r="351" spans="1:7" x14ac:dyDescent="0.25">
      <c r="A351" t="s">
        <v>170</v>
      </c>
      <c r="B351" t="s">
        <v>294</v>
      </c>
      <c r="C351" t="s">
        <v>295</v>
      </c>
      <c r="D351" t="s">
        <v>296</v>
      </c>
      <c r="E351" t="s">
        <v>297</v>
      </c>
      <c r="F351" s="343">
        <v>0</v>
      </c>
      <c r="G351" s="344" t="s">
        <v>298</v>
      </c>
    </row>
    <row r="352" spans="1:7" x14ac:dyDescent="0.25">
      <c r="A352" t="s">
        <v>170</v>
      </c>
      <c r="B352" t="s">
        <v>299</v>
      </c>
      <c r="C352" t="s">
        <v>300</v>
      </c>
      <c r="D352" t="s">
        <v>296</v>
      </c>
      <c r="E352" t="s">
        <v>297</v>
      </c>
      <c r="F352" s="343">
        <v>0</v>
      </c>
      <c r="G352" s="344" t="s">
        <v>298</v>
      </c>
    </row>
    <row r="353" spans="1:7" x14ac:dyDescent="0.25">
      <c r="A353" t="s">
        <v>170</v>
      </c>
      <c r="B353" t="s">
        <v>301</v>
      </c>
      <c r="C353" t="s">
        <v>302</v>
      </c>
      <c r="D353" t="s">
        <v>296</v>
      </c>
      <c r="E353" t="s">
        <v>297</v>
      </c>
      <c r="F353" s="343">
        <v>0</v>
      </c>
      <c r="G353" s="344" t="s">
        <v>298</v>
      </c>
    </row>
    <row r="354" spans="1:7" x14ac:dyDescent="0.25">
      <c r="A354" t="s">
        <v>170</v>
      </c>
      <c r="B354" t="s">
        <v>303</v>
      </c>
      <c r="C354" t="s">
        <v>304</v>
      </c>
      <c r="D354" t="s">
        <v>296</v>
      </c>
      <c r="E354" t="s">
        <v>297</v>
      </c>
      <c r="F354" s="343">
        <v>0</v>
      </c>
      <c r="G354" s="344" t="s">
        <v>298</v>
      </c>
    </row>
    <row r="355" spans="1:7" x14ac:dyDescent="0.25">
      <c r="A355" t="s">
        <v>170</v>
      </c>
      <c r="B355" t="s">
        <v>305</v>
      </c>
      <c r="C355" t="s">
        <v>306</v>
      </c>
      <c r="D355" t="s">
        <v>296</v>
      </c>
      <c r="E355" t="s">
        <v>297</v>
      </c>
      <c r="F355" s="343">
        <v>0.18248671618059001</v>
      </c>
      <c r="G355" s="344" t="s">
        <v>298</v>
      </c>
    </row>
    <row r="356" spans="1:7" x14ac:dyDescent="0.25">
      <c r="A356" t="s">
        <v>170</v>
      </c>
      <c r="B356" t="s">
        <v>307</v>
      </c>
      <c r="C356" t="s">
        <v>308</v>
      </c>
      <c r="D356" t="s">
        <v>296</v>
      </c>
      <c r="E356" t="s">
        <v>297</v>
      </c>
      <c r="F356" s="343">
        <v>0</v>
      </c>
      <c r="G356" s="344" t="s">
        <v>298</v>
      </c>
    </row>
    <row r="357" spans="1:7" x14ac:dyDescent="0.25">
      <c r="A357" t="s">
        <v>170</v>
      </c>
      <c r="B357" t="s">
        <v>309</v>
      </c>
      <c r="C357" t="s">
        <v>310</v>
      </c>
      <c r="D357" t="s">
        <v>296</v>
      </c>
      <c r="E357" t="s">
        <v>297</v>
      </c>
      <c r="F357" s="343">
        <v>0</v>
      </c>
      <c r="G357" s="344" t="s">
        <v>298</v>
      </c>
    </row>
    <row r="358" spans="1:7" x14ac:dyDescent="0.25">
      <c r="A358" t="s">
        <v>170</v>
      </c>
      <c r="B358" t="s">
        <v>311</v>
      </c>
      <c r="C358" t="s">
        <v>312</v>
      </c>
      <c r="D358" t="s">
        <v>296</v>
      </c>
      <c r="E358" t="s">
        <v>297</v>
      </c>
      <c r="F358" s="343">
        <v>0</v>
      </c>
      <c r="G358" s="344" t="s">
        <v>298</v>
      </c>
    </row>
    <row r="359" spans="1:7" x14ac:dyDescent="0.25">
      <c r="A359" t="s">
        <v>170</v>
      </c>
      <c r="B359" t="s">
        <v>313</v>
      </c>
      <c r="C359" t="s">
        <v>314</v>
      </c>
      <c r="D359" t="s">
        <v>296</v>
      </c>
      <c r="E359" t="s">
        <v>297</v>
      </c>
      <c r="F359" s="343">
        <v>0</v>
      </c>
      <c r="G359" s="344" t="s">
        <v>298</v>
      </c>
    </row>
    <row r="360" spans="1:7" x14ac:dyDescent="0.25">
      <c r="A360" t="s">
        <v>170</v>
      </c>
      <c r="B360" t="s">
        <v>315</v>
      </c>
      <c r="C360" t="s">
        <v>316</v>
      </c>
      <c r="D360" t="s">
        <v>296</v>
      </c>
      <c r="E360" t="s">
        <v>297</v>
      </c>
      <c r="F360" s="343">
        <v>0</v>
      </c>
      <c r="G360" s="344" t="s">
        <v>298</v>
      </c>
    </row>
    <row r="361" spans="1:7" x14ac:dyDescent="0.25">
      <c r="A361" t="s">
        <v>170</v>
      </c>
      <c r="B361" t="s">
        <v>317</v>
      </c>
      <c r="C361" t="s">
        <v>318</v>
      </c>
      <c r="D361" t="s">
        <v>296</v>
      </c>
      <c r="E361" t="s">
        <v>297</v>
      </c>
      <c r="F361" s="344" t="s">
        <v>298</v>
      </c>
      <c r="G361" s="343">
        <v>6.2038371246436498E-3</v>
      </c>
    </row>
    <row r="362" spans="1:7" x14ac:dyDescent="0.25">
      <c r="A362" t="s">
        <v>170</v>
      </c>
      <c r="B362" t="s">
        <v>319</v>
      </c>
      <c r="C362" t="s">
        <v>320</v>
      </c>
      <c r="D362" t="s">
        <v>296</v>
      </c>
      <c r="E362" t="s">
        <v>297</v>
      </c>
      <c r="F362" s="344" t="s">
        <v>298</v>
      </c>
      <c r="G362" s="343">
        <v>0.196318232255767</v>
      </c>
    </row>
    <row r="363" spans="1:7" x14ac:dyDescent="0.25">
      <c r="A363" t="s">
        <v>170</v>
      </c>
      <c r="B363" t="s">
        <v>321</v>
      </c>
      <c r="C363" t="s">
        <v>322</v>
      </c>
      <c r="D363" t="s">
        <v>296</v>
      </c>
      <c r="E363" t="s">
        <v>297</v>
      </c>
      <c r="F363" s="344" t="s">
        <v>298</v>
      </c>
      <c r="G363" s="343">
        <v>0</v>
      </c>
    </row>
    <row r="364" spans="1:7" x14ac:dyDescent="0.25">
      <c r="A364" t="s">
        <v>170</v>
      </c>
      <c r="B364" t="s">
        <v>323</v>
      </c>
      <c r="C364" t="s">
        <v>324</v>
      </c>
      <c r="D364" t="s">
        <v>296</v>
      </c>
      <c r="E364" t="s">
        <v>297</v>
      </c>
      <c r="F364" s="344" t="s">
        <v>298</v>
      </c>
      <c r="G364" s="343">
        <v>0</v>
      </c>
    </row>
    <row r="365" spans="1:7" x14ac:dyDescent="0.25">
      <c r="A365" t="s">
        <v>170</v>
      </c>
      <c r="B365" t="s">
        <v>325</v>
      </c>
      <c r="C365" t="s">
        <v>326</v>
      </c>
      <c r="D365" t="s">
        <v>296</v>
      </c>
      <c r="E365" t="s">
        <v>297</v>
      </c>
      <c r="F365" s="344" t="s">
        <v>298</v>
      </c>
      <c r="G365" s="343">
        <v>0</v>
      </c>
    </row>
    <row r="366" spans="1:7" x14ac:dyDescent="0.25">
      <c r="A366" t="s">
        <v>170</v>
      </c>
      <c r="B366" t="s">
        <v>327</v>
      </c>
      <c r="C366" t="s">
        <v>328</v>
      </c>
      <c r="D366" t="s">
        <v>296</v>
      </c>
      <c r="E366" t="s">
        <v>297</v>
      </c>
      <c r="F366" s="343">
        <v>0</v>
      </c>
      <c r="G366" s="344" t="s">
        <v>298</v>
      </c>
    </row>
    <row r="367" spans="1:7" x14ac:dyDescent="0.25">
      <c r="A367" t="s">
        <v>170</v>
      </c>
      <c r="B367" t="s">
        <v>329</v>
      </c>
      <c r="C367" t="s">
        <v>330</v>
      </c>
      <c r="D367" t="s">
        <v>296</v>
      </c>
      <c r="E367" t="s">
        <v>297</v>
      </c>
      <c r="F367" s="343">
        <v>0</v>
      </c>
      <c r="G367" s="344" t="s">
        <v>298</v>
      </c>
    </row>
    <row r="368" spans="1:7" x14ac:dyDescent="0.25">
      <c r="A368" t="s">
        <v>170</v>
      </c>
      <c r="B368" t="s">
        <v>331</v>
      </c>
      <c r="C368" t="s">
        <v>332</v>
      </c>
      <c r="D368" t="s">
        <v>296</v>
      </c>
      <c r="E368" t="s">
        <v>297</v>
      </c>
      <c r="F368" s="343">
        <v>0</v>
      </c>
      <c r="G368" s="344" t="s">
        <v>298</v>
      </c>
    </row>
    <row r="369" spans="1:7" x14ac:dyDescent="0.25">
      <c r="A369" t="s">
        <v>170</v>
      </c>
      <c r="B369" t="s">
        <v>333</v>
      </c>
      <c r="C369" t="s">
        <v>334</v>
      </c>
      <c r="D369" t="s">
        <v>296</v>
      </c>
      <c r="E369" t="s">
        <v>297</v>
      </c>
      <c r="F369" s="343">
        <v>0</v>
      </c>
      <c r="G369" s="344" t="s">
        <v>298</v>
      </c>
    </row>
    <row r="370" spans="1:7" x14ac:dyDescent="0.25">
      <c r="A370" t="s">
        <v>170</v>
      </c>
      <c r="B370" t="s">
        <v>335</v>
      </c>
      <c r="C370" t="s">
        <v>336</v>
      </c>
      <c r="D370" t="s">
        <v>296</v>
      </c>
      <c r="E370" t="s">
        <v>297</v>
      </c>
      <c r="F370" s="343">
        <v>0</v>
      </c>
      <c r="G370" s="344" t="s">
        <v>298</v>
      </c>
    </row>
    <row r="371" spans="1:7" x14ac:dyDescent="0.25">
      <c r="A371" t="s">
        <v>170</v>
      </c>
      <c r="B371" t="s">
        <v>337</v>
      </c>
      <c r="C371" t="s">
        <v>338</v>
      </c>
      <c r="D371" t="s">
        <v>296</v>
      </c>
      <c r="E371" t="s">
        <v>297</v>
      </c>
      <c r="F371" s="343">
        <v>0</v>
      </c>
      <c r="G371" s="344" t="s">
        <v>298</v>
      </c>
    </row>
    <row r="372" spans="1:7" x14ac:dyDescent="0.25">
      <c r="A372" t="s">
        <v>170</v>
      </c>
      <c r="B372" t="s">
        <v>339</v>
      </c>
      <c r="C372" t="s">
        <v>340</v>
      </c>
      <c r="D372" t="s">
        <v>296</v>
      </c>
      <c r="E372" t="s">
        <v>297</v>
      </c>
      <c r="F372" s="343">
        <v>0</v>
      </c>
      <c r="G372" s="344" t="s">
        <v>298</v>
      </c>
    </row>
    <row r="373" spans="1:7" x14ac:dyDescent="0.25">
      <c r="A373" t="s">
        <v>170</v>
      </c>
      <c r="B373" t="s">
        <v>341</v>
      </c>
      <c r="C373" t="s">
        <v>342</v>
      </c>
      <c r="D373" t="s">
        <v>296</v>
      </c>
      <c r="E373" t="s">
        <v>297</v>
      </c>
      <c r="F373" s="343">
        <v>0</v>
      </c>
      <c r="G373" s="344" t="s">
        <v>298</v>
      </c>
    </row>
    <row r="374" spans="1:7" x14ac:dyDescent="0.25">
      <c r="A374" t="s">
        <v>174</v>
      </c>
      <c r="B374" t="s">
        <v>294</v>
      </c>
      <c r="C374" t="s">
        <v>295</v>
      </c>
      <c r="D374" t="s">
        <v>296</v>
      </c>
      <c r="E374" t="s">
        <v>297</v>
      </c>
      <c r="F374" s="343">
        <v>0</v>
      </c>
      <c r="G374" s="344" t="s">
        <v>298</v>
      </c>
    </row>
    <row r="375" spans="1:7" x14ac:dyDescent="0.25">
      <c r="A375" t="s">
        <v>174</v>
      </c>
      <c r="B375" t="s">
        <v>299</v>
      </c>
      <c r="C375" t="s">
        <v>300</v>
      </c>
      <c r="D375" t="s">
        <v>296</v>
      </c>
      <c r="E375" t="s">
        <v>297</v>
      </c>
      <c r="F375" s="343">
        <v>9.6573177261050094E-2</v>
      </c>
      <c r="G375" s="344" t="s">
        <v>298</v>
      </c>
    </row>
    <row r="376" spans="1:7" x14ac:dyDescent="0.25">
      <c r="A376" t="s">
        <v>174</v>
      </c>
      <c r="B376" t="s">
        <v>301</v>
      </c>
      <c r="C376" t="s">
        <v>302</v>
      </c>
      <c r="D376" t="s">
        <v>296</v>
      </c>
      <c r="E376" t="s">
        <v>297</v>
      </c>
      <c r="F376" s="343">
        <v>0</v>
      </c>
      <c r="G376" s="344" t="s">
        <v>298</v>
      </c>
    </row>
    <row r="377" spans="1:7" x14ac:dyDescent="0.25">
      <c r="A377" t="s">
        <v>174</v>
      </c>
      <c r="B377" t="s">
        <v>303</v>
      </c>
      <c r="C377" t="s">
        <v>304</v>
      </c>
      <c r="D377" t="s">
        <v>296</v>
      </c>
      <c r="E377" t="s">
        <v>297</v>
      </c>
      <c r="F377" s="343">
        <v>0</v>
      </c>
      <c r="G377" s="344" t="s">
        <v>298</v>
      </c>
    </row>
    <row r="378" spans="1:7" x14ac:dyDescent="0.25">
      <c r="A378" t="s">
        <v>174</v>
      </c>
      <c r="B378" t="s">
        <v>305</v>
      </c>
      <c r="C378" t="s">
        <v>306</v>
      </c>
      <c r="D378" t="s">
        <v>296</v>
      </c>
      <c r="E378" t="s">
        <v>297</v>
      </c>
      <c r="F378" s="343">
        <v>0.353424426415752</v>
      </c>
      <c r="G378" s="344" t="s">
        <v>298</v>
      </c>
    </row>
    <row r="379" spans="1:7" x14ac:dyDescent="0.25">
      <c r="A379" t="s">
        <v>174</v>
      </c>
      <c r="B379" t="s">
        <v>307</v>
      </c>
      <c r="C379" t="s">
        <v>308</v>
      </c>
      <c r="D379" t="s">
        <v>296</v>
      </c>
      <c r="E379" t="s">
        <v>297</v>
      </c>
      <c r="F379" s="343">
        <v>0</v>
      </c>
      <c r="G379" s="344" t="s">
        <v>298</v>
      </c>
    </row>
    <row r="380" spans="1:7" x14ac:dyDescent="0.25">
      <c r="A380" t="s">
        <v>174</v>
      </c>
      <c r="B380" t="s">
        <v>309</v>
      </c>
      <c r="C380" t="s">
        <v>310</v>
      </c>
      <c r="D380" t="s">
        <v>296</v>
      </c>
      <c r="E380" t="s">
        <v>297</v>
      </c>
      <c r="F380" s="343">
        <v>0</v>
      </c>
      <c r="G380" s="344" t="s">
        <v>298</v>
      </c>
    </row>
    <row r="381" spans="1:7" x14ac:dyDescent="0.25">
      <c r="A381" t="s">
        <v>174</v>
      </c>
      <c r="B381" t="s">
        <v>311</v>
      </c>
      <c r="C381" t="s">
        <v>312</v>
      </c>
      <c r="D381" t="s">
        <v>296</v>
      </c>
      <c r="E381" t="s">
        <v>297</v>
      </c>
      <c r="F381" s="343">
        <v>9.831384733779789E-4</v>
      </c>
      <c r="G381" s="344" t="s">
        <v>298</v>
      </c>
    </row>
    <row r="382" spans="1:7" x14ac:dyDescent="0.25">
      <c r="A382" t="s">
        <v>174</v>
      </c>
      <c r="B382" t="s">
        <v>313</v>
      </c>
      <c r="C382" t="s">
        <v>314</v>
      </c>
      <c r="D382" t="s">
        <v>296</v>
      </c>
      <c r="E382" t="s">
        <v>297</v>
      </c>
      <c r="F382" s="343">
        <v>0</v>
      </c>
      <c r="G382" s="344" t="s">
        <v>298</v>
      </c>
    </row>
    <row r="383" spans="1:7" x14ac:dyDescent="0.25">
      <c r="A383" t="s">
        <v>174</v>
      </c>
      <c r="B383" t="s">
        <v>315</v>
      </c>
      <c r="C383" t="s">
        <v>316</v>
      </c>
      <c r="D383" t="s">
        <v>296</v>
      </c>
      <c r="E383" t="s">
        <v>297</v>
      </c>
      <c r="F383" s="343">
        <v>0</v>
      </c>
      <c r="G383" s="344" t="s">
        <v>298</v>
      </c>
    </row>
    <row r="384" spans="1:7" x14ac:dyDescent="0.25">
      <c r="A384" t="s">
        <v>174</v>
      </c>
      <c r="B384" t="s">
        <v>317</v>
      </c>
      <c r="C384" t="s">
        <v>318</v>
      </c>
      <c r="D384" t="s">
        <v>296</v>
      </c>
      <c r="E384" t="s">
        <v>297</v>
      </c>
      <c r="F384" s="344" t="s">
        <v>298</v>
      </c>
      <c r="G384" s="343">
        <v>1.50857632274288E-2</v>
      </c>
    </row>
    <row r="385" spans="1:7" x14ac:dyDescent="0.25">
      <c r="A385" t="s">
        <v>174</v>
      </c>
      <c r="B385" t="s">
        <v>319</v>
      </c>
      <c r="C385" t="s">
        <v>320</v>
      </c>
      <c r="D385" t="s">
        <v>296</v>
      </c>
      <c r="E385" t="s">
        <v>297</v>
      </c>
      <c r="F385" s="344" t="s">
        <v>298</v>
      </c>
      <c r="G385" s="343">
        <v>0.28653704054866902</v>
      </c>
    </row>
    <row r="386" spans="1:7" x14ac:dyDescent="0.25">
      <c r="A386" t="s">
        <v>174</v>
      </c>
      <c r="B386" t="s">
        <v>321</v>
      </c>
      <c r="C386" t="s">
        <v>322</v>
      </c>
      <c r="D386" t="s">
        <v>296</v>
      </c>
      <c r="E386" t="s">
        <v>297</v>
      </c>
      <c r="F386" s="344" t="s">
        <v>298</v>
      </c>
      <c r="G386" s="343">
        <v>0</v>
      </c>
    </row>
    <row r="387" spans="1:7" x14ac:dyDescent="0.25">
      <c r="A387" t="s">
        <v>174</v>
      </c>
      <c r="B387" t="s">
        <v>323</v>
      </c>
      <c r="C387" t="s">
        <v>324</v>
      </c>
      <c r="D387" t="s">
        <v>296</v>
      </c>
      <c r="E387" t="s">
        <v>297</v>
      </c>
      <c r="F387" s="344" t="s">
        <v>298</v>
      </c>
      <c r="G387" s="343">
        <v>0</v>
      </c>
    </row>
    <row r="388" spans="1:7" x14ac:dyDescent="0.25">
      <c r="A388" t="s">
        <v>174</v>
      </c>
      <c r="B388" t="s">
        <v>325</v>
      </c>
      <c r="C388" t="s">
        <v>326</v>
      </c>
      <c r="D388" t="s">
        <v>296</v>
      </c>
      <c r="E388" t="s">
        <v>297</v>
      </c>
      <c r="F388" s="344" t="s">
        <v>298</v>
      </c>
      <c r="G388" s="343">
        <v>0</v>
      </c>
    </row>
    <row r="389" spans="1:7" x14ac:dyDescent="0.25">
      <c r="A389" t="s">
        <v>174</v>
      </c>
      <c r="B389" t="s">
        <v>327</v>
      </c>
      <c r="C389" t="s">
        <v>328</v>
      </c>
      <c r="D389" t="s">
        <v>296</v>
      </c>
      <c r="E389" t="s">
        <v>297</v>
      </c>
      <c r="F389" s="343">
        <v>0</v>
      </c>
      <c r="G389" s="344" t="s">
        <v>298</v>
      </c>
    </row>
    <row r="390" spans="1:7" x14ac:dyDescent="0.25">
      <c r="A390" t="s">
        <v>174</v>
      </c>
      <c r="B390" t="s">
        <v>329</v>
      </c>
      <c r="C390" t="s">
        <v>330</v>
      </c>
      <c r="D390" t="s">
        <v>296</v>
      </c>
      <c r="E390" t="s">
        <v>297</v>
      </c>
      <c r="F390" s="343">
        <v>0</v>
      </c>
      <c r="G390" s="344" t="s">
        <v>298</v>
      </c>
    </row>
    <row r="391" spans="1:7" x14ac:dyDescent="0.25">
      <c r="A391" t="s">
        <v>174</v>
      </c>
      <c r="B391" t="s">
        <v>331</v>
      </c>
      <c r="C391" t="s">
        <v>332</v>
      </c>
      <c r="D391" t="s">
        <v>296</v>
      </c>
      <c r="E391" t="s">
        <v>297</v>
      </c>
      <c r="F391" s="343">
        <v>0</v>
      </c>
      <c r="G391" s="344" t="s">
        <v>298</v>
      </c>
    </row>
    <row r="392" spans="1:7" x14ac:dyDescent="0.25">
      <c r="A392" t="s">
        <v>174</v>
      </c>
      <c r="B392" t="s">
        <v>333</v>
      </c>
      <c r="C392" t="s">
        <v>334</v>
      </c>
      <c r="D392" t="s">
        <v>296</v>
      </c>
      <c r="E392" t="s">
        <v>297</v>
      </c>
      <c r="F392" s="343">
        <v>0</v>
      </c>
      <c r="G392" s="344" t="s">
        <v>298</v>
      </c>
    </row>
    <row r="393" spans="1:7" x14ac:dyDescent="0.25">
      <c r="A393" t="s">
        <v>174</v>
      </c>
      <c r="B393" t="s">
        <v>335</v>
      </c>
      <c r="C393" t="s">
        <v>336</v>
      </c>
      <c r="D393" t="s">
        <v>296</v>
      </c>
      <c r="E393" t="s">
        <v>297</v>
      </c>
      <c r="F393" s="343">
        <v>0</v>
      </c>
      <c r="G393" s="344" t="s">
        <v>298</v>
      </c>
    </row>
    <row r="394" spans="1:7" x14ac:dyDescent="0.25">
      <c r="A394" t="s">
        <v>174</v>
      </c>
      <c r="B394" t="s">
        <v>337</v>
      </c>
      <c r="C394" t="s">
        <v>338</v>
      </c>
      <c r="D394" t="s">
        <v>296</v>
      </c>
      <c r="E394" t="s">
        <v>297</v>
      </c>
      <c r="F394" s="343">
        <v>0</v>
      </c>
      <c r="G394" s="344" t="s">
        <v>298</v>
      </c>
    </row>
    <row r="395" spans="1:7" x14ac:dyDescent="0.25">
      <c r="A395" t="s">
        <v>174</v>
      </c>
      <c r="B395" t="s">
        <v>339</v>
      </c>
      <c r="C395" t="s">
        <v>340</v>
      </c>
      <c r="D395" t="s">
        <v>296</v>
      </c>
      <c r="E395" t="s">
        <v>297</v>
      </c>
      <c r="F395" s="343">
        <v>0</v>
      </c>
      <c r="G395" s="344" t="s">
        <v>298</v>
      </c>
    </row>
    <row r="396" spans="1:7" x14ac:dyDescent="0.25">
      <c r="A396" t="s">
        <v>174</v>
      </c>
      <c r="B396" t="s">
        <v>341</v>
      </c>
      <c r="C396" t="s">
        <v>342</v>
      </c>
      <c r="D396" t="s">
        <v>296</v>
      </c>
      <c r="E396" t="s">
        <v>297</v>
      </c>
      <c r="F396" s="343">
        <v>0</v>
      </c>
      <c r="G396" s="344" t="s">
        <v>298</v>
      </c>
    </row>
    <row r="397" spans="1:7" x14ac:dyDescent="0.25">
      <c r="A397" t="s">
        <v>176</v>
      </c>
      <c r="B397" t="s">
        <v>294</v>
      </c>
      <c r="C397" t="s">
        <v>295</v>
      </c>
      <c r="D397" t="s">
        <v>296</v>
      </c>
      <c r="E397" t="s">
        <v>297</v>
      </c>
      <c r="F397" s="343">
        <v>0</v>
      </c>
      <c r="G397" s="344" t="s">
        <v>298</v>
      </c>
    </row>
    <row r="398" spans="1:7" x14ac:dyDescent="0.25">
      <c r="A398" t="s">
        <v>176</v>
      </c>
      <c r="B398" t="s">
        <v>299</v>
      </c>
      <c r="C398" t="s">
        <v>300</v>
      </c>
      <c r="D398" t="s">
        <v>296</v>
      </c>
      <c r="E398" t="s">
        <v>297</v>
      </c>
      <c r="F398" s="343">
        <v>0</v>
      </c>
      <c r="G398" s="344" t="s">
        <v>298</v>
      </c>
    </row>
    <row r="399" spans="1:7" x14ac:dyDescent="0.25">
      <c r="A399" t="s">
        <v>176</v>
      </c>
      <c r="B399" t="s">
        <v>301</v>
      </c>
      <c r="C399" t="s">
        <v>302</v>
      </c>
      <c r="D399" t="s">
        <v>296</v>
      </c>
      <c r="E399" t="s">
        <v>297</v>
      </c>
      <c r="F399" s="343">
        <v>0</v>
      </c>
      <c r="G399" s="344" t="s">
        <v>298</v>
      </c>
    </row>
    <row r="400" spans="1:7" x14ac:dyDescent="0.25">
      <c r="A400" t="s">
        <v>176</v>
      </c>
      <c r="B400" t="s">
        <v>303</v>
      </c>
      <c r="C400" t="s">
        <v>304</v>
      </c>
      <c r="D400" t="s">
        <v>296</v>
      </c>
      <c r="E400" t="s">
        <v>297</v>
      </c>
      <c r="F400" s="343">
        <v>0</v>
      </c>
      <c r="G400" s="344" t="s">
        <v>298</v>
      </c>
    </row>
    <row r="401" spans="1:7" x14ac:dyDescent="0.25">
      <c r="A401" t="s">
        <v>176</v>
      </c>
      <c r="B401" t="s">
        <v>305</v>
      </c>
      <c r="C401" t="s">
        <v>306</v>
      </c>
      <c r="D401" t="s">
        <v>296</v>
      </c>
      <c r="E401" t="s">
        <v>297</v>
      </c>
      <c r="F401" s="343">
        <v>0.34462547368971003</v>
      </c>
      <c r="G401" s="344" t="s">
        <v>298</v>
      </c>
    </row>
    <row r="402" spans="1:7" x14ac:dyDescent="0.25">
      <c r="A402" t="s">
        <v>176</v>
      </c>
      <c r="B402" t="s">
        <v>307</v>
      </c>
      <c r="C402" t="s">
        <v>308</v>
      </c>
      <c r="D402" t="s">
        <v>296</v>
      </c>
      <c r="E402" t="s">
        <v>297</v>
      </c>
      <c r="F402" s="343">
        <v>0</v>
      </c>
      <c r="G402" s="344" t="s">
        <v>298</v>
      </c>
    </row>
    <row r="403" spans="1:7" x14ac:dyDescent="0.25">
      <c r="A403" t="s">
        <v>176</v>
      </c>
      <c r="B403" t="s">
        <v>309</v>
      </c>
      <c r="C403" t="s">
        <v>310</v>
      </c>
      <c r="D403" t="s">
        <v>296</v>
      </c>
      <c r="E403" t="s">
        <v>297</v>
      </c>
      <c r="F403" s="343">
        <v>0</v>
      </c>
      <c r="G403" s="344" t="s">
        <v>298</v>
      </c>
    </row>
    <row r="404" spans="1:7" x14ac:dyDescent="0.25">
      <c r="A404" t="s">
        <v>176</v>
      </c>
      <c r="B404" t="s">
        <v>311</v>
      </c>
      <c r="C404" t="s">
        <v>312</v>
      </c>
      <c r="D404" t="s">
        <v>296</v>
      </c>
      <c r="E404" t="s">
        <v>297</v>
      </c>
      <c r="F404" s="343">
        <v>0</v>
      </c>
      <c r="G404" s="344" t="s">
        <v>298</v>
      </c>
    </row>
    <row r="405" spans="1:7" x14ac:dyDescent="0.25">
      <c r="A405" t="s">
        <v>176</v>
      </c>
      <c r="B405" t="s">
        <v>313</v>
      </c>
      <c r="C405" t="s">
        <v>314</v>
      </c>
      <c r="D405" t="s">
        <v>296</v>
      </c>
      <c r="E405" t="s">
        <v>297</v>
      </c>
      <c r="F405" s="343">
        <v>0</v>
      </c>
      <c r="G405" s="344" t="s">
        <v>298</v>
      </c>
    </row>
    <row r="406" spans="1:7" x14ac:dyDescent="0.25">
      <c r="A406" t="s">
        <v>176</v>
      </c>
      <c r="B406" t="s">
        <v>315</v>
      </c>
      <c r="C406" t="s">
        <v>316</v>
      </c>
      <c r="D406" t="s">
        <v>296</v>
      </c>
      <c r="E406" t="s">
        <v>297</v>
      </c>
      <c r="F406" s="343">
        <v>0</v>
      </c>
      <c r="G406" s="344" t="s">
        <v>298</v>
      </c>
    </row>
    <row r="407" spans="1:7" x14ac:dyDescent="0.25">
      <c r="A407" t="s">
        <v>176</v>
      </c>
      <c r="B407" t="s">
        <v>317</v>
      </c>
      <c r="C407" t="s">
        <v>318</v>
      </c>
      <c r="D407" t="s">
        <v>296</v>
      </c>
      <c r="E407" t="s">
        <v>297</v>
      </c>
      <c r="F407" s="344" t="s">
        <v>298</v>
      </c>
      <c r="G407" s="343">
        <v>3.2735579364273397E-2</v>
      </c>
    </row>
    <row r="408" spans="1:7" x14ac:dyDescent="0.25">
      <c r="A408" t="s">
        <v>176</v>
      </c>
      <c r="B408" t="s">
        <v>319</v>
      </c>
      <c r="C408" t="s">
        <v>320</v>
      </c>
      <c r="D408" t="s">
        <v>296</v>
      </c>
      <c r="E408" t="s">
        <v>297</v>
      </c>
      <c r="F408" s="344" t="s">
        <v>298</v>
      </c>
      <c r="G408" s="343">
        <v>0.85999210174865204</v>
      </c>
    </row>
    <row r="409" spans="1:7" x14ac:dyDescent="0.25">
      <c r="A409" t="s">
        <v>176</v>
      </c>
      <c r="B409" t="s">
        <v>321</v>
      </c>
      <c r="C409" t="s">
        <v>322</v>
      </c>
      <c r="D409" t="s">
        <v>296</v>
      </c>
      <c r="E409" t="s">
        <v>297</v>
      </c>
      <c r="F409" s="344" t="s">
        <v>298</v>
      </c>
      <c r="G409" s="343">
        <v>0</v>
      </c>
    </row>
    <row r="410" spans="1:7" x14ac:dyDescent="0.25">
      <c r="A410" t="s">
        <v>176</v>
      </c>
      <c r="B410" t="s">
        <v>323</v>
      </c>
      <c r="C410" t="s">
        <v>324</v>
      </c>
      <c r="D410" t="s">
        <v>296</v>
      </c>
      <c r="E410" t="s">
        <v>297</v>
      </c>
      <c r="F410" s="344" t="s">
        <v>298</v>
      </c>
      <c r="G410" s="343">
        <v>0</v>
      </c>
    </row>
    <row r="411" spans="1:7" x14ac:dyDescent="0.25">
      <c r="A411" t="s">
        <v>176</v>
      </c>
      <c r="B411" t="s">
        <v>325</v>
      </c>
      <c r="C411" t="s">
        <v>326</v>
      </c>
      <c r="D411" t="s">
        <v>296</v>
      </c>
      <c r="E411" t="s">
        <v>297</v>
      </c>
      <c r="F411" s="344" t="s">
        <v>298</v>
      </c>
      <c r="G411" s="343">
        <v>0</v>
      </c>
    </row>
    <row r="412" spans="1:7" x14ac:dyDescent="0.25">
      <c r="A412" t="s">
        <v>176</v>
      </c>
      <c r="B412" t="s">
        <v>327</v>
      </c>
      <c r="C412" t="s">
        <v>328</v>
      </c>
      <c r="D412" t="s">
        <v>296</v>
      </c>
      <c r="E412" t="s">
        <v>297</v>
      </c>
      <c r="F412" s="343">
        <v>0</v>
      </c>
      <c r="G412" s="344" t="s">
        <v>298</v>
      </c>
    </row>
    <row r="413" spans="1:7" x14ac:dyDescent="0.25">
      <c r="A413" t="s">
        <v>176</v>
      </c>
      <c r="B413" t="s">
        <v>329</v>
      </c>
      <c r="C413" t="s">
        <v>330</v>
      </c>
      <c r="D413" t="s">
        <v>296</v>
      </c>
      <c r="E413" t="s">
        <v>297</v>
      </c>
      <c r="F413" s="343">
        <v>0</v>
      </c>
      <c r="G413" s="344" t="s">
        <v>298</v>
      </c>
    </row>
    <row r="414" spans="1:7" x14ac:dyDescent="0.25">
      <c r="A414" t="s">
        <v>176</v>
      </c>
      <c r="B414" t="s">
        <v>331</v>
      </c>
      <c r="C414" t="s">
        <v>332</v>
      </c>
      <c r="D414" t="s">
        <v>296</v>
      </c>
      <c r="E414" t="s">
        <v>297</v>
      </c>
      <c r="F414" s="343">
        <v>0</v>
      </c>
      <c r="G414" s="344" t="s">
        <v>298</v>
      </c>
    </row>
    <row r="415" spans="1:7" x14ac:dyDescent="0.25">
      <c r="A415" t="s">
        <v>176</v>
      </c>
      <c r="B415" t="s">
        <v>333</v>
      </c>
      <c r="C415" t="s">
        <v>334</v>
      </c>
      <c r="D415" t="s">
        <v>296</v>
      </c>
      <c r="E415" t="s">
        <v>297</v>
      </c>
      <c r="F415" s="343">
        <v>0</v>
      </c>
      <c r="G415" s="344" t="s">
        <v>298</v>
      </c>
    </row>
    <row r="416" spans="1:7" x14ac:dyDescent="0.25">
      <c r="A416" t="s">
        <v>176</v>
      </c>
      <c r="B416" t="s">
        <v>335</v>
      </c>
      <c r="C416" t="s">
        <v>336</v>
      </c>
      <c r="D416" t="s">
        <v>296</v>
      </c>
      <c r="E416" t="s">
        <v>297</v>
      </c>
      <c r="F416" s="343">
        <v>0</v>
      </c>
      <c r="G416" s="344" t="s">
        <v>298</v>
      </c>
    </row>
    <row r="417" spans="1:7" x14ac:dyDescent="0.25">
      <c r="A417" t="s">
        <v>176</v>
      </c>
      <c r="B417" t="s">
        <v>337</v>
      </c>
      <c r="C417" t="s">
        <v>338</v>
      </c>
      <c r="D417" t="s">
        <v>296</v>
      </c>
      <c r="E417" t="s">
        <v>297</v>
      </c>
      <c r="F417" s="343">
        <v>0</v>
      </c>
      <c r="G417" s="344" t="s">
        <v>298</v>
      </c>
    </row>
    <row r="418" spans="1:7" x14ac:dyDescent="0.25">
      <c r="A418" t="s">
        <v>176</v>
      </c>
      <c r="B418" t="s">
        <v>339</v>
      </c>
      <c r="C418" t="s">
        <v>340</v>
      </c>
      <c r="D418" t="s">
        <v>296</v>
      </c>
      <c r="E418" t="s">
        <v>297</v>
      </c>
      <c r="F418" s="343">
        <v>0</v>
      </c>
      <c r="G418" s="344" t="s">
        <v>298</v>
      </c>
    </row>
    <row r="419" spans="1:7" x14ac:dyDescent="0.25">
      <c r="A419" t="s">
        <v>176</v>
      </c>
      <c r="B419" t="s">
        <v>341</v>
      </c>
      <c r="C419" t="s">
        <v>342</v>
      </c>
      <c r="D419" t="s">
        <v>296</v>
      </c>
      <c r="E419" t="s">
        <v>297</v>
      </c>
      <c r="F419" s="343">
        <v>0</v>
      </c>
      <c r="G419" s="344" t="s">
        <v>298</v>
      </c>
    </row>
    <row r="420" spans="1:7" x14ac:dyDescent="0.25">
      <c r="A420" t="s">
        <v>172</v>
      </c>
      <c r="B420" t="s">
        <v>294</v>
      </c>
      <c r="C420" t="s">
        <v>295</v>
      </c>
      <c r="D420" t="s">
        <v>296</v>
      </c>
      <c r="E420" t="s">
        <v>297</v>
      </c>
      <c r="F420" s="343">
        <v>0</v>
      </c>
      <c r="G420" s="344" t="s">
        <v>298</v>
      </c>
    </row>
    <row r="421" spans="1:7" x14ac:dyDescent="0.25">
      <c r="A421" t="s">
        <v>172</v>
      </c>
      <c r="B421" t="s">
        <v>299</v>
      </c>
      <c r="C421" t="s">
        <v>300</v>
      </c>
      <c r="D421" t="s">
        <v>296</v>
      </c>
      <c r="E421" t="s">
        <v>297</v>
      </c>
      <c r="F421" s="343">
        <v>0</v>
      </c>
      <c r="G421" s="344" t="s">
        <v>298</v>
      </c>
    </row>
    <row r="422" spans="1:7" x14ac:dyDescent="0.25">
      <c r="A422" t="s">
        <v>172</v>
      </c>
      <c r="B422" t="s">
        <v>301</v>
      </c>
      <c r="C422" t="s">
        <v>302</v>
      </c>
      <c r="D422" t="s">
        <v>296</v>
      </c>
      <c r="E422" t="s">
        <v>297</v>
      </c>
      <c r="F422" s="343">
        <v>0</v>
      </c>
      <c r="G422" s="344" t="s">
        <v>298</v>
      </c>
    </row>
    <row r="423" spans="1:7" x14ac:dyDescent="0.25">
      <c r="A423" t="s">
        <v>172</v>
      </c>
      <c r="B423" t="s">
        <v>303</v>
      </c>
      <c r="C423" t="s">
        <v>304</v>
      </c>
      <c r="D423" t="s">
        <v>296</v>
      </c>
      <c r="E423" t="s">
        <v>297</v>
      </c>
      <c r="F423" s="343">
        <v>0</v>
      </c>
      <c r="G423" s="344" t="s">
        <v>298</v>
      </c>
    </row>
    <row r="424" spans="1:7" x14ac:dyDescent="0.25">
      <c r="A424" t="s">
        <v>172</v>
      </c>
      <c r="B424" t="s">
        <v>305</v>
      </c>
      <c r="C424" t="s">
        <v>306</v>
      </c>
      <c r="D424" t="s">
        <v>296</v>
      </c>
      <c r="E424" t="s">
        <v>297</v>
      </c>
      <c r="F424" s="343">
        <v>-3.9047824837260499E-2</v>
      </c>
      <c r="G424" s="344" t="s">
        <v>298</v>
      </c>
    </row>
    <row r="425" spans="1:7" x14ac:dyDescent="0.25">
      <c r="A425" t="s">
        <v>172</v>
      </c>
      <c r="B425" t="s">
        <v>307</v>
      </c>
      <c r="C425" t="s">
        <v>308</v>
      </c>
      <c r="D425" t="s">
        <v>296</v>
      </c>
      <c r="E425" t="s">
        <v>297</v>
      </c>
      <c r="F425" s="343">
        <v>0</v>
      </c>
      <c r="G425" s="344" t="s">
        <v>298</v>
      </c>
    </row>
    <row r="426" spans="1:7" x14ac:dyDescent="0.25">
      <c r="A426" t="s">
        <v>172</v>
      </c>
      <c r="B426" t="s">
        <v>309</v>
      </c>
      <c r="C426" t="s">
        <v>310</v>
      </c>
      <c r="D426" t="s">
        <v>296</v>
      </c>
      <c r="E426" t="s">
        <v>297</v>
      </c>
      <c r="F426" s="343">
        <v>0</v>
      </c>
      <c r="G426" s="344" t="s">
        <v>298</v>
      </c>
    </row>
    <row r="427" spans="1:7" x14ac:dyDescent="0.25">
      <c r="A427" t="s">
        <v>172</v>
      </c>
      <c r="B427" t="s">
        <v>311</v>
      </c>
      <c r="C427" t="s">
        <v>312</v>
      </c>
      <c r="D427" t="s">
        <v>296</v>
      </c>
      <c r="E427" t="s">
        <v>297</v>
      </c>
      <c r="F427" s="343">
        <v>-1.10809655752028E-2</v>
      </c>
      <c r="G427" s="344" t="s">
        <v>298</v>
      </c>
    </row>
    <row r="428" spans="1:7" x14ac:dyDescent="0.25">
      <c r="A428" t="s">
        <v>172</v>
      </c>
      <c r="B428" t="s">
        <v>313</v>
      </c>
      <c r="C428" t="s">
        <v>314</v>
      </c>
      <c r="D428" t="s">
        <v>296</v>
      </c>
      <c r="E428" t="s">
        <v>297</v>
      </c>
      <c r="F428" s="343">
        <v>0</v>
      </c>
      <c r="G428" s="344" t="s">
        <v>298</v>
      </c>
    </row>
    <row r="429" spans="1:7" x14ac:dyDescent="0.25">
      <c r="A429" t="s">
        <v>172</v>
      </c>
      <c r="B429" t="s">
        <v>315</v>
      </c>
      <c r="C429" t="s">
        <v>316</v>
      </c>
      <c r="D429" t="s">
        <v>296</v>
      </c>
      <c r="E429" t="s">
        <v>297</v>
      </c>
      <c r="F429" s="343">
        <v>0</v>
      </c>
      <c r="G429" s="344" t="s">
        <v>298</v>
      </c>
    </row>
    <row r="430" spans="1:7" x14ac:dyDescent="0.25">
      <c r="A430" t="s">
        <v>172</v>
      </c>
      <c r="B430" t="s">
        <v>317</v>
      </c>
      <c r="C430" t="s">
        <v>318</v>
      </c>
      <c r="D430" t="s">
        <v>296</v>
      </c>
      <c r="E430" t="s">
        <v>297</v>
      </c>
      <c r="F430" s="344" t="s">
        <v>298</v>
      </c>
      <c r="G430" s="343">
        <v>2.3683801907484901E-2</v>
      </c>
    </row>
    <row r="431" spans="1:7" x14ac:dyDescent="0.25">
      <c r="A431" t="s">
        <v>172</v>
      </c>
      <c r="B431" t="s">
        <v>319</v>
      </c>
      <c r="C431" t="s">
        <v>320</v>
      </c>
      <c r="D431" t="s">
        <v>296</v>
      </c>
      <c r="E431" t="s">
        <v>297</v>
      </c>
      <c r="F431" s="344" t="s">
        <v>298</v>
      </c>
      <c r="G431" s="343">
        <v>0.42929226203450099</v>
      </c>
    </row>
    <row r="432" spans="1:7" x14ac:dyDescent="0.25">
      <c r="A432" t="s">
        <v>172</v>
      </c>
      <c r="B432" t="s">
        <v>321</v>
      </c>
      <c r="C432" t="s">
        <v>322</v>
      </c>
      <c r="D432" t="s">
        <v>296</v>
      </c>
      <c r="E432" t="s">
        <v>297</v>
      </c>
      <c r="F432" s="344" t="s">
        <v>298</v>
      </c>
      <c r="G432" s="343">
        <v>0</v>
      </c>
    </row>
    <row r="433" spans="1:7" x14ac:dyDescent="0.25">
      <c r="A433" t="s">
        <v>172</v>
      </c>
      <c r="B433" t="s">
        <v>323</v>
      </c>
      <c r="C433" t="s">
        <v>324</v>
      </c>
      <c r="D433" t="s">
        <v>296</v>
      </c>
      <c r="E433" t="s">
        <v>297</v>
      </c>
      <c r="F433" s="344" t="s">
        <v>298</v>
      </c>
      <c r="G433" s="343">
        <v>0</v>
      </c>
    </row>
    <row r="434" spans="1:7" x14ac:dyDescent="0.25">
      <c r="A434" t="s">
        <v>172</v>
      </c>
      <c r="B434" t="s">
        <v>325</v>
      </c>
      <c r="C434" t="s">
        <v>326</v>
      </c>
      <c r="D434" t="s">
        <v>296</v>
      </c>
      <c r="E434" t="s">
        <v>297</v>
      </c>
      <c r="F434" s="344" t="s">
        <v>298</v>
      </c>
      <c r="G434" s="343">
        <v>0</v>
      </c>
    </row>
    <row r="435" spans="1:7" x14ac:dyDescent="0.25">
      <c r="A435" t="s">
        <v>172</v>
      </c>
      <c r="B435" t="s">
        <v>327</v>
      </c>
      <c r="C435" t="s">
        <v>328</v>
      </c>
      <c r="D435" t="s">
        <v>296</v>
      </c>
      <c r="E435" t="s">
        <v>297</v>
      </c>
      <c r="F435" s="343">
        <v>0</v>
      </c>
      <c r="G435" s="344" t="s">
        <v>298</v>
      </c>
    </row>
    <row r="436" spans="1:7" x14ac:dyDescent="0.25">
      <c r="A436" t="s">
        <v>172</v>
      </c>
      <c r="B436" t="s">
        <v>329</v>
      </c>
      <c r="C436" t="s">
        <v>330</v>
      </c>
      <c r="D436" t="s">
        <v>296</v>
      </c>
      <c r="E436" t="s">
        <v>297</v>
      </c>
      <c r="F436" s="343">
        <v>0</v>
      </c>
      <c r="G436" s="344" t="s">
        <v>298</v>
      </c>
    </row>
    <row r="437" spans="1:7" x14ac:dyDescent="0.25">
      <c r="A437" t="s">
        <v>172</v>
      </c>
      <c r="B437" t="s">
        <v>331</v>
      </c>
      <c r="C437" t="s">
        <v>332</v>
      </c>
      <c r="D437" t="s">
        <v>296</v>
      </c>
      <c r="E437" t="s">
        <v>297</v>
      </c>
      <c r="F437" s="343">
        <v>0</v>
      </c>
      <c r="G437" s="344" t="s">
        <v>298</v>
      </c>
    </row>
    <row r="438" spans="1:7" x14ac:dyDescent="0.25">
      <c r="A438" t="s">
        <v>172</v>
      </c>
      <c r="B438" t="s">
        <v>333</v>
      </c>
      <c r="C438" t="s">
        <v>334</v>
      </c>
      <c r="D438" t="s">
        <v>296</v>
      </c>
      <c r="E438" t="s">
        <v>297</v>
      </c>
      <c r="F438" s="343">
        <v>0</v>
      </c>
      <c r="G438" s="344" t="s">
        <v>298</v>
      </c>
    </row>
    <row r="439" spans="1:7" x14ac:dyDescent="0.25">
      <c r="A439" t="s">
        <v>172</v>
      </c>
      <c r="B439" t="s">
        <v>335</v>
      </c>
      <c r="C439" t="s">
        <v>336</v>
      </c>
      <c r="D439" t="s">
        <v>296</v>
      </c>
      <c r="E439" t="s">
        <v>297</v>
      </c>
      <c r="F439" s="343">
        <v>0</v>
      </c>
      <c r="G439" s="344" t="s">
        <v>298</v>
      </c>
    </row>
    <row r="440" spans="1:7" x14ac:dyDescent="0.25">
      <c r="A440" t="s">
        <v>172</v>
      </c>
      <c r="B440" t="s">
        <v>337</v>
      </c>
      <c r="C440" t="s">
        <v>338</v>
      </c>
      <c r="D440" t="s">
        <v>296</v>
      </c>
      <c r="E440" t="s">
        <v>297</v>
      </c>
      <c r="F440" s="343">
        <v>0</v>
      </c>
      <c r="G440" s="344" t="s">
        <v>298</v>
      </c>
    </row>
    <row r="441" spans="1:7" x14ac:dyDescent="0.25">
      <c r="A441" t="s">
        <v>172</v>
      </c>
      <c r="B441" t="s">
        <v>339</v>
      </c>
      <c r="C441" t="s">
        <v>340</v>
      </c>
      <c r="D441" t="s">
        <v>296</v>
      </c>
      <c r="E441" t="s">
        <v>297</v>
      </c>
      <c r="F441" s="343">
        <v>0</v>
      </c>
      <c r="G441" s="344" t="s">
        <v>298</v>
      </c>
    </row>
    <row r="442" spans="1:7" x14ac:dyDescent="0.25">
      <c r="A442" t="s">
        <v>172</v>
      </c>
      <c r="B442" t="s">
        <v>341</v>
      </c>
      <c r="C442" t="s">
        <v>342</v>
      </c>
      <c r="D442" t="s">
        <v>296</v>
      </c>
      <c r="E442" t="s">
        <v>297</v>
      </c>
      <c r="F442" s="343">
        <v>0</v>
      </c>
      <c r="G442" s="344" t="s">
        <v>298</v>
      </c>
    </row>
  </sheetData>
  <pageMargins left="0.70866141732283472" right="0.70866141732283472" top="0.74803149606299213" bottom="0.74803149606299213" header="0.31496062992125984" footer="0.31496062992125984"/>
  <pageSetup paperSize="8" scale="87" fitToHeight="0" orientation="landscape" r:id="rId1"/>
  <headerFooter>
    <oddHeader>&amp;L&amp;F&amp;C&amp;A&amp;ROFFICIAL</oddHeader>
    <oddFooter>&amp;LPrinted on &amp;D at &amp;T&amp;CPage &amp;P of &amp;N&amp;ROFWAT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9E424-62E2-4EB4-AC0E-74E7DF5AC299}">
  <sheetPr codeName="Sheet5">
    <tabColor rgb="FFFFFF99"/>
    <outlinePr summaryBelow="0" summaryRight="0"/>
    <pageSetUpPr fitToPage="1"/>
  </sheetPr>
  <dimension ref="A1:DE599"/>
  <sheetViews>
    <sheetView zoomScale="80" zoomScaleNormal="80" workbookViewId="0">
      <pane xSplit="9" ySplit="7" topLeftCell="J8" activePane="bottomRight" state="frozen"/>
      <selection pane="topRight"/>
      <selection pane="bottomLeft"/>
      <selection pane="bottomRight"/>
    </sheetView>
  </sheetViews>
  <sheetFormatPr defaultColWidth="0" defaultRowHeight="13.2" zeroHeight="1" outlineLevelRow="1" x14ac:dyDescent="0.25"/>
  <cols>
    <col min="1" max="1" width="1.77734375" style="5" customWidth="1"/>
    <col min="2" max="2" width="1.44140625" style="9" customWidth="1"/>
    <col min="3" max="3" width="1.44140625" style="117" customWidth="1"/>
    <col min="4" max="4" width="1.44140625" style="6" customWidth="1"/>
    <col min="5" max="5" width="65.5546875" style="7" bestFit="1" customWidth="1"/>
    <col min="6" max="6" width="12.77734375" style="7" bestFit="1" customWidth="1"/>
    <col min="7" max="7" width="9.5546875" style="7" bestFit="1" customWidth="1"/>
    <col min="8" max="8" width="5" style="7" bestFit="1" customWidth="1"/>
    <col min="9" max="9" width="2.5546875" style="7" customWidth="1"/>
    <col min="10" max="17" width="9.88671875" style="7" bestFit="1" customWidth="1"/>
    <col min="18" max="18" width="10.44140625" style="7" bestFit="1" customWidth="1"/>
    <col min="19" max="82" width="11.5546875" style="7" hidden="1" customWidth="1"/>
    <col min="83" max="109" width="0" style="7" hidden="1" customWidth="1"/>
    <col min="110" max="16384" width="9.109375" style="7" hidden="1"/>
  </cols>
  <sheetData>
    <row r="1" spans="1:82" s="122" customFormat="1" ht="25.2" x14ac:dyDescent="0.45">
      <c r="A1" s="118" t="str">
        <f ca="1" xml:space="preserve"> RIGHT(CELL("filename", $A$1), LEN(CELL("filename", $A$1)) - SEARCH("]", CELL("filename", $A$1)))</f>
        <v>InpR</v>
      </c>
      <c r="C1" s="132"/>
    </row>
    <row r="2" spans="1:82" s="26" customFormat="1" x14ac:dyDescent="0.25">
      <c r="A2" s="62"/>
      <c r="B2" s="58"/>
      <c r="C2" s="113"/>
      <c r="D2" s="52"/>
      <c r="E2" s="26" t="str">
        <f>Time!E$22</f>
        <v>Model Period BEG</v>
      </c>
      <c r="F2" s="29">
        <f xml:space="preserve"> Checks!$F$9</f>
        <v>0</v>
      </c>
      <c r="G2" s="7" t="s">
        <v>346</v>
      </c>
      <c r="J2" s="26">
        <f>Time!J$22</f>
        <v>42826</v>
      </c>
      <c r="K2" s="26">
        <f>Time!K$22</f>
        <v>43191</v>
      </c>
      <c r="L2" s="26">
        <f>Time!L$22</f>
        <v>43556</v>
      </c>
      <c r="M2" s="26">
        <f>Time!M$22</f>
        <v>43922</v>
      </c>
      <c r="N2" s="26">
        <f>Time!N$22</f>
        <v>44287</v>
      </c>
      <c r="O2" s="26">
        <f>Time!O$22</f>
        <v>44652</v>
      </c>
      <c r="P2" s="26">
        <f>Time!P$22</f>
        <v>45017</v>
      </c>
      <c r="Q2" s="26">
        <f>Time!Q$22</f>
        <v>45383</v>
      </c>
      <c r="R2" s="26">
        <f>Time!R$22</f>
        <v>45748</v>
      </c>
    </row>
    <row r="3" spans="1:82" s="28" customFormat="1" x14ac:dyDescent="0.25">
      <c r="A3" s="62"/>
      <c r="B3" s="58"/>
      <c r="C3" s="113"/>
      <c r="D3" s="52"/>
      <c r="E3" s="26" t="str">
        <f>Time!E$23</f>
        <v>Model Period END</v>
      </c>
      <c r="F3" s="21"/>
      <c r="G3" s="226"/>
      <c r="H3" s="26"/>
      <c r="I3" s="26"/>
      <c r="J3" s="26">
        <f>Time!J$23</f>
        <v>43190</v>
      </c>
      <c r="K3" s="26">
        <f>Time!K$23</f>
        <v>43555</v>
      </c>
      <c r="L3" s="26">
        <f>Time!L$23</f>
        <v>43921</v>
      </c>
      <c r="M3" s="26">
        <f>Time!M$23</f>
        <v>44286</v>
      </c>
      <c r="N3" s="26">
        <f>Time!N$23</f>
        <v>44651</v>
      </c>
      <c r="O3" s="26">
        <f>Time!O$23</f>
        <v>45016</v>
      </c>
      <c r="P3" s="26">
        <f>Time!P$23</f>
        <v>45382</v>
      </c>
      <c r="Q3" s="26">
        <f>Time!Q$23</f>
        <v>45747</v>
      </c>
      <c r="R3" s="26">
        <f>Time!R$23</f>
        <v>46112</v>
      </c>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row>
    <row r="4" spans="1:82" s="5" customFormat="1" x14ac:dyDescent="0.25">
      <c r="A4" s="48"/>
      <c r="B4" s="59"/>
      <c r="C4" s="114"/>
      <c r="D4" s="53"/>
      <c r="E4" s="26"/>
      <c r="F4" s="21"/>
      <c r="G4" s="226"/>
      <c r="H4" s="26"/>
      <c r="I4" s="26"/>
      <c r="J4" s="26" t="str">
        <f>Time!J$59</f>
        <v>Pre Fcst</v>
      </c>
      <c r="K4" s="26" t="str">
        <f>Time!K$59</f>
        <v>Pre Fcst</v>
      </c>
      <c r="L4" s="26" t="str">
        <f>Time!L$59</f>
        <v>Pre Fcst</v>
      </c>
      <c r="M4" s="26" t="str">
        <f>Time!M$59</f>
        <v>Forecast</v>
      </c>
      <c r="N4" s="26" t="str">
        <f>Time!N$59</f>
        <v>Forecast</v>
      </c>
      <c r="O4" s="26" t="str">
        <f>Time!O$59</f>
        <v>Forecast</v>
      </c>
      <c r="P4" s="26" t="str">
        <f>Time!P$59</f>
        <v>Forecast</v>
      </c>
      <c r="Q4" s="26" t="str">
        <f>Time!Q$59</f>
        <v>Forecast</v>
      </c>
      <c r="R4" s="26" t="str">
        <f>Time!R$59</f>
        <v>Post-Fcst</v>
      </c>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row>
    <row r="5" spans="1:82" s="24" customFormat="1" x14ac:dyDescent="0.25">
      <c r="A5" s="63"/>
      <c r="B5" s="60"/>
      <c r="C5" s="115"/>
      <c r="D5" s="54"/>
      <c r="E5" s="21" t="str">
        <f>Time!E$86</f>
        <v>Financial Year Ending</v>
      </c>
      <c r="F5" s="21"/>
      <c r="G5" s="21"/>
      <c r="H5" s="21"/>
      <c r="I5" s="21"/>
      <c r="J5" s="7">
        <f>Time!J$86</f>
        <v>2018</v>
      </c>
      <c r="K5" s="7">
        <f>Time!K$86</f>
        <v>2019</v>
      </c>
      <c r="L5" s="7">
        <f>Time!L$86</f>
        <v>2020</v>
      </c>
      <c r="M5" s="7">
        <f>Time!M$86</f>
        <v>2021</v>
      </c>
      <c r="N5" s="7">
        <f>Time!N$86</f>
        <v>2022</v>
      </c>
      <c r="O5" s="7">
        <f>Time!O$86</f>
        <v>2023</v>
      </c>
      <c r="P5" s="7">
        <f>Time!P$86</f>
        <v>2024</v>
      </c>
      <c r="Q5" s="7">
        <f>Time!Q$86</f>
        <v>2025</v>
      </c>
      <c r="R5" s="7">
        <f>Time!R$86</f>
        <v>2026</v>
      </c>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row>
    <row r="6" spans="1:82" s="24" customFormat="1" x14ac:dyDescent="0.25">
      <c r="A6" s="63"/>
      <c r="B6" s="60"/>
      <c r="C6" s="115"/>
      <c r="D6" s="54"/>
      <c r="E6" s="21" t="str">
        <f>Time!E$11</f>
        <v>Model column counter</v>
      </c>
      <c r="F6" s="21"/>
      <c r="G6" s="21"/>
      <c r="H6" s="21"/>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row>
    <row r="7" spans="1:82" s="27" customFormat="1" x14ac:dyDescent="0.25">
      <c r="A7" s="48"/>
      <c r="B7" s="59"/>
      <c r="C7" s="114"/>
      <c r="D7" s="53"/>
      <c r="E7" s="9"/>
      <c r="F7" s="5" t="s">
        <v>244</v>
      </c>
      <c r="G7" s="5" t="s">
        <v>179</v>
      </c>
      <c r="H7" s="5" t="s">
        <v>347</v>
      </c>
      <c r="I7" s="5"/>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row>
    <row r="8" spans="1:82" x14ac:dyDescent="0.25">
      <c r="A8" s="233"/>
      <c r="B8" s="61"/>
      <c r="C8" s="116"/>
      <c r="D8" s="55"/>
    </row>
    <row r="9" spans="1:82" collapsed="1" x14ac:dyDescent="0.25">
      <c r="A9" s="283" t="s">
        <v>348</v>
      </c>
      <c r="B9" s="284"/>
      <c r="C9" s="285"/>
      <c r="D9" s="285"/>
      <c r="E9" s="285"/>
      <c r="F9" s="285"/>
      <c r="G9" s="285"/>
      <c r="H9" s="285"/>
      <c r="I9" s="285"/>
      <c r="J9" s="285"/>
      <c r="K9" s="285"/>
      <c r="L9" s="285"/>
      <c r="M9" s="285"/>
      <c r="N9" s="285"/>
      <c r="O9" s="285"/>
      <c r="P9" s="285"/>
      <c r="Q9" s="285"/>
      <c r="R9" s="285"/>
    </row>
    <row r="10" spans="1:82" hidden="1" outlineLevel="1" x14ac:dyDescent="0.25">
      <c r="A10" s="7"/>
      <c r="C10" s="9"/>
      <c r="E10" s="91"/>
    </row>
    <row r="11" spans="1:82" hidden="1" outlineLevel="1" x14ac:dyDescent="0.25">
      <c r="A11" s="7"/>
      <c r="C11" s="9"/>
      <c r="E11" s="91" t="s">
        <v>349</v>
      </c>
      <c r="F11" s="16">
        <v>42826</v>
      </c>
      <c r="G11" s="25" t="s">
        <v>350</v>
      </c>
    </row>
    <row r="12" spans="1:82" hidden="1" outlineLevel="1" x14ac:dyDescent="0.25">
      <c r="A12" s="7"/>
      <c r="C12" s="9"/>
      <c r="E12" s="91"/>
      <c r="F12" s="17"/>
    </row>
    <row r="13" spans="1:82" hidden="1" outlineLevel="1" x14ac:dyDescent="0.25">
      <c r="A13" s="7"/>
      <c r="C13" s="9"/>
      <c r="E13" s="91" t="s">
        <v>351</v>
      </c>
      <c r="F13" s="16">
        <v>43921</v>
      </c>
      <c r="G13" s="25" t="s">
        <v>350</v>
      </c>
    </row>
    <row r="14" spans="1:82" hidden="1" outlineLevel="1" x14ac:dyDescent="0.25">
      <c r="A14" s="7"/>
      <c r="C14" s="9"/>
      <c r="E14" s="92"/>
      <c r="F14" s="17"/>
      <c r="G14" s="18"/>
    </row>
    <row r="15" spans="1:82" hidden="1" outlineLevel="1" x14ac:dyDescent="0.25">
      <c r="A15" s="7"/>
      <c r="C15" s="9"/>
      <c r="E15" s="91" t="s">
        <v>352</v>
      </c>
      <c r="F15" s="16">
        <v>43921</v>
      </c>
      <c r="G15" s="25" t="s">
        <v>350</v>
      </c>
    </row>
    <row r="16" spans="1:82" hidden="1" outlineLevel="1" x14ac:dyDescent="0.25">
      <c r="A16" s="21"/>
      <c r="B16" s="23"/>
      <c r="C16" s="23"/>
      <c r="D16" s="22"/>
      <c r="E16" s="92" t="s">
        <v>353</v>
      </c>
      <c r="F16" s="19">
        <v>5</v>
      </c>
      <c r="G16" s="20" t="s">
        <v>354</v>
      </c>
    </row>
    <row r="17" spans="1:19" hidden="1" outlineLevel="1" x14ac:dyDescent="0.25">
      <c r="A17" s="7"/>
      <c r="C17" s="9"/>
      <c r="E17" s="92" t="s">
        <v>355</v>
      </c>
      <c r="F17" s="17">
        <f>DATE(YEAR(F15)+F16,MONTH(F15),DAY(F15))</f>
        <v>45747</v>
      </c>
      <c r="G17" s="18" t="s">
        <v>350</v>
      </c>
    </row>
    <row r="18" spans="1:19" hidden="1" outlineLevel="1" x14ac:dyDescent="0.25">
      <c r="A18" s="7"/>
      <c r="C18" s="9"/>
      <c r="E18" s="91"/>
      <c r="F18" s="17"/>
    </row>
    <row r="19" spans="1:19" hidden="1" outlineLevel="1" x14ac:dyDescent="0.25">
      <c r="A19" s="7"/>
      <c r="C19" s="9"/>
      <c r="E19" s="91"/>
      <c r="F19" s="17"/>
    </row>
    <row r="20" spans="1:19" hidden="1" outlineLevel="1" x14ac:dyDescent="0.25">
      <c r="A20" s="7"/>
      <c r="C20" s="9"/>
      <c r="E20" s="91" t="s">
        <v>356</v>
      </c>
      <c r="F20" s="16">
        <v>44286</v>
      </c>
      <c r="G20" s="7" t="s">
        <v>350</v>
      </c>
    </row>
    <row r="21" spans="1:19" hidden="1" outlineLevel="1" x14ac:dyDescent="0.25">
      <c r="A21" s="7"/>
      <c r="C21" s="9"/>
      <c r="E21" s="91" t="s">
        <v>357</v>
      </c>
      <c r="F21" s="16">
        <v>45747</v>
      </c>
      <c r="G21" s="7" t="s">
        <v>350</v>
      </c>
    </row>
    <row r="22" spans="1:19" hidden="1" outlineLevel="1" x14ac:dyDescent="0.25">
      <c r="A22" s="7"/>
      <c r="C22" s="9"/>
      <c r="E22" s="91" t="s">
        <v>358</v>
      </c>
      <c r="F22" s="44">
        <v>2018</v>
      </c>
      <c r="G22" s="7" t="s">
        <v>359</v>
      </c>
    </row>
    <row r="23" spans="1:19" hidden="1" outlineLevel="1" x14ac:dyDescent="0.25">
      <c r="A23" s="7"/>
      <c r="C23" s="9"/>
      <c r="E23" s="91" t="s">
        <v>360</v>
      </c>
      <c r="F23" s="19">
        <v>3</v>
      </c>
      <c r="G23" s="7" t="s">
        <v>361</v>
      </c>
    </row>
    <row r="24" spans="1:19" x14ac:dyDescent="0.25">
      <c r="A24" s="233"/>
      <c r="B24" s="61"/>
      <c r="C24" s="116"/>
      <c r="D24" s="55"/>
    </row>
    <row r="25" spans="1:19" collapsed="1" x14ac:dyDescent="0.25">
      <c r="A25" s="283" t="s">
        <v>362</v>
      </c>
      <c r="B25" s="284"/>
      <c r="C25" s="285"/>
      <c r="D25" s="285"/>
      <c r="E25" s="285"/>
      <c r="F25" s="285"/>
      <c r="G25" s="285"/>
      <c r="H25" s="285"/>
      <c r="I25" s="285"/>
      <c r="J25" s="285"/>
      <c r="K25" s="285"/>
      <c r="L25" s="285"/>
      <c r="M25" s="285"/>
      <c r="N25" s="285"/>
      <c r="O25" s="285"/>
      <c r="P25" s="285"/>
      <c r="Q25" s="285"/>
      <c r="R25" s="285"/>
    </row>
    <row r="26" spans="1:19" hidden="1" outlineLevel="1" x14ac:dyDescent="0.25">
      <c r="A26" s="233"/>
      <c r="B26" s="61" t="s">
        <v>363</v>
      </c>
      <c r="C26" s="116"/>
      <c r="D26" s="55"/>
    </row>
    <row r="27" spans="1:19" hidden="1" outlineLevel="1" x14ac:dyDescent="0.25">
      <c r="A27" s="233"/>
      <c r="B27" s="61"/>
      <c r="C27" s="116"/>
      <c r="D27" s="55"/>
      <c r="E27" s="91" t="s">
        <v>364</v>
      </c>
      <c r="G27" s="91" t="s">
        <v>365</v>
      </c>
      <c r="I27" s="6"/>
      <c r="J27" s="30"/>
      <c r="K27" s="228">
        <v>279.7</v>
      </c>
      <c r="L27" s="228">
        <v>288.2</v>
      </c>
      <c r="M27" s="228">
        <v>296.81994379694203</v>
      </c>
      <c r="N27" s="228">
        <v>305.32865399748601</v>
      </c>
      <c r="O27" s="228">
        <v>314.691934446201</v>
      </c>
      <c r="P27" s="228">
        <v>324.76207634847901</v>
      </c>
      <c r="Q27" s="228">
        <v>335.15446279163098</v>
      </c>
      <c r="R27" s="228">
        <v>345.20909667538001</v>
      </c>
      <c r="S27" s="229"/>
    </row>
    <row r="28" spans="1:19" hidden="1" outlineLevel="1" x14ac:dyDescent="0.25">
      <c r="A28" s="233"/>
      <c r="B28" s="61"/>
      <c r="C28" s="116"/>
      <c r="D28" s="55"/>
      <c r="E28" s="91" t="s">
        <v>366</v>
      </c>
      <c r="G28" s="91" t="s">
        <v>365</v>
      </c>
      <c r="I28" s="6"/>
      <c r="J28" s="30"/>
      <c r="K28" s="228">
        <v>280.7</v>
      </c>
      <c r="L28" s="228">
        <v>289.2</v>
      </c>
      <c r="M28" s="228">
        <v>297.50379137925398</v>
      </c>
      <c r="N28" s="228">
        <v>306.08167682745898</v>
      </c>
      <c r="O28" s="228">
        <v>315.51905088813697</v>
      </c>
      <c r="P28" s="228">
        <v>325.61566051655802</v>
      </c>
      <c r="Q28" s="228">
        <v>336.03536165308702</v>
      </c>
      <c r="R28" s="228">
        <v>346.11642250268</v>
      </c>
      <c r="S28" s="229"/>
    </row>
    <row r="29" spans="1:19" hidden="1" outlineLevel="1" x14ac:dyDescent="0.25">
      <c r="A29" s="233"/>
      <c r="B29" s="61"/>
      <c r="C29" s="116"/>
      <c r="D29" s="55"/>
      <c r="E29" s="91" t="s">
        <v>367</v>
      </c>
      <c r="G29" s="91" t="s">
        <v>365</v>
      </c>
      <c r="I29" s="6"/>
      <c r="J29" s="30"/>
      <c r="K29" s="228">
        <v>281.5</v>
      </c>
      <c r="L29" s="228">
        <v>289.60000000000002</v>
      </c>
      <c r="M29" s="228">
        <v>298.18921448748898</v>
      </c>
      <c r="N29" s="228">
        <v>306.83655681487397</v>
      </c>
      <c r="O29" s="228">
        <v>316.34834127078699</v>
      </c>
      <c r="P29" s="228">
        <v>326.47148819145201</v>
      </c>
      <c r="Q29" s="228">
        <v>336.91857581357903</v>
      </c>
      <c r="R29" s="228">
        <v>347.02613308798601</v>
      </c>
      <c r="S29" s="229"/>
    </row>
    <row r="30" spans="1:19" hidden="1" outlineLevel="1" x14ac:dyDescent="0.25">
      <c r="A30" s="233"/>
      <c r="B30" s="61"/>
      <c r="C30" s="116"/>
      <c r="D30" s="55"/>
      <c r="E30" s="91" t="s">
        <v>368</v>
      </c>
      <c r="G30" s="91" t="s">
        <v>365</v>
      </c>
      <c r="I30" s="6"/>
      <c r="J30" s="30"/>
      <c r="K30" s="228">
        <v>281.7</v>
      </c>
      <c r="L30" s="228">
        <v>289.5</v>
      </c>
      <c r="M30" s="228">
        <v>298.87621675152297</v>
      </c>
      <c r="N30" s="228">
        <v>307.593298539984</v>
      </c>
      <c r="O30" s="228">
        <v>317.17981130799899</v>
      </c>
      <c r="P30" s="228">
        <v>327.32956526985498</v>
      </c>
      <c r="Q30" s="228">
        <v>337.80411135849101</v>
      </c>
      <c r="R30" s="228">
        <v>347.93823469924502</v>
      </c>
      <c r="S30" s="229"/>
    </row>
    <row r="31" spans="1:19" hidden="1" outlineLevel="1" x14ac:dyDescent="0.25">
      <c r="A31" s="233"/>
      <c r="B31" s="61"/>
      <c r="C31" s="116"/>
      <c r="D31" s="55"/>
      <c r="E31" s="91" t="s">
        <v>369</v>
      </c>
      <c r="G31" s="91" t="s">
        <v>365</v>
      </c>
      <c r="I31" s="6"/>
      <c r="J31" s="30"/>
      <c r="K31" s="228">
        <v>284.2</v>
      </c>
      <c r="L31" s="228">
        <v>291.5</v>
      </c>
      <c r="M31" s="228">
        <v>299.56480180959397</v>
      </c>
      <c r="N31" s="228">
        <v>308.35190659433698</v>
      </c>
      <c r="O31" s="228">
        <v>318.01346672864003</v>
      </c>
      <c r="P31" s="228">
        <v>328.18989766395703</v>
      </c>
      <c r="Q31" s="228">
        <v>338.69197438920298</v>
      </c>
      <c r="R31" s="228">
        <v>348.85273362087997</v>
      </c>
      <c r="S31" s="229"/>
    </row>
    <row r="32" spans="1:19" hidden="1" outlineLevel="1" x14ac:dyDescent="0.25">
      <c r="A32" s="233"/>
      <c r="B32" s="61"/>
      <c r="C32" s="116"/>
      <c r="D32" s="55"/>
      <c r="E32" s="91" t="s">
        <v>370</v>
      </c>
      <c r="G32" s="91" t="s">
        <v>365</v>
      </c>
      <c r="I32" s="6"/>
      <c r="J32" s="30"/>
      <c r="K32" s="228">
        <v>284.10000000000002</v>
      </c>
      <c r="L32" s="228">
        <v>292.14789585630501</v>
      </c>
      <c r="M32" s="228">
        <v>300.254973308324</v>
      </c>
      <c r="N32" s="228">
        <v>309.11238558080299</v>
      </c>
      <c r="O32" s="228">
        <v>318.84931327663401</v>
      </c>
      <c r="P32" s="228">
        <v>329.05249130148701</v>
      </c>
      <c r="Q32" s="228">
        <v>339.58217102313398</v>
      </c>
      <c r="R32" s="228">
        <v>349.769636153828</v>
      </c>
      <c r="S32" s="229"/>
    </row>
    <row r="33" spans="1:19" hidden="1" outlineLevel="1" x14ac:dyDescent="0.25">
      <c r="A33" s="233"/>
      <c r="B33" s="61"/>
      <c r="C33" s="116"/>
      <c r="D33" s="55"/>
      <c r="E33" s="91" t="s">
        <v>371</v>
      </c>
      <c r="G33" s="91" t="s">
        <v>365</v>
      </c>
      <c r="I33" s="6"/>
      <c r="J33" s="30"/>
      <c r="K33" s="228">
        <v>284.5</v>
      </c>
      <c r="L33" s="228">
        <v>292.79723174362402</v>
      </c>
      <c r="M33" s="228">
        <v>300.94673490273601</v>
      </c>
      <c r="N33" s="228">
        <v>309.87474011360501</v>
      </c>
      <c r="O33" s="228">
        <v>319.687356711002</v>
      </c>
      <c r="P33" s="228">
        <v>329.91735212575401</v>
      </c>
      <c r="Q33" s="228">
        <v>340.474707393779</v>
      </c>
      <c r="R33" s="228">
        <v>350.68894861559198</v>
      </c>
      <c r="S33" s="229"/>
    </row>
    <row r="34" spans="1:19" hidden="1" outlineLevel="1" x14ac:dyDescent="0.25">
      <c r="A34" s="233"/>
      <c r="B34" s="61"/>
      <c r="C34" s="116"/>
      <c r="D34" s="55"/>
      <c r="E34" s="91" t="s">
        <v>372</v>
      </c>
      <c r="G34" s="91" t="s">
        <v>365</v>
      </c>
      <c r="I34" s="6"/>
      <c r="J34" s="30"/>
      <c r="K34" s="228">
        <v>284.60000000000002</v>
      </c>
      <c r="L34" s="228">
        <v>293.44801086260998</v>
      </c>
      <c r="M34" s="228">
        <v>301.640090256272</v>
      </c>
      <c r="N34" s="228">
        <v>310.638974818348</v>
      </c>
      <c r="O34" s="228">
        <v>320.52760280590201</v>
      </c>
      <c r="P34" s="228">
        <v>330.78448609569102</v>
      </c>
      <c r="Q34" s="228">
        <v>341.36958965075303</v>
      </c>
      <c r="R34" s="228">
        <v>351.61067734027603</v>
      </c>
      <c r="S34" s="229"/>
    </row>
    <row r="35" spans="1:19" hidden="1" outlineLevel="1" x14ac:dyDescent="0.25">
      <c r="A35" s="233"/>
      <c r="B35" s="61"/>
      <c r="C35" s="116"/>
      <c r="D35" s="55"/>
      <c r="E35" s="91" t="s">
        <v>373</v>
      </c>
      <c r="G35" s="91" t="s">
        <v>365</v>
      </c>
      <c r="I35" s="6"/>
      <c r="J35" s="30"/>
      <c r="K35" s="228">
        <v>285.60000000000002</v>
      </c>
      <c r="L35" s="228">
        <v>294.100236421028</v>
      </c>
      <c r="M35" s="228">
        <v>302.33504304081703</v>
      </c>
      <c r="N35" s="228">
        <v>311.40509433204198</v>
      </c>
      <c r="O35" s="228">
        <v>321.37005735066703</v>
      </c>
      <c r="P35" s="228">
        <v>331.65389918588897</v>
      </c>
      <c r="Q35" s="228">
        <v>342.26682395983698</v>
      </c>
      <c r="R35" s="228">
        <v>352.53482867863198</v>
      </c>
      <c r="S35" s="229"/>
    </row>
    <row r="36" spans="1:19" hidden="1" outlineLevel="1" x14ac:dyDescent="0.25">
      <c r="A36" s="233"/>
      <c r="B36" s="61"/>
      <c r="C36" s="116"/>
      <c r="D36" s="55"/>
      <c r="E36" s="91" t="s">
        <v>374</v>
      </c>
      <c r="G36" s="91" t="s">
        <v>365</v>
      </c>
      <c r="I36" s="6"/>
      <c r="J36" s="30"/>
      <c r="K36" s="228">
        <v>283</v>
      </c>
      <c r="L36" s="228">
        <v>294.77781803182302</v>
      </c>
      <c r="M36" s="228">
        <v>303.08068281857697</v>
      </c>
      <c r="N36" s="228">
        <v>312.22357185062901</v>
      </c>
      <c r="O36" s="228">
        <v>322.21472614984901</v>
      </c>
      <c r="P36" s="228">
        <v>332.52559738664399</v>
      </c>
      <c r="Q36" s="228">
        <v>343.16641650301699</v>
      </c>
      <c r="R36" s="228">
        <v>353.461408998107</v>
      </c>
      <c r="S36" s="229"/>
    </row>
    <row r="37" spans="1:19" hidden="1" outlineLevel="1" x14ac:dyDescent="0.25">
      <c r="A37" s="233"/>
      <c r="B37" s="61"/>
      <c r="C37" s="116"/>
      <c r="D37" s="55"/>
      <c r="E37" s="91" t="s">
        <v>375</v>
      </c>
      <c r="G37" s="91" t="s">
        <v>365</v>
      </c>
      <c r="I37" s="6"/>
      <c r="J37" s="30"/>
      <c r="K37" s="228">
        <v>285</v>
      </c>
      <c r="L37" s="228">
        <v>295.45696073228203</v>
      </c>
      <c r="M37" s="228">
        <v>303.82816154518099</v>
      </c>
      <c r="N37" s="228">
        <v>313.04420060392698</v>
      </c>
      <c r="O37" s="228">
        <v>323.06161502325301</v>
      </c>
      <c r="P37" s="228">
        <v>333.39958670399699</v>
      </c>
      <c r="Q37" s="228">
        <v>344.06837347852502</v>
      </c>
      <c r="R37" s="228">
        <v>354.39042468288102</v>
      </c>
      <c r="S37" s="229"/>
    </row>
    <row r="38" spans="1:19" hidden="1" outlineLevel="1" x14ac:dyDescent="0.25">
      <c r="A38" s="233"/>
      <c r="B38" s="61"/>
      <c r="C38" s="116"/>
      <c r="D38" s="55"/>
      <c r="E38" s="91" t="s">
        <v>376</v>
      </c>
      <c r="G38" s="91" t="s">
        <v>365</v>
      </c>
      <c r="I38" s="6"/>
      <c r="J38" s="30"/>
      <c r="K38" s="228">
        <v>285.10000000000002</v>
      </c>
      <c r="L38" s="228">
        <v>296.13766811902099</v>
      </c>
      <c r="M38" s="228">
        <v>304.57748375597498</v>
      </c>
      <c r="N38" s="228">
        <v>313.86698624610801</v>
      </c>
      <c r="O38" s="228">
        <v>323.91072980598301</v>
      </c>
      <c r="P38" s="228">
        <v>334.27587315977502</v>
      </c>
      <c r="Q38" s="228">
        <v>344.972701100888</v>
      </c>
      <c r="R38" s="228">
        <v>355.32188213391402</v>
      </c>
      <c r="S38" s="229"/>
    </row>
    <row r="39" spans="1:19" hidden="1" outlineLevel="1" x14ac:dyDescent="0.25">
      <c r="A39" s="293"/>
      <c r="B39" s="61"/>
      <c r="C39" s="116"/>
      <c r="D39" s="57"/>
      <c r="E39" s="92"/>
      <c r="F39" s="92"/>
      <c r="G39" s="92"/>
      <c r="I39" s="167"/>
      <c r="K39" s="230"/>
      <c r="L39" s="230"/>
      <c r="M39" s="230"/>
      <c r="N39" s="230"/>
      <c r="O39" s="230"/>
      <c r="P39" s="230"/>
      <c r="Q39" s="230"/>
      <c r="R39" s="230"/>
    </row>
    <row r="40" spans="1:19" hidden="1" outlineLevel="1" x14ac:dyDescent="0.25">
      <c r="A40" s="233"/>
      <c r="B40" s="61" t="s">
        <v>377</v>
      </c>
      <c r="C40" s="116"/>
      <c r="D40" s="55"/>
      <c r="I40" s="6"/>
    </row>
    <row r="41" spans="1:19" hidden="1" outlineLevel="1" x14ac:dyDescent="0.25">
      <c r="A41" s="233"/>
      <c r="B41" s="61"/>
      <c r="C41" s="116"/>
      <c r="D41" s="55"/>
      <c r="E41" s="91" t="s">
        <v>378</v>
      </c>
      <c r="G41" s="91" t="s">
        <v>365</v>
      </c>
      <c r="I41" s="6"/>
      <c r="J41" s="228">
        <v>103.2</v>
      </c>
      <c r="K41" s="228">
        <v>105.5</v>
      </c>
      <c r="L41" s="228">
        <v>107.6</v>
      </c>
      <c r="M41" s="228">
        <v>109.703354739972</v>
      </c>
      <c r="N41" s="228">
        <v>111.897421834771</v>
      </c>
      <c r="O41" s="228">
        <v>114.172657229451</v>
      </c>
      <c r="P41" s="228">
        <v>116.57028303126999</v>
      </c>
      <c r="Q41" s="228">
        <v>119.01825897492699</v>
      </c>
      <c r="R41" s="228">
        <v>121.39862415442499</v>
      </c>
      <c r="S41" s="229"/>
    </row>
    <row r="42" spans="1:19" hidden="1" outlineLevel="1" x14ac:dyDescent="0.25">
      <c r="A42" s="233"/>
      <c r="B42" s="61"/>
      <c r="C42" s="116"/>
      <c r="D42" s="55"/>
      <c r="E42" s="91" t="s">
        <v>379</v>
      </c>
      <c r="G42" s="91" t="s">
        <v>365</v>
      </c>
      <c r="I42" s="6"/>
      <c r="J42" s="228">
        <v>103.5</v>
      </c>
      <c r="K42" s="228">
        <v>105.9</v>
      </c>
      <c r="L42" s="228">
        <v>107.9</v>
      </c>
      <c r="M42" s="228">
        <v>109.884538749418</v>
      </c>
      <c r="N42" s="228">
        <v>112.082229524407</v>
      </c>
      <c r="O42" s="228">
        <v>114.370561696745</v>
      </c>
      <c r="P42" s="228">
        <v>116.772343492377</v>
      </c>
      <c r="Q42" s="228">
        <v>119.22456270571701</v>
      </c>
      <c r="R42" s="228">
        <v>121.609053959831</v>
      </c>
      <c r="S42" s="229"/>
    </row>
    <row r="43" spans="1:19" hidden="1" outlineLevel="1" x14ac:dyDescent="0.25">
      <c r="A43" s="233"/>
      <c r="B43" s="61"/>
      <c r="C43" s="116"/>
      <c r="D43" s="55"/>
      <c r="E43" s="91" t="s">
        <v>380</v>
      </c>
      <c r="G43" s="91" t="s">
        <v>365</v>
      </c>
      <c r="I43" s="6"/>
      <c r="J43" s="228">
        <v>103.5</v>
      </c>
      <c r="K43" s="228">
        <v>105.9</v>
      </c>
      <c r="L43" s="228">
        <v>107.9</v>
      </c>
      <c r="M43" s="228">
        <v>110.066021998987</v>
      </c>
      <c r="N43" s="228">
        <v>112.26734243896701</v>
      </c>
      <c r="O43" s="228">
        <v>114.568809207453</v>
      </c>
      <c r="P43" s="228">
        <v>116.97475420081</v>
      </c>
      <c r="Q43" s="228">
        <v>119.431224039027</v>
      </c>
      <c r="R43" s="228">
        <v>121.819848519807</v>
      </c>
      <c r="S43" s="229"/>
    </row>
    <row r="44" spans="1:19" hidden="1" outlineLevel="1" x14ac:dyDescent="0.25">
      <c r="A44" s="233"/>
      <c r="B44" s="61"/>
      <c r="C44" s="116"/>
      <c r="D44" s="55"/>
      <c r="E44" s="91" t="s">
        <v>381</v>
      </c>
      <c r="G44" s="91" t="s">
        <v>365</v>
      </c>
      <c r="I44" s="6"/>
      <c r="J44" s="228">
        <v>103.5</v>
      </c>
      <c r="K44" s="228">
        <v>105.9</v>
      </c>
      <c r="L44" s="228">
        <v>108</v>
      </c>
      <c r="M44" s="228">
        <v>110.24780498289699</v>
      </c>
      <c r="N44" s="228">
        <v>112.452761082555</v>
      </c>
      <c r="O44" s="228">
        <v>114.7674003562</v>
      </c>
      <c r="P44" s="228">
        <v>117.17751576368001</v>
      </c>
      <c r="Q44" s="228">
        <v>119.638243594717</v>
      </c>
      <c r="R44" s="228">
        <v>122.03100846661199</v>
      </c>
      <c r="S44" s="229"/>
    </row>
    <row r="45" spans="1:19" hidden="1" outlineLevel="1" x14ac:dyDescent="0.25">
      <c r="A45" s="233"/>
      <c r="B45" s="61"/>
      <c r="C45" s="116"/>
      <c r="D45" s="55"/>
      <c r="E45" s="91" t="s">
        <v>382</v>
      </c>
      <c r="G45" s="91" t="s">
        <v>365</v>
      </c>
      <c r="I45" s="6"/>
      <c r="J45" s="228">
        <v>104</v>
      </c>
      <c r="K45" s="228">
        <v>106.5</v>
      </c>
      <c r="L45" s="228">
        <v>108.3</v>
      </c>
      <c r="M45" s="228">
        <v>110.429888196185</v>
      </c>
      <c r="N45" s="228">
        <v>112.638485960108</v>
      </c>
      <c r="O45" s="228">
        <v>114.96633573864</v>
      </c>
      <c r="P45" s="228">
        <v>117.380628789151</v>
      </c>
      <c r="Q45" s="228">
        <v>119.845621993724</v>
      </c>
      <c r="R45" s="228">
        <v>122.242534433598</v>
      </c>
      <c r="S45" s="229"/>
    </row>
    <row r="46" spans="1:19" hidden="1" outlineLevel="1" x14ac:dyDescent="0.25">
      <c r="A46" s="233"/>
      <c r="B46" s="61"/>
      <c r="C46" s="116"/>
      <c r="D46" s="55"/>
      <c r="E46" s="91" t="s">
        <v>383</v>
      </c>
      <c r="G46" s="91" t="s">
        <v>365</v>
      </c>
      <c r="I46" s="6"/>
      <c r="J46" s="228">
        <v>104.3</v>
      </c>
      <c r="K46" s="228">
        <v>106.6</v>
      </c>
      <c r="L46" s="228">
        <v>108.469999617629</v>
      </c>
      <c r="M46" s="228">
        <v>110.61227213470301</v>
      </c>
      <c r="N46" s="228">
        <v>112.824517577397</v>
      </c>
      <c r="O46" s="228">
        <v>115.16561595146101</v>
      </c>
      <c r="P46" s="228">
        <v>117.58409388644201</v>
      </c>
      <c r="Q46" s="228">
        <v>120.05335985805699</v>
      </c>
      <c r="R46" s="228">
        <v>122.45442705521801</v>
      </c>
      <c r="S46" s="229"/>
    </row>
    <row r="47" spans="1:19" hidden="1" outlineLevel="1" x14ac:dyDescent="0.25">
      <c r="A47" s="233"/>
      <c r="B47" s="61"/>
      <c r="C47" s="116"/>
      <c r="D47" s="55"/>
      <c r="E47" s="91" t="s">
        <v>384</v>
      </c>
      <c r="G47" s="91" t="s">
        <v>365</v>
      </c>
      <c r="I47" s="6"/>
      <c r="J47" s="228">
        <v>104.4</v>
      </c>
      <c r="K47" s="228">
        <v>106.7</v>
      </c>
      <c r="L47" s="228">
        <v>108.64026608539599</v>
      </c>
      <c r="M47" s="228">
        <v>110.794957295123</v>
      </c>
      <c r="N47" s="228">
        <v>113.01085644102599</v>
      </c>
      <c r="O47" s="228">
        <v>115.365241592385</v>
      </c>
      <c r="P47" s="228">
        <v>117.78791166582501</v>
      </c>
      <c r="Q47" s="228">
        <v>120.261457810807</v>
      </c>
      <c r="R47" s="228">
        <v>122.66668696702401</v>
      </c>
      <c r="S47" s="229"/>
    </row>
    <row r="48" spans="1:19" hidden="1" outlineLevel="1" x14ac:dyDescent="0.25">
      <c r="A48" s="233"/>
      <c r="B48" s="61"/>
      <c r="C48" s="116"/>
      <c r="D48" s="55"/>
      <c r="E48" s="91" t="s">
        <v>385</v>
      </c>
      <c r="G48" s="91" t="s">
        <v>365</v>
      </c>
      <c r="I48" s="6"/>
      <c r="J48" s="228">
        <v>104.7</v>
      </c>
      <c r="K48" s="228">
        <v>106.9</v>
      </c>
      <c r="L48" s="228">
        <v>108.81079982217901</v>
      </c>
      <c r="M48" s="228">
        <v>110.977944174939</v>
      </c>
      <c r="N48" s="228">
        <v>113.197503058438</v>
      </c>
      <c r="O48" s="228">
        <v>115.565213260169</v>
      </c>
      <c r="P48" s="228">
        <v>117.992082738633</v>
      </c>
      <c r="Q48" s="228">
        <v>120.46991647614399</v>
      </c>
      <c r="R48" s="228">
        <v>122.87931480566699</v>
      </c>
      <c r="S48" s="229"/>
    </row>
    <row r="49" spans="1:19" hidden="1" outlineLevel="1" x14ac:dyDescent="0.25">
      <c r="A49" s="233"/>
      <c r="B49" s="61"/>
      <c r="C49" s="116"/>
      <c r="D49" s="55"/>
      <c r="E49" s="91" t="s">
        <v>386</v>
      </c>
      <c r="G49" s="91" t="s">
        <v>365</v>
      </c>
      <c r="I49" s="6"/>
      <c r="J49" s="228">
        <v>105</v>
      </c>
      <c r="K49" s="228">
        <v>107.1</v>
      </c>
      <c r="L49" s="228">
        <v>108.981601247513</v>
      </c>
      <c r="M49" s="228">
        <v>111.161233272464</v>
      </c>
      <c r="N49" s="228">
        <v>113.384457937913</v>
      </c>
      <c r="O49" s="228">
        <v>115.765531554609</v>
      </c>
      <c r="P49" s="228">
        <v>118.196607717256</v>
      </c>
      <c r="Q49" s="228">
        <v>120.678736479319</v>
      </c>
      <c r="R49" s="228">
        <v>123.092311208905</v>
      </c>
      <c r="S49" s="229"/>
    </row>
    <row r="50" spans="1:19" hidden="1" outlineLevel="1" x14ac:dyDescent="0.25">
      <c r="A50" s="233"/>
      <c r="B50" s="61"/>
      <c r="C50" s="116"/>
      <c r="D50" s="55"/>
      <c r="E50" s="91" t="s">
        <v>387</v>
      </c>
      <c r="G50" s="91" t="s">
        <v>365</v>
      </c>
      <c r="I50" s="6"/>
      <c r="J50" s="228">
        <v>104.5</v>
      </c>
      <c r="K50" s="228">
        <v>106.4</v>
      </c>
      <c r="L50" s="228">
        <v>109.161593222387</v>
      </c>
      <c r="M50" s="228">
        <v>111.344825086835</v>
      </c>
      <c r="N50" s="228">
        <v>113.580996157239</v>
      </c>
      <c r="O50" s="228">
        <v>115.96619707654099</v>
      </c>
      <c r="P50" s="228">
        <v>118.40148721514799</v>
      </c>
      <c r="Q50" s="228">
        <v>120.887918446667</v>
      </c>
      <c r="R50" s="228">
        <v>123.30567681559999</v>
      </c>
      <c r="S50" s="229"/>
    </row>
    <row r="51" spans="1:19" hidden="1" outlineLevel="1" x14ac:dyDescent="0.25">
      <c r="A51" s="233"/>
      <c r="B51" s="61"/>
      <c r="C51" s="116"/>
      <c r="D51" s="55"/>
      <c r="E51" s="91" t="s">
        <v>388</v>
      </c>
      <c r="G51" s="91" t="s">
        <v>365</v>
      </c>
      <c r="I51" s="6"/>
      <c r="J51" s="228">
        <v>104.9</v>
      </c>
      <c r="K51" s="228">
        <v>106.8</v>
      </c>
      <c r="L51" s="228">
        <v>109.341882468641</v>
      </c>
      <c r="M51" s="228">
        <v>111.52872011801399</v>
      </c>
      <c r="N51" s="228">
        <v>113.77787505175399</v>
      </c>
      <c r="O51" s="228">
        <v>116.167210427841</v>
      </c>
      <c r="P51" s="228">
        <v>118.606721846825</v>
      </c>
      <c r="Q51" s="228">
        <v>121.097463005609</v>
      </c>
      <c r="R51" s="228">
        <v>123.519412265721</v>
      </c>
      <c r="S51" s="229"/>
    </row>
    <row r="52" spans="1:19" hidden="1" outlineLevel="1" x14ac:dyDescent="0.25">
      <c r="A52" s="233"/>
      <c r="B52" s="61"/>
      <c r="C52" s="116"/>
      <c r="D52" s="55"/>
      <c r="E52" s="91" t="s">
        <v>389</v>
      </c>
      <c r="F52" s="91"/>
      <c r="G52" s="91" t="s">
        <v>365</v>
      </c>
      <c r="I52" s="6"/>
      <c r="J52" s="228">
        <v>105.1</v>
      </c>
      <c r="K52" s="228">
        <v>107</v>
      </c>
      <c r="L52" s="228">
        <v>109.52246947724301</v>
      </c>
      <c r="M52" s="228">
        <v>111.712918866788</v>
      </c>
      <c r="N52" s="228">
        <v>113.97509521197701</v>
      </c>
      <c r="O52" s="228">
        <v>116.368572211429</v>
      </c>
      <c r="P52" s="228">
        <v>118.812312227869</v>
      </c>
      <c r="Q52" s="228">
        <v>121.307370784654</v>
      </c>
      <c r="R52" s="228">
        <v>123.73351820034701</v>
      </c>
      <c r="S52" s="229"/>
    </row>
    <row r="53" spans="1:19" x14ac:dyDescent="0.25">
      <c r="A53" s="233"/>
      <c r="B53" s="61"/>
      <c r="C53" s="116"/>
      <c r="D53" s="55"/>
      <c r="I53" s="6"/>
    </row>
    <row r="54" spans="1:19" collapsed="1" x14ac:dyDescent="0.25">
      <c r="A54" s="283" t="s">
        <v>390</v>
      </c>
      <c r="B54" s="284"/>
      <c r="C54" s="285"/>
      <c r="D54" s="285"/>
      <c r="E54" s="285"/>
      <c r="F54" s="285"/>
      <c r="G54" s="285"/>
      <c r="H54" s="285"/>
      <c r="I54" s="285"/>
      <c r="J54" s="285"/>
      <c r="K54" s="285"/>
      <c r="L54" s="285"/>
      <c r="M54" s="285"/>
      <c r="N54" s="285"/>
      <c r="O54" s="285"/>
      <c r="P54" s="285"/>
      <c r="Q54" s="285"/>
      <c r="R54" s="285"/>
    </row>
    <row r="55" spans="1:19" hidden="1" outlineLevel="1" x14ac:dyDescent="0.25">
      <c r="A55" s="233"/>
      <c r="B55" s="61" t="s">
        <v>391</v>
      </c>
      <c r="C55" s="116"/>
      <c r="D55" s="55"/>
      <c r="I55" s="6"/>
    </row>
    <row r="56" spans="1:19" hidden="1" outlineLevel="1" x14ac:dyDescent="0.25">
      <c r="A56" s="233"/>
      <c r="B56" s="61"/>
      <c r="C56" s="116"/>
      <c r="D56" s="55"/>
      <c r="E56" s="91" t="s">
        <v>392</v>
      </c>
      <c r="G56" s="91" t="s">
        <v>365</v>
      </c>
      <c r="I56" s="6"/>
      <c r="J56" s="30"/>
      <c r="K56" s="228">
        <f xml:space="preserve"> 'Inp_active PR24'!G4</f>
        <v>279.7</v>
      </c>
      <c r="L56" s="228">
        <f xml:space="preserve"> 'Inp_active PR24'!H4</f>
        <v>288.2</v>
      </c>
      <c r="M56" s="228">
        <f xml:space="preserve"> 'Inp_active PR24'!I4</f>
        <v>292.60000000000002</v>
      </c>
      <c r="N56" s="228">
        <f xml:space="preserve"> 'Inp_active PR24'!J4</f>
        <v>301.10000000000002</v>
      </c>
      <c r="O56" s="228">
        <f xml:space="preserve"> 'Inp_active PR24'!K4</f>
        <v>334.6</v>
      </c>
      <c r="P56" s="228">
        <f xml:space="preserve"> 'Inp_active PR24'!L4</f>
        <v>372.8</v>
      </c>
      <c r="Q56" s="228">
        <f xml:space="preserve"> 'Inp_active PR24'!M4</f>
        <v>390.99361237138601</v>
      </c>
      <c r="R56" s="228"/>
    </row>
    <row r="57" spans="1:19" hidden="1" outlineLevel="1" x14ac:dyDescent="0.25">
      <c r="A57" s="233"/>
      <c r="B57" s="61"/>
      <c r="C57" s="116"/>
      <c r="D57" s="55"/>
      <c r="E57" s="91" t="s">
        <v>393</v>
      </c>
      <c r="G57" s="91" t="s">
        <v>365</v>
      </c>
      <c r="I57" s="6"/>
      <c r="J57" s="30"/>
      <c r="K57" s="228">
        <f xml:space="preserve"> 'Inp_active PR24'!G5</f>
        <v>280.7</v>
      </c>
      <c r="L57" s="228">
        <f xml:space="preserve"> 'Inp_active PR24'!H5</f>
        <v>289.2</v>
      </c>
      <c r="M57" s="228">
        <f xml:space="preserve"> 'Inp_active PR24'!I5</f>
        <v>292.2</v>
      </c>
      <c r="N57" s="228">
        <f xml:space="preserve"> 'Inp_active PR24'!J5</f>
        <v>301.89999999999998</v>
      </c>
      <c r="O57" s="228">
        <f xml:space="preserve"> 'Inp_active PR24'!K5</f>
        <v>337.1</v>
      </c>
      <c r="P57" s="228">
        <f xml:space="preserve"> 'Inp_active PR24'!L5</f>
        <v>375.3</v>
      </c>
      <c r="Q57" s="228">
        <f xml:space="preserve"> 'Inp_active PR24'!M5</f>
        <v>391.88592086503041</v>
      </c>
      <c r="R57" s="228"/>
    </row>
    <row r="58" spans="1:19" hidden="1" outlineLevel="1" x14ac:dyDescent="0.25">
      <c r="A58" s="233"/>
      <c r="B58" s="61"/>
      <c r="C58" s="116"/>
      <c r="D58" s="55"/>
      <c r="E58" s="91" t="s">
        <v>394</v>
      </c>
      <c r="G58" s="91" t="s">
        <v>365</v>
      </c>
      <c r="I58" s="6"/>
      <c r="J58" s="30"/>
      <c r="K58" s="228">
        <f xml:space="preserve"> 'Inp_active PR24'!G6</f>
        <v>281.5</v>
      </c>
      <c r="L58" s="228">
        <f xml:space="preserve"> 'Inp_active PR24'!H6</f>
        <v>289.60000000000002</v>
      </c>
      <c r="M58" s="228">
        <f xml:space="preserve"> 'Inp_active PR24'!I6</f>
        <v>292.7</v>
      </c>
      <c r="N58" s="228">
        <f xml:space="preserve"> 'Inp_active PR24'!J6</f>
        <v>304</v>
      </c>
      <c r="O58" s="228">
        <f xml:space="preserve"> 'Inp_active PR24'!K6</f>
        <v>340</v>
      </c>
      <c r="P58" s="228">
        <f xml:space="preserve"> 'Inp_active PR24'!L6</f>
        <v>376.4</v>
      </c>
      <c r="Q58" s="228">
        <f xml:space="preserve"> 'Inp_active PR24'!M6</f>
        <v>392.7802657460291</v>
      </c>
      <c r="R58" s="228"/>
    </row>
    <row r="59" spans="1:19" hidden="1" outlineLevel="1" x14ac:dyDescent="0.25">
      <c r="A59" s="233"/>
      <c r="B59" s="61"/>
      <c r="C59" s="116"/>
      <c r="D59" s="55"/>
      <c r="E59" s="91" t="s">
        <v>395</v>
      </c>
      <c r="G59" s="91" t="s">
        <v>365</v>
      </c>
      <c r="I59" s="6"/>
      <c r="J59" s="30"/>
      <c r="K59" s="228">
        <f xml:space="preserve"> 'Inp_active PR24'!G7</f>
        <v>281.7</v>
      </c>
      <c r="L59" s="228">
        <f xml:space="preserve"> 'Inp_active PR24'!H7</f>
        <v>289.5</v>
      </c>
      <c r="M59" s="228">
        <f xml:space="preserve"> 'Inp_active PR24'!I7</f>
        <v>294.2</v>
      </c>
      <c r="N59" s="228">
        <f xml:space="preserve"> 'Inp_active PR24'!J7</f>
        <v>305.5</v>
      </c>
      <c r="O59" s="228">
        <f xml:space="preserve"> 'Inp_active PR24'!K7</f>
        <v>343.2</v>
      </c>
      <c r="P59" s="228">
        <f xml:space="preserve"> 'Inp_active PR24'!L7</f>
        <v>374.2</v>
      </c>
      <c r="Q59" s="228">
        <f xml:space="preserve"> 'Inp_active PR24'!M7</f>
        <v>391.35560490414883</v>
      </c>
      <c r="R59" s="228"/>
    </row>
    <row r="60" spans="1:19" hidden="1" outlineLevel="1" x14ac:dyDescent="0.25">
      <c r="A60" s="233"/>
      <c r="B60" s="61"/>
      <c r="C60" s="116"/>
      <c r="D60" s="55"/>
      <c r="E60" s="91" t="s">
        <v>396</v>
      </c>
      <c r="G60" s="91" t="s">
        <v>365</v>
      </c>
      <c r="I60" s="6"/>
      <c r="J60" s="30"/>
      <c r="K60" s="228">
        <f xml:space="preserve"> 'Inp_active PR24'!G8</f>
        <v>284.2</v>
      </c>
      <c r="L60" s="228">
        <f xml:space="preserve"> 'Inp_active PR24'!H8</f>
        <v>291.7</v>
      </c>
      <c r="M60" s="228">
        <f xml:space="preserve"> 'Inp_active PR24'!I8</f>
        <v>293.3</v>
      </c>
      <c r="N60" s="228">
        <f xml:space="preserve"> 'Inp_active PR24'!J8</f>
        <v>307.39999999999998</v>
      </c>
      <c r="O60" s="228">
        <f xml:space="preserve"> 'Inp_active PR24'!K8</f>
        <v>345.2</v>
      </c>
      <c r="P60" s="228">
        <f xml:space="preserve"> 'Inp_active PR24'!L8</f>
        <v>376.6</v>
      </c>
      <c r="Q60" s="228">
        <f xml:space="preserve"> 'Inp_active PR24'!M8</f>
        <v>389.93611147695663</v>
      </c>
      <c r="R60" s="228"/>
    </row>
    <row r="61" spans="1:19" hidden="1" outlineLevel="1" x14ac:dyDescent="0.25">
      <c r="A61" s="233"/>
      <c r="B61" s="61"/>
      <c r="C61" s="116"/>
      <c r="D61" s="55"/>
      <c r="E61" s="91" t="s">
        <v>397</v>
      </c>
      <c r="G61" s="91" t="s">
        <v>365</v>
      </c>
      <c r="I61" s="6"/>
      <c r="J61" s="30"/>
      <c r="K61" s="228">
        <f xml:space="preserve"> 'Inp_active PR24'!G9</f>
        <v>284.10000000000002</v>
      </c>
      <c r="L61" s="228">
        <f xml:space="preserve"> 'Inp_active PR24'!H9</f>
        <v>291</v>
      </c>
      <c r="M61" s="228">
        <f xml:space="preserve"> 'Inp_active PR24'!I9</f>
        <v>294.3</v>
      </c>
      <c r="N61" s="228">
        <f xml:space="preserve"> 'Inp_active PR24'!J9</f>
        <v>308.60000000000002</v>
      </c>
      <c r="O61" s="228">
        <f xml:space="preserve"> 'Inp_active PR24'!K9</f>
        <v>347.6</v>
      </c>
      <c r="P61" s="228">
        <f xml:space="preserve"> 'Inp_active PR24'!L9</f>
        <v>378.4</v>
      </c>
      <c r="Q61" s="228">
        <f xml:space="preserve"> 'Inp_active PR24'!M9</f>
        <v>388.52176672162346</v>
      </c>
      <c r="R61" s="228"/>
    </row>
    <row r="62" spans="1:19" hidden="1" outlineLevel="1" x14ac:dyDescent="0.25">
      <c r="A62" s="233"/>
      <c r="B62" s="61"/>
      <c r="C62" s="116"/>
      <c r="D62" s="55"/>
      <c r="E62" s="91" t="s">
        <v>398</v>
      </c>
      <c r="G62" s="91" t="s">
        <v>365</v>
      </c>
      <c r="I62" s="6"/>
      <c r="J62" s="30"/>
      <c r="K62" s="228">
        <f xml:space="preserve"> 'Inp_active PR24'!G10</f>
        <v>284.5</v>
      </c>
      <c r="L62" s="228">
        <f xml:space="preserve"> 'Inp_active PR24'!H10</f>
        <v>290.39999999999998</v>
      </c>
      <c r="M62" s="228">
        <f xml:space="preserve"> 'Inp_active PR24'!I10</f>
        <v>294.3</v>
      </c>
      <c r="N62" s="228">
        <f xml:space="preserve"> 'Inp_active PR24'!J10</f>
        <v>312</v>
      </c>
      <c r="O62" s="228">
        <f xml:space="preserve"> 'Inp_active PR24'!K10</f>
        <v>356.2</v>
      </c>
      <c r="P62" s="228">
        <f xml:space="preserve"> 'Inp_active PR24'!L10</f>
        <v>377.8</v>
      </c>
      <c r="Q62" s="228">
        <f xml:space="preserve"> 'Inp_active PR24'!M10</f>
        <v>388.28575968822275</v>
      </c>
      <c r="R62" s="228"/>
    </row>
    <row r="63" spans="1:19" hidden="1" outlineLevel="1" x14ac:dyDescent="0.25">
      <c r="A63" s="233"/>
      <c r="B63" s="61"/>
      <c r="C63" s="116"/>
      <c r="D63" s="55"/>
      <c r="E63" s="91" t="s">
        <v>399</v>
      </c>
      <c r="G63" s="91" t="s">
        <v>365</v>
      </c>
      <c r="I63" s="6"/>
      <c r="J63" s="30"/>
      <c r="K63" s="228">
        <f xml:space="preserve"> 'Inp_active PR24'!G11</f>
        <v>284.60000000000002</v>
      </c>
      <c r="L63" s="228">
        <f xml:space="preserve"> 'Inp_active PR24'!H11</f>
        <v>291</v>
      </c>
      <c r="M63" s="228">
        <f xml:space="preserve"> 'Inp_active PR24'!I11</f>
        <v>293.5</v>
      </c>
      <c r="N63" s="228">
        <f xml:space="preserve"> 'Inp_active PR24'!J11</f>
        <v>314.3</v>
      </c>
      <c r="O63" s="228">
        <f xml:space="preserve"> 'Inp_active PR24'!K11</f>
        <v>358.3</v>
      </c>
      <c r="P63" s="228">
        <f xml:space="preserve"> 'Inp_active PR24'!L11</f>
        <v>377.3</v>
      </c>
      <c r="Q63" s="228">
        <f xml:space="preserve"> 'Inp_active PR24'!M11</f>
        <v>388.04989601698236</v>
      </c>
      <c r="R63" s="228"/>
    </row>
    <row r="64" spans="1:19" hidden="1" outlineLevel="1" x14ac:dyDescent="0.25">
      <c r="A64" s="233"/>
      <c r="B64" s="61"/>
      <c r="C64" s="116"/>
      <c r="D64" s="55"/>
      <c r="E64" s="91" t="s">
        <v>400</v>
      </c>
      <c r="G64" s="91" t="s">
        <v>365</v>
      </c>
      <c r="I64" s="6"/>
      <c r="J64" s="30"/>
      <c r="K64" s="228">
        <f xml:space="preserve"> 'Inp_active PR24'!G12</f>
        <v>285.60000000000002</v>
      </c>
      <c r="L64" s="228">
        <f xml:space="preserve"> 'Inp_active PR24'!H12</f>
        <v>291.89999999999998</v>
      </c>
      <c r="M64" s="228">
        <f xml:space="preserve"> 'Inp_active PR24'!I12</f>
        <v>295.39999999999998</v>
      </c>
      <c r="N64" s="228">
        <f xml:space="preserve"> 'Inp_active PR24'!J12</f>
        <v>317.7</v>
      </c>
      <c r="O64" s="228">
        <f xml:space="preserve"> 'Inp_active PR24'!K12</f>
        <v>360.4</v>
      </c>
      <c r="P64" s="228">
        <f xml:space="preserve"> 'Inp_active PR24'!L12</f>
        <v>379</v>
      </c>
      <c r="Q64" s="228">
        <f xml:space="preserve"> 'Inp_active PR24'!M12</f>
        <v>387.8141756208172</v>
      </c>
      <c r="R64" s="228"/>
    </row>
    <row r="65" spans="1:18" hidden="1" outlineLevel="1" x14ac:dyDescent="0.25">
      <c r="A65" s="233"/>
      <c r="B65" s="61"/>
      <c r="C65" s="116"/>
      <c r="D65" s="55"/>
      <c r="E65" s="91" t="s">
        <v>401</v>
      </c>
      <c r="G65" s="91" t="s">
        <v>365</v>
      </c>
      <c r="I65" s="6"/>
      <c r="J65" s="30"/>
      <c r="K65" s="228">
        <f xml:space="preserve"> 'Inp_active PR24'!G13</f>
        <v>283</v>
      </c>
      <c r="L65" s="228">
        <f xml:space="preserve"> 'Inp_active PR24'!H13</f>
        <v>290.60000000000002</v>
      </c>
      <c r="M65" s="228">
        <f xml:space="preserve"> 'Inp_active PR24'!I13</f>
        <v>294.60000000000002</v>
      </c>
      <c r="N65" s="228">
        <f xml:space="preserve"> 'Inp_active PR24'!J13</f>
        <v>317.7</v>
      </c>
      <c r="O65" s="228">
        <f xml:space="preserve"> 'Inp_active PR24'!K13</f>
        <v>360.3</v>
      </c>
      <c r="P65" s="228">
        <f xml:space="preserve"> 'Inp_active PR24'!L13</f>
        <v>378</v>
      </c>
      <c r="Q65" s="228">
        <f xml:space="preserve"> 'Inp_active PR24'!M13</f>
        <v>389.16094903409009</v>
      </c>
      <c r="R65" s="228"/>
    </row>
    <row r="66" spans="1:18" hidden="1" outlineLevel="1" x14ac:dyDescent="0.25">
      <c r="A66" s="233"/>
      <c r="B66" s="61"/>
      <c r="C66" s="116"/>
      <c r="D66" s="55"/>
      <c r="E66" s="91" t="s">
        <v>402</v>
      </c>
      <c r="G66" s="91" t="s">
        <v>365</v>
      </c>
      <c r="I66" s="6"/>
      <c r="J66" s="30"/>
      <c r="K66" s="228">
        <f xml:space="preserve"> 'Inp_active PR24'!G14</f>
        <v>285</v>
      </c>
      <c r="L66" s="228">
        <f xml:space="preserve"> 'Inp_active PR24'!H14</f>
        <v>292</v>
      </c>
      <c r="M66" s="228">
        <f xml:space="preserve"> 'Inp_active PR24'!I14</f>
        <v>296</v>
      </c>
      <c r="N66" s="228">
        <f xml:space="preserve"> 'Inp_active PR24'!J14</f>
        <v>320.2</v>
      </c>
      <c r="O66" s="228">
        <f xml:space="preserve"> 'Inp_active PR24'!K14</f>
        <v>364.5</v>
      </c>
      <c r="P66" s="228">
        <f xml:space="preserve"> 'Inp_active PR24'!L14</f>
        <v>384.00398548388318</v>
      </c>
      <c r="Q66" s="228">
        <f xml:space="preserve"> 'Inp_active PR24'!M14</f>
        <v>390.51239942603144</v>
      </c>
      <c r="R66" s="228"/>
    </row>
    <row r="67" spans="1:18" hidden="1" outlineLevel="1" x14ac:dyDescent="0.25">
      <c r="A67" s="233"/>
      <c r="B67" s="61"/>
      <c r="C67" s="116"/>
      <c r="D67" s="55"/>
      <c r="E67" s="91" t="s">
        <v>403</v>
      </c>
      <c r="G67" s="91" t="s">
        <v>365</v>
      </c>
      <c r="I67" s="6"/>
      <c r="J67" s="30"/>
      <c r="K67" s="228">
        <f xml:space="preserve"> 'Inp_active PR24'!G15</f>
        <v>285.10000000000002</v>
      </c>
      <c r="L67" s="228">
        <f xml:space="preserve"> 'Inp_active PR24'!H15</f>
        <v>292.60000000000002</v>
      </c>
      <c r="M67" s="228">
        <f xml:space="preserve"> 'Inp_active PR24'!I15</f>
        <v>296.89999999999998</v>
      </c>
      <c r="N67" s="228">
        <f xml:space="preserve"> 'Inp_active PR24'!J15</f>
        <v>323.5</v>
      </c>
      <c r="O67" s="228">
        <f xml:space="preserve"> 'Inp_active PR24'!K15</f>
        <v>367.2</v>
      </c>
      <c r="P67" s="228">
        <f xml:space="preserve"> 'Inp_active PR24'!L15</f>
        <v>390.10333562832369</v>
      </c>
      <c r="Q67" s="228">
        <f xml:space="preserve"> 'Inp_active PR24'!M15</f>
        <v>391.86854303851925</v>
      </c>
      <c r="R67" s="228"/>
    </row>
    <row r="68" spans="1:18" hidden="1" outlineLevel="1" x14ac:dyDescent="0.25">
      <c r="A68" s="233"/>
      <c r="B68" s="61"/>
      <c r="C68" s="116"/>
      <c r="D68" s="55"/>
      <c r="E68" s="91"/>
      <c r="F68" s="91"/>
      <c r="G68" s="91"/>
      <c r="I68" s="171"/>
    </row>
    <row r="69" spans="1:18" hidden="1" outlineLevel="1" x14ac:dyDescent="0.25">
      <c r="A69" s="233"/>
      <c r="B69" s="61" t="s">
        <v>404</v>
      </c>
      <c r="C69" s="116"/>
      <c r="D69" s="55"/>
      <c r="I69" s="6"/>
    </row>
    <row r="70" spans="1:18" hidden="1" outlineLevel="1" x14ac:dyDescent="0.25">
      <c r="A70" s="233"/>
      <c r="B70" s="61"/>
      <c r="C70" s="116"/>
      <c r="D70" s="55"/>
      <c r="E70" s="91" t="s">
        <v>405</v>
      </c>
      <c r="G70" s="91" t="s">
        <v>365</v>
      </c>
      <c r="I70" s="6"/>
      <c r="J70" s="228">
        <f xml:space="preserve"> 'Inp_active PR24'!F16</f>
        <v>103.2</v>
      </c>
      <c r="K70" s="228">
        <f xml:space="preserve"> 'Inp_active PR24'!G16</f>
        <v>105.5</v>
      </c>
      <c r="L70" s="228">
        <f xml:space="preserve"> 'Inp_active PR24'!H16</f>
        <v>107.6</v>
      </c>
      <c r="M70" s="228">
        <f xml:space="preserve"> 'Inp_active PR24'!I16</f>
        <v>108.6</v>
      </c>
      <c r="N70" s="228">
        <f xml:space="preserve"> 'Inp_active PR24'!J16</f>
        <v>110.4</v>
      </c>
      <c r="O70" s="228">
        <f xml:space="preserve"> 'Inp_active PR24'!K16</f>
        <v>119</v>
      </c>
      <c r="P70" s="228">
        <f xml:space="preserve"> 'Inp_active PR24'!L16</f>
        <v>128.30000000000001</v>
      </c>
      <c r="Q70" s="228">
        <f xml:space="preserve"> 'Inp_active PR24'!M16</f>
        <v>130.78040132655698</v>
      </c>
      <c r="R70" s="228"/>
    </row>
    <row r="71" spans="1:18" hidden="1" outlineLevel="1" x14ac:dyDescent="0.25">
      <c r="A71" s="233"/>
      <c r="B71" s="61"/>
      <c r="C71" s="116"/>
      <c r="D71" s="55"/>
      <c r="E71" s="91" t="s">
        <v>406</v>
      </c>
      <c r="G71" s="91" t="s">
        <v>365</v>
      </c>
      <c r="I71" s="6"/>
      <c r="J71" s="228">
        <f xml:space="preserve"> 'Inp_active PR24'!F17</f>
        <v>103.5</v>
      </c>
      <c r="K71" s="228">
        <f xml:space="preserve"> 'Inp_active PR24'!G17</f>
        <v>105.9</v>
      </c>
      <c r="L71" s="228">
        <f xml:space="preserve"> 'Inp_active PR24'!H17</f>
        <v>107.9</v>
      </c>
      <c r="M71" s="228">
        <f xml:space="preserve"> 'Inp_active PR24'!I17</f>
        <v>108.6</v>
      </c>
      <c r="N71" s="228">
        <f xml:space="preserve"> 'Inp_active PR24'!J17</f>
        <v>111</v>
      </c>
      <c r="O71" s="228">
        <f xml:space="preserve"> 'Inp_active PR24'!K17</f>
        <v>119.7</v>
      </c>
      <c r="P71" s="228">
        <f xml:space="preserve"> 'Inp_active PR24'!L17</f>
        <v>129.1</v>
      </c>
      <c r="Q71" s="228">
        <f xml:space="preserve"> 'Inp_active PR24'!M17</f>
        <v>131.04157478721001</v>
      </c>
      <c r="R71" s="228"/>
    </row>
    <row r="72" spans="1:18" hidden="1" outlineLevel="1" x14ac:dyDescent="0.25">
      <c r="A72" s="233"/>
      <c r="B72" s="61"/>
      <c r="C72" s="116"/>
      <c r="D72" s="55"/>
      <c r="E72" s="91" t="s">
        <v>407</v>
      </c>
      <c r="G72" s="91" t="s">
        <v>365</v>
      </c>
      <c r="I72" s="6"/>
      <c r="J72" s="228">
        <f xml:space="preserve"> 'Inp_active PR24'!F18</f>
        <v>103.5</v>
      </c>
      <c r="K72" s="228">
        <f xml:space="preserve"> 'Inp_active PR24'!G18</f>
        <v>105.9</v>
      </c>
      <c r="L72" s="228">
        <f xml:space="preserve"> 'Inp_active PR24'!H18</f>
        <v>107.9</v>
      </c>
      <c r="M72" s="228">
        <f xml:space="preserve"> 'Inp_active PR24'!I18</f>
        <v>108.8</v>
      </c>
      <c r="N72" s="228">
        <f xml:space="preserve"> 'Inp_active PR24'!J18</f>
        <v>111.4</v>
      </c>
      <c r="O72" s="228">
        <f xml:space="preserve"> 'Inp_active PR24'!K18</f>
        <v>120.5</v>
      </c>
      <c r="P72" s="228">
        <f xml:space="preserve"> 'Inp_active PR24'!L18</f>
        <v>129.4</v>
      </c>
      <c r="Q72" s="228">
        <f xml:space="preserve"> 'Inp_active PR24'!M18</f>
        <v>131.30326982124757</v>
      </c>
      <c r="R72" s="228"/>
    </row>
    <row r="73" spans="1:18" hidden="1" outlineLevel="1" x14ac:dyDescent="0.25">
      <c r="A73" s="233"/>
      <c r="B73" s="61"/>
      <c r="C73" s="116"/>
      <c r="D73" s="55"/>
      <c r="E73" s="91" t="s">
        <v>408</v>
      </c>
      <c r="G73" s="91" t="s">
        <v>365</v>
      </c>
      <c r="I73" s="6"/>
      <c r="J73" s="228">
        <f xml:space="preserve"> 'Inp_active PR24'!F19</f>
        <v>103.5</v>
      </c>
      <c r="K73" s="228">
        <f xml:space="preserve"> 'Inp_active PR24'!G19</f>
        <v>105.9</v>
      </c>
      <c r="L73" s="228">
        <f xml:space="preserve"> 'Inp_active PR24'!H19</f>
        <v>108</v>
      </c>
      <c r="M73" s="228">
        <f xml:space="preserve"> 'Inp_active PR24'!I19</f>
        <v>109.2</v>
      </c>
      <c r="N73" s="228">
        <f xml:space="preserve"> 'Inp_active PR24'!J19</f>
        <v>111.4</v>
      </c>
      <c r="O73" s="228">
        <f xml:space="preserve"> 'Inp_active PR24'!K19</f>
        <v>121.2</v>
      </c>
      <c r="P73" s="228">
        <f xml:space="preserve"> 'Inp_active PR24'!L19</f>
        <v>129</v>
      </c>
      <c r="Q73" s="228">
        <f xml:space="preserve"> 'Inp_active PR24'!M19</f>
        <v>131.56548747027162</v>
      </c>
      <c r="R73" s="228"/>
    </row>
    <row r="74" spans="1:18" hidden="1" outlineLevel="1" x14ac:dyDescent="0.25">
      <c r="A74" s="233"/>
      <c r="B74" s="61"/>
      <c r="C74" s="116"/>
      <c r="D74" s="55"/>
      <c r="E74" s="91" t="s">
        <v>409</v>
      </c>
      <c r="G74" s="91" t="s">
        <v>365</v>
      </c>
      <c r="I74" s="6"/>
      <c r="J74" s="228">
        <f xml:space="preserve"> 'Inp_active PR24'!F20</f>
        <v>104</v>
      </c>
      <c r="K74" s="228">
        <f xml:space="preserve"> 'Inp_active PR24'!G20</f>
        <v>106.5</v>
      </c>
      <c r="L74" s="228">
        <f xml:space="preserve"> 'Inp_active PR24'!H20</f>
        <v>108.3</v>
      </c>
      <c r="M74" s="228">
        <f xml:space="preserve"> 'Inp_active PR24'!I20</f>
        <v>108.8</v>
      </c>
      <c r="N74" s="228">
        <f xml:space="preserve"> 'Inp_active PR24'!J20</f>
        <v>112.1</v>
      </c>
      <c r="O74" s="228">
        <f xml:space="preserve"> 'Inp_active PR24'!K20</f>
        <v>121.8</v>
      </c>
      <c r="P74" s="228">
        <f xml:space="preserve"> 'Inp_active PR24'!L20</f>
        <v>129.4</v>
      </c>
      <c r="Q74" s="228">
        <f xml:space="preserve"> 'Inp_active PR24'!M20</f>
        <v>131.82822877796431</v>
      </c>
      <c r="R74" s="228"/>
    </row>
    <row r="75" spans="1:18" hidden="1" outlineLevel="1" x14ac:dyDescent="0.25">
      <c r="A75" s="233"/>
      <c r="B75" s="61"/>
      <c r="C75" s="116"/>
      <c r="D75" s="55"/>
      <c r="E75" s="91" t="s">
        <v>410</v>
      </c>
      <c r="G75" s="91" t="s">
        <v>365</v>
      </c>
      <c r="I75" s="6"/>
      <c r="J75" s="228">
        <f xml:space="preserve"> 'Inp_active PR24'!F21</f>
        <v>104.3</v>
      </c>
      <c r="K75" s="228">
        <f xml:space="preserve"> 'Inp_active PR24'!G21</f>
        <v>106.6</v>
      </c>
      <c r="L75" s="228">
        <f xml:space="preserve"> 'Inp_active PR24'!H21</f>
        <v>108.4</v>
      </c>
      <c r="M75" s="228">
        <f xml:space="preserve"> 'Inp_active PR24'!I21</f>
        <v>109.2</v>
      </c>
      <c r="N75" s="228">
        <f xml:space="preserve"> 'Inp_active PR24'!J21</f>
        <v>112.4</v>
      </c>
      <c r="O75" s="228">
        <f xml:space="preserve"> 'Inp_active PR24'!K21</f>
        <v>122.3</v>
      </c>
      <c r="P75" s="228">
        <f xml:space="preserve"> 'Inp_active PR24'!L21</f>
        <v>130.1</v>
      </c>
      <c r="Q75" s="228">
        <f xml:space="preserve"> 'Inp_active PR24'!M21</f>
        <v>132.09149479009199</v>
      </c>
      <c r="R75" s="228"/>
    </row>
    <row r="76" spans="1:18" hidden="1" outlineLevel="1" x14ac:dyDescent="0.25">
      <c r="A76" s="233"/>
      <c r="B76" s="61"/>
      <c r="C76" s="116"/>
      <c r="D76" s="55"/>
      <c r="E76" s="91" t="s">
        <v>411</v>
      </c>
      <c r="G76" s="91" t="s">
        <v>365</v>
      </c>
      <c r="I76" s="6"/>
      <c r="J76" s="228">
        <f xml:space="preserve"> 'Inp_active PR24'!F22</f>
        <v>104.4</v>
      </c>
      <c r="K76" s="228">
        <f xml:space="preserve"> 'Inp_active PR24'!G22</f>
        <v>106.7</v>
      </c>
      <c r="L76" s="228">
        <f xml:space="preserve"> 'Inp_active PR24'!H22</f>
        <v>108.3</v>
      </c>
      <c r="M76" s="228">
        <f xml:space="preserve"> 'Inp_active PR24'!I22</f>
        <v>109.2</v>
      </c>
      <c r="N76" s="228">
        <f xml:space="preserve"> 'Inp_active PR24'!J22</f>
        <v>113.4</v>
      </c>
      <c r="O76" s="228">
        <f xml:space="preserve"> 'Inp_active PR24'!K22</f>
        <v>124.3</v>
      </c>
      <c r="P76" s="228">
        <f xml:space="preserve"> 'Inp_active PR24'!L22</f>
        <v>130.19999999999999</v>
      </c>
      <c r="Q76" s="228">
        <f xml:space="preserve"> 'Inp_active PR24'!M22</f>
        <v>132.35528655450946</v>
      </c>
      <c r="R76" s="228"/>
    </row>
    <row r="77" spans="1:18" hidden="1" outlineLevel="1" x14ac:dyDescent="0.25">
      <c r="A77" s="233"/>
      <c r="B77" s="61"/>
      <c r="C77" s="116"/>
      <c r="D77" s="55"/>
      <c r="E77" s="91" t="s">
        <v>412</v>
      </c>
      <c r="G77" s="91" t="s">
        <v>365</v>
      </c>
      <c r="I77" s="6"/>
      <c r="J77" s="228">
        <f xml:space="preserve"> 'Inp_active PR24'!F23</f>
        <v>104.7</v>
      </c>
      <c r="K77" s="228">
        <f xml:space="preserve"> 'Inp_active PR24'!G23</f>
        <v>106.9</v>
      </c>
      <c r="L77" s="228">
        <f xml:space="preserve"> 'Inp_active PR24'!H23</f>
        <v>108.5</v>
      </c>
      <c r="M77" s="228">
        <f xml:space="preserve"> 'Inp_active PR24'!I23</f>
        <v>109.1</v>
      </c>
      <c r="N77" s="228">
        <f xml:space="preserve"> 'Inp_active PR24'!J23</f>
        <v>114.1</v>
      </c>
      <c r="O77" s="228">
        <f xml:space="preserve"> 'Inp_active PR24'!K23</f>
        <v>124.8</v>
      </c>
      <c r="P77" s="228">
        <f xml:space="preserve"> 'Inp_active PR24'!L23</f>
        <v>130</v>
      </c>
      <c r="Q77" s="228">
        <f xml:space="preserve"> 'Inp_active PR24'!M23</f>
        <v>132.61960512116417</v>
      </c>
      <c r="R77" s="228"/>
    </row>
    <row r="78" spans="1:18" hidden="1" outlineLevel="1" x14ac:dyDescent="0.25">
      <c r="A78" s="233"/>
      <c r="B78" s="61"/>
      <c r="C78" s="116"/>
      <c r="D78" s="55"/>
      <c r="E78" s="91" t="s">
        <v>413</v>
      </c>
      <c r="G78" s="91" t="s">
        <v>365</v>
      </c>
      <c r="I78" s="6"/>
      <c r="J78" s="228">
        <f xml:space="preserve"> 'Inp_active PR24'!F24</f>
        <v>105</v>
      </c>
      <c r="K78" s="228">
        <f xml:space="preserve"> 'Inp_active PR24'!G24</f>
        <v>107.1</v>
      </c>
      <c r="L78" s="228">
        <f xml:space="preserve"> 'Inp_active PR24'!H24</f>
        <v>108.5</v>
      </c>
      <c r="M78" s="228">
        <f xml:space="preserve"> 'Inp_active PR24'!I24</f>
        <v>109.4</v>
      </c>
      <c r="N78" s="228">
        <f xml:space="preserve"> 'Inp_active PR24'!J24</f>
        <v>114.7</v>
      </c>
      <c r="O78" s="228">
        <f xml:space="preserve"> 'Inp_active PR24'!K24</f>
        <v>125.3</v>
      </c>
      <c r="P78" s="228">
        <f xml:space="preserve"> 'Inp_active PR24'!L24</f>
        <v>130.5</v>
      </c>
      <c r="Q78" s="228">
        <f xml:space="preserve"> 'Inp_active PR24'!M24</f>
        <v>132.88445154210032</v>
      </c>
      <c r="R78" s="228"/>
    </row>
    <row r="79" spans="1:18" hidden="1" outlineLevel="1" x14ac:dyDescent="0.25">
      <c r="A79" s="233"/>
      <c r="B79" s="61"/>
      <c r="C79" s="116"/>
      <c r="D79" s="55"/>
      <c r="E79" s="91" t="s">
        <v>414</v>
      </c>
      <c r="G79" s="91" t="s">
        <v>365</v>
      </c>
      <c r="I79" s="6"/>
      <c r="J79" s="228">
        <f xml:space="preserve"> 'Inp_active PR24'!F25</f>
        <v>104.5</v>
      </c>
      <c r="K79" s="228">
        <f xml:space="preserve"> 'Inp_active PR24'!G25</f>
        <v>106.4</v>
      </c>
      <c r="L79" s="228">
        <f xml:space="preserve"> 'Inp_active PR24'!H25</f>
        <v>108.3</v>
      </c>
      <c r="M79" s="228">
        <f xml:space="preserve"> 'Inp_active PR24'!I25</f>
        <v>109.3</v>
      </c>
      <c r="N79" s="228">
        <f xml:space="preserve"> 'Inp_active PR24'!J25</f>
        <v>114.6</v>
      </c>
      <c r="O79" s="228">
        <f xml:space="preserve"> 'Inp_active PR24'!K25</f>
        <v>124.8</v>
      </c>
      <c r="P79" s="228">
        <f xml:space="preserve"> 'Inp_active PR24'!L25</f>
        <v>130</v>
      </c>
      <c r="Q79" s="228">
        <f xml:space="preserve"> 'Inp_active PR24'!M25</f>
        <v>132.95933237383022</v>
      </c>
      <c r="R79" s="228"/>
    </row>
    <row r="80" spans="1:18" hidden="1" outlineLevel="1" x14ac:dyDescent="0.25">
      <c r="A80" s="233"/>
      <c r="B80" s="61"/>
      <c r="C80" s="116"/>
      <c r="D80" s="55"/>
      <c r="E80" s="91" t="s">
        <v>415</v>
      </c>
      <c r="G80" s="91" t="s">
        <v>365</v>
      </c>
      <c r="I80" s="6"/>
      <c r="J80" s="228">
        <f xml:space="preserve"> 'Inp_active PR24'!F26</f>
        <v>104.9</v>
      </c>
      <c r="K80" s="228">
        <f xml:space="preserve"> 'Inp_active PR24'!G26</f>
        <v>106.8</v>
      </c>
      <c r="L80" s="228">
        <f xml:space="preserve"> 'Inp_active PR24'!H26</f>
        <v>108.6</v>
      </c>
      <c r="M80" s="228">
        <f xml:space="preserve"> 'Inp_active PR24'!I26</f>
        <v>109.4</v>
      </c>
      <c r="N80" s="228">
        <f xml:space="preserve"> 'Inp_active PR24'!J26</f>
        <v>115.4</v>
      </c>
      <c r="O80" s="228">
        <f xml:space="preserve"> 'Inp_active PR24'!K26</f>
        <v>126</v>
      </c>
      <c r="P80" s="228">
        <f xml:space="preserve"> 'Inp_active PR24'!L26</f>
        <v>130.25961496937231</v>
      </c>
      <c r="Q80" s="228">
        <f xml:space="preserve"> 'Inp_active PR24'!M26</f>
        <v>133.03425540115859</v>
      </c>
      <c r="R80" s="228"/>
    </row>
    <row r="81" spans="1:18" hidden="1" outlineLevel="1" x14ac:dyDescent="0.25">
      <c r="A81" s="233"/>
      <c r="B81" s="61"/>
      <c r="C81" s="116"/>
      <c r="D81" s="55"/>
      <c r="E81" s="91" t="s">
        <v>416</v>
      </c>
      <c r="F81" s="91"/>
      <c r="G81" s="91" t="s">
        <v>365</v>
      </c>
      <c r="I81" s="6"/>
      <c r="J81" s="228">
        <f xml:space="preserve"> 'Inp_active PR24'!F27</f>
        <v>105.1</v>
      </c>
      <c r="K81" s="228">
        <f xml:space="preserve"> 'Inp_active PR24'!G27</f>
        <v>107</v>
      </c>
      <c r="L81" s="228">
        <f xml:space="preserve"> 'Inp_active PR24'!H27</f>
        <v>108.6</v>
      </c>
      <c r="M81" s="228">
        <f xml:space="preserve"> 'Inp_active PR24'!I27</f>
        <v>109.7</v>
      </c>
      <c r="N81" s="228">
        <f xml:space="preserve"> 'Inp_active PR24'!J27</f>
        <v>116.5</v>
      </c>
      <c r="O81" s="228">
        <f xml:space="preserve"> 'Inp_active PR24'!K27</f>
        <v>126.8</v>
      </c>
      <c r="P81" s="228">
        <f xml:space="preserve"> 'Inp_active PR24'!L27</f>
        <v>130.51974839976248</v>
      </c>
      <c r="Q81" s="228">
        <f xml:space="preserve"> 'Inp_active PR24'!M27</f>
        <v>133.1092206478628</v>
      </c>
      <c r="R81" s="228"/>
    </row>
    <row r="82" spans="1:18" hidden="1" outlineLevel="1" x14ac:dyDescent="0.25">
      <c r="A82" s="233"/>
      <c r="B82" s="61"/>
      <c r="C82" s="116"/>
      <c r="D82" s="55"/>
      <c r="E82" s="91"/>
      <c r="F82" s="91"/>
      <c r="G82" s="91"/>
      <c r="I82" s="171"/>
    </row>
    <row r="83" spans="1:18" s="30" customFormat="1" hidden="1" outlineLevel="1" x14ac:dyDescent="0.25">
      <c r="A83" s="233"/>
      <c r="B83" s="61"/>
      <c r="C83" s="116"/>
      <c r="D83" s="55"/>
      <c r="E83" s="91" t="s">
        <v>417</v>
      </c>
      <c r="F83" s="91"/>
      <c r="G83" s="91" t="s">
        <v>365</v>
      </c>
      <c r="I83" s="171"/>
      <c r="K83" s="254"/>
      <c r="L83" s="254"/>
      <c r="M83" s="254">
        <v>4</v>
      </c>
      <c r="N83" s="254">
        <v>3</v>
      </c>
      <c r="O83" s="254">
        <v>2</v>
      </c>
      <c r="P83" s="254">
        <v>1</v>
      </c>
      <c r="Q83" s="254">
        <v>0</v>
      </c>
      <c r="R83" s="254"/>
    </row>
    <row r="84" spans="1:18" x14ac:dyDescent="0.25">
      <c r="A84" s="233"/>
      <c r="B84" s="61"/>
      <c r="C84" s="116"/>
      <c r="D84" s="55"/>
      <c r="I84" s="6"/>
    </row>
    <row r="85" spans="1:18" collapsed="1" x14ac:dyDescent="0.25">
      <c r="A85" s="283" t="s">
        <v>418</v>
      </c>
      <c r="B85" s="284"/>
      <c r="C85" s="285"/>
      <c r="D85" s="285"/>
      <c r="E85" s="285"/>
      <c r="F85" s="285"/>
      <c r="G85" s="285"/>
      <c r="H85" s="285"/>
      <c r="I85" s="285"/>
      <c r="J85" s="285"/>
      <c r="K85" s="285"/>
      <c r="L85" s="285"/>
      <c r="M85" s="285"/>
      <c r="N85" s="285"/>
      <c r="O85" s="285"/>
      <c r="P85" s="285"/>
      <c r="Q85" s="285"/>
      <c r="R85" s="285"/>
    </row>
    <row r="86" spans="1:18" hidden="1" outlineLevel="1" x14ac:dyDescent="0.25">
      <c r="A86" s="233"/>
      <c r="B86" s="61"/>
      <c r="C86" s="116"/>
      <c r="D86" s="55"/>
      <c r="I86" s="6"/>
      <c r="M86" s="207"/>
      <c r="N86" s="207"/>
      <c r="O86" s="207"/>
      <c r="P86" s="207"/>
      <c r="Q86" s="207"/>
      <c r="R86" s="207"/>
    </row>
    <row r="87" spans="1:18" hidden="1" outlineLevel="1" x14ac:dyDescent="0.25">
      <c r="A87" s="233"/>
      <c r="B87" s="61"/>
      <c r="C87" s="116"/>
      <c r="D87" s="55"/>
      <c r="E87" s="7" t="s">
        <v>140</v>
      </c>
      <c r="F87" s="7" t="str">
        <f>INDEX(Validation!A4:A21, MATCH($F$88, Validation!B4:B21, 0))</f>
        <v>Portsmouth Water</v>
      </c>
      <c r="G87" s="7" t="s">
        <v>419</v>
      </c>
      <c r="I87" s="6"/>
      <c r="M87" s="207"/>
      <c r="N87" s="207"/>
      <c r="O87" s="207"/>
      <c r="P87" s="207"/>
      <c r="Q87" s="207"/>
      <c r="R87" s="207"/>
    </row>
    <row r="88" spans="1:18" hidden="1" outlineLevel="1" x14ac:dyDescent="0.25">
      <c r="A88" s="233"/>
      <c r="B88" s="61"/>
      <c r="C88" s="116"/>
      <c r="D88" s="55"/>
      <c r="E88" s="7" t="s">
        <v>420</v>
      </c>
      <c r="F88" s="290" t="str">
        <f xml:space="preserve"> 'Inp_active PR24'!$A$4</f>
        <v>PRT</v>
      </c>
      <c r="G88" s="7" t="s">
        <v>419</v>
      </c>
      <c r="I88" s="6"/>
      <c r="M88" s="207"/>
      <c r="N88" s="207"/>
      <c r="O88" s="207"/>
      <c r="P88" s="207"/>
      <c r="Q88" s="207"/>
      <c r="R88" s="207"/>
    </row>
    <row r="89" spans="1:18" hidden="1" outlineLevel="1" x14ac:dyDescent="0.25">
      <c r="A89" s="233"/>
      <c r="B89" s="61"/>
      <c r="C89" s="116"/>
      <c r="D89" s="55"/>
      <c r="I89" s="6"/>
      <c r="M89" s="207"/>
      <c r="N89" s="207"/>
      <c r="O89" s="207"/>
      <c r="P89" s="207"/>
      <c r="Q89" s="207"/>
      <c r="R89" s="207"/>
    </row>
    <row r="90" spans="1:18" hidden="1" outlineLevel="1" x14ac:dyDescent="0.25">
      <c r="A90" s="233"/>
      <c r="B90" s="61" t="s">
        <v>421</v>
      </c>
      <c r="C90" s="281"/>
      <c r="D90" s="55"/>
      <c r="I90" s="6"/>
    </row>
    <row r="91" spans="1:18" hidden="1" outlineLevel="1" x14ac:dyDescent="0.25">
      <c r="A91" s="233"/>
      <c r="B91" s="61"/>
      <c r="C91" s="281"/>
      <c r="D91" s="55"/>
      <c r="E91" s="7" t="s">
        <v>246</v>
      </c>
      <c r="F91" s="290">
        <f>SUMIFS(InitialBalance!$D:$D, InitialBalance!$A:$A, InpR!$F$88, InitialBalance!$C:$C, InpR!$E91)</f>
        <v>2.3245890862940608</v>
      </c>
      <c r="G91" s="7" t="s">
        <v>296</v>
      </c>
      <c r="I91" s="6"/>
    </row>
    <row r="92" spans="1:18" hidden="1" outlineLevel="1" x14ac:dyDescent="0.25">
      <c r="A92" s="233"/>
      <c r="B92" s="61"/>
      <c r="C92" s="281"/>
      <c r="D92" s="55"/>
      <c r="E92" s="7" t="s">
        <v>248</v>
      </c>
      <c r="F92" s="290">
        <f>SUMIFS(InitialBalance!$D:$D, InitialBalance!$A:$A, InpR!$F$88, InitialBalance!$C:$C, InpR!$E92)</f>
        <v>73.560799707246957</v>
      </c>
      <c r="G92" s="7" t="s">
        <v>296</v>
      </c>
      <c r="I92" s="6"/>
    </row>
    <row r="93" spans="1:18" hidden="1" outlineLevel="1" x14ac:dyDescent="0.25">
      <c r="A93" s="233"/>
      <c r="B93" s="61"/>
      <c r="C93" s="281"/>
      <c r="D93" s="55"/>
      <c r="E93" s="7" t="s">
        <v>250</v>
      </c>
      <c r="F93" s="290">
        <f>SUMIFS(InitialBalance!$D:$D, InitialBalance!$A:$A, InpR!$F$88, InitialBalance!$C:$C, InpR!$E93)</f>
        <v>0</v>
      </c>
      <c r="G93" s="7" t="s">
        <v>296</v>
      </c>
      <c r="I93" s="6"/>
    </row>
    <row r="94" spans="1:18" hidden="1" outlineLevel="1" x14ac:dyDescent="0.25">
      <c r="A94" s="233"/>
      <c r="B94" s="61"/>
      <c r="C94" s="281"/>
      <c r="D94" s="55"/>
      <c r="E94" s="7" t="s">
        <v>252</v>
      </c>
      <c r="F94" s="290">
        <f>SUMIFS(InitialBalance!$D:$D, InitialBalance!$A:$A, InpR!$F$88, InitialBalance!$C:$C, InpR!$E94)</f>
        <v>0</v>
      </c>
      <c r="G94" s="7" t="s">
        <v>296</v>
      </c>
      <c r="I94" s="6"/>
    </row>
    <row r="95" spans="1:18" hidden="1" outlineLevel="1" x14ac:dyDescent="0.25">
      <c r="A95" s="233"/>
      <c r="B95" s="61"/>
      <c r="C95" s="281"/>
      <c r="D95" s="55"/>
      <c r="E95" s="7" t="s">
        <v>254</v>
      </c>
      <c r="F95" s="290">
        <f>SUMIFS(InitialBalance!$D:$D, InitialBalance!$A:$A, InpR!$F$88, InitialBalance!$C:$C, InpR!$E95)</f>
        <v>5.2080146007555897E-9</v>
      </c>
      <c r="G95" s="7" t="s">
        <v>296</v>
      </c>
      <c r="I95" s="6"/>
    </row>
    <row r="96" spans="1:18" hidden="1" outlineLevel="1" x14ac:dyDescent="0.25">
      <c r="A96" s="233"/>
      <c r="B96" s="61"/>
      <c r="C96" s="116"/>
      <c r="D96" s="55"/>
      <c r="I96" s="6"/>
      <c r="M96" s="207"/>
      <c r="N96" s="207"/>
      <c r="O96" s="207"/>
      <c r="P96" s="207"/>
      <c r="Q96" s="207"/>
      <c r="R96" s="207"/>
    </row>
    <row r="97" spans="1:26" hidden="1" outlineLevel="1" x14ac:dyDescent="0.25">
      <c r="A97" s="233"/>
      <c r="B97" s="61" t="s">
        <v>422</v>
      </c>
      <c r="C97" s="116"/>
      <c r="D97" s="55"/>
      <c r="I97" s="6"/>
    </row>
    <row r="98" spans="1:26" hidden="1" outlineLevel="1" x14ac:dyDescent="0.25">
      <c r="A98" s="233"/>
      <c r="B98" s="61"/>
      <c r="C98" s="116"/>
      <c r="D98" s="55"/>
      <c r="E98" s="7" t="s">
        <v>256</v>
      </c>
      <c r="G98" s="7" t="s">
        <v>423</v>
      </c>
      <c r="I98" s="6"/>
      <c r="M98" s="240">
        <f>SUMIFS(RunOffRate!E:E,RunOffRate!$A:$A,InpR!$F$88,RunOffRate!$C:$C,InpR!$E98)</f>
        <v>6.6000000000000003E-2</v>
      </c>
      <c r="N98" s="240">
        <f>SUMIFS(RunOffRate!F:F,RunOffRate!$A:$A,InpR!$F$88,RunOffRate!$C:$C,InpR!$E98)</f>
        <v>6.6000000000000003E-2</v>
      </c>
      <c r="O98" s="240">
        <f>SUMIFS(RunOffRate!G:G,RunOffRate!$A:$A,InpR!$F$88,RunOffRate!$C:$C,InpR!$E98)</f>
        <v>6.6000000000000003E-2</v>
      </c>
      <c r="P98" s="240">
        <f>SUMIFS(RunOffRate!H:H,RunOffRate!$A:$A,InpR!$F$88,RunOffRate!$C:$C,InpR!$E98)</f>
        <v>6.6000000000000003E-2</v>
      </c>
      <c r="Q98" s="240">
        <f>SUMIFS(RunOffRate!I:I,RunOffRate!$A:$A,InpR!$F$88,RunOffRate!$C:$C,InpR!$E98)</f>
        <v>6.6000000000000003E-2</v>
      </c>
      <c r="R98" s="240"/>
    </row>
    <row r="99" spans="1:26" hidden="1" outlineLevel="1" x14ac:dyDescent="0.25">
      <c r="A99" s="233"/>
      <c r="B99" s="61"/>
      <c r="C99" s="116"/>
      <c r="D99" s="55"/>
      <c r="E99" s="7" t="s">
        <v>258</v>
      </c>
      <c r="G99" s="7" t="s">
        <v>423</v>
      </c>
      <c r="I99" s="6"/>
      <c r="M99" s="240">
        <f>SUMIFS(RunOffRate!E:E,RunOffRate!$A:$A,InpR!$F$88,RunOffRate!$C:$C,InpR!$E99)</f>
        <v>4.4999999999999998E-2</v>
      </c>
      <c r="N99" s="240">
        <f>SUMIFS(RunOffRate!F:F,RunOffRate!$A:$A,InpR!$F$88,RunOffRate!$C:$C,InpR!$E99)</f>
        <v>4.4999999999999998E-2</v>
      </c>
      <c r="O99" s="240">
        <f>SUMIFS(RunOffRate!G:G,RunOffRate!$A:$A,InpR!$F$88,RunOffRate!$C:$C,InpR!$E99)</f>
        <v>4.4999999999999998E-2</v>
      </c>
      <c r="P99" s="240">
        <f>SUMIFS(RunOffRate!H:H,RunOffRate!$A:$A,InpR!$F$88,RunOffRate!$C:$C,InpR!$E99)</f>
        <v>4.4999999999999998E-2</v>
      </c>
      <c r="Q99" s="240">
        <f>SUMIFS(RunOffRate!I:I,RunOffRate!$A:$A,InpR!$F$88,RunOffRate!$C:$C,InpR!$E99)</f>
        <v>4.4999999999999998E-2</v>
      </c>
      <c r="R99" s="240"/>
    </row>
    <row r="100" spans="1:26" hidden="1" outlineLevel="1" x14ac:dyDescent="0.25">
      <c r="A100" s="233"/>
      <c r="B100" s="61"/>
      <c r="C100" s="116"/>
      <c r="D100" s="55"/>
      <c r="E100" s="7" t="s">
        <v>260</v>
      </c>
      <c r="G100" s="7" t="s">
        <v>423</v>
      </c>
      <c r="I100" s="6"/>
      <c r="M100" s="240">
        <f>SUMIFS(RunOffRate!E:E,RunOffRate!$A:$A,InpR!$F$88,RunOffRate!$C:$C,InpR!$E100)</f>
        <v>0</v>
      </c>
      <c r="N100" s="240">
        <f>SUMIFS(RunOffRate!F:F,RunOffRate!$A:$A,InpR!$F$88,RunOffRate!$C:$C,InpR!$E100)</f>
        <v>0</v>
      </c>
      <c r="O100" s="240">
        <f>SUMIFS(RunOffRate!G:G,RunOffRate!$A:$A,InpR!$F$88,RunOffRate!$C:$C,InpR!$E100)</f>
        <v>0</v>
      </c>
      <c r="P100" s="240">
        <f>SUMIFS(RunOffRate!H:H,RunOffRate!$A:$A,InpR!$F$88,RunOffRate!$C:$C,InpR!$E100)</f>
        <v>0</v>
      </c>
      <c r="Q100" s="240">
        <f>SUMIFS(RunOffRate!I:I,RunOffRate!$A:$A,InpR!$F$88,RunOffRate!$C:$C,InpR!$E100)</f>
        <v>0</v>
      </c>
      <c r="R100" s="240"/>
    </row>
    <row r="101" spans="1:26" hidden="1" outlineLevel="1" x14ac:dyDescent="0.25">
      <c r="A101" s="233"/>
      <c r="B101" s="61"/>
      <c r="C101" s="116"/>
      <c r="D101" s="55"/>
      <c r="E101" s="7" t="s">
        <v>262</v>
      </c>
      <c r="G101" s="7" t="s">
        <v>423</v>
      </c>
      <c r="I101" s="6"/>
      <c r="M101" s="240">
        <f>SUMIFS(RunOffRate!E:E,RunOffRate!$A:$A,InpR!$F$88,RunOffRate!$C:$C,InpR!$E101)</f>
        <v>0</v>
      </c>
      <c r="N101" s="240">
        <f>SUMIFS(RunOffRate!F:F,RunOffRate!$A:$A,InpR!$F$88,RunOffRate!$C:$C,InpR!$E101)</f>
        <v>0</v>
      </c>
      <c r="O101" s="240">
        <f>SUMIFS(RunOffRate!G:G,RunOffRate!$A:$A,InpR!$F$88,RunOffRate!$C:$C,InpR!$E101)</f>
        <v>0</v>
      </c>
      <c r="P101" s="240">
        <f>SUMIFS(RunOffRate!H:H,RunOffRate!$A:$A,InpR!$F$88,RunOffRate!$C:$C,InpR!$E101)</f>
        <v>0</v>
      </c>
      <c r="Q101" s="240">
        <f>SUMIFS(RunOffRate!I:I,RunOffRate!$A:$A,InpR!$F$88,RunOffRate!$C:$C,InpR!$E101)</f>
        <v>0</v>
      </c>
      <c r="R101" s="240"/>
    </row>
    <row r="102" spans="1:26" hidden="1" outlineLevel="1" x14ac:dyDescent="0.25">
      <c r="A102" s="233"/>
      <c r="B102" s="61"/>
      <c r="C102" s="116"/>
      <c r="D102" s="55"/>
      <c r="E102" s="7" t="s">
        <v>264</v>
      </c>
      <c r="G102" s="7" t="s">
        <v>423</v>
      </c>
      <c r="I102" s="6"/>
      <c r="M102" s="240">
        <f>SUMIFS(RunOffRate!E:E,RunOffRate!$A:$A,InpR!$F$88,RunOffRate!$C:$C,InpR!$E102)</f>
        <v>0</v>
      </c>
      <c r="N102" s="240">
        <f>SUMIFS(RunOffRate!F:F,RunOffRate!$A:$A,InpR!$F$88,RunOffRate!$C:$C,InpR!$E102)</f>
        <v>0</v>
      </c>
      <c r="O102" s="240">
        <f>SUMIFS(RunOffRate!G:G,RunOffRate!$A:$A,InpR!$F$88,RunOffRate!$C:$C,InpR!$E102)</f>
        <v>0</v>
      </c>
      <c r="P102" s="240">
        <f>SUMIFS(RunOffRate!H:H,RunOffRate!$A:$A,InpR!$F$88,RunOffRate!$C:$C,InpR!$E102)</f>
        <v>0</v>
      </c>
      <c r="Q102" s="240">
        <f>SUMIFS(RunOffRate!I:I,RunOffRate!$A:$A,InpR!$F$88,RunOffRate!$C:$C,InpR!$E102)</f>
        <v>0</v>
      </c>
      <c r="R102" s="240"/>
    </row>
    <row r="103" spans="1:26" hidden="1" outlineLevel="1" x14ac:dyDescent="0.25">
      <c r="A103" s="233"/>
      <c r="B103" s="61"/>
      <c r="C103" s="116"/>
      <c r="D103" s="55"/>
      <c r="I103" s="6"/>
      <c r="M103" s="207"/>
      <c r="N103" s="207"/>
      <c r="O103" s="207"/>
      <c r="P103" s="207"/>
      <c r="Q103" s="207"/>
      <c r="R103" s="207"/>
    </row>
    <row r="104" spans="1:26" hidden="1" outlineLevel="1" x14ac:dyDescent="0.25">
      <c r="A104" s="233"/>
      <c r="B104" s="61" t="s">
        <v>424</v>
      </c>
      <c r="C104" s="281"/>
      <c r="D104" s="55"/>
      <c r="I104" s="6"/>
      <c r="M104" s="207"/>
      <c r="N104" s="207"/>
      <c r="O104" s="207"/>
      <c r="P104" s="207"/>
      <c r="Q104" s="207"/>
      <c r="R104" s="207"/>
    </row>
    <row r="105" spans="1:26" hidden="1" outlineLevel="1" x14ac:dyDescent="0.25">
      <c r="A105" s="233"/>
      <c r="B105" s="61"/>
      <c r="C105" s="281"/>
      <c r="D105" s="55"/>
      <c r="E105" s="7" t="s">
        <v>266</v>
      </c>
      <c r="G105" s="7" t="s">
        <v>423</v>
      </c>
      <c r="I105" s="6"/>
      <c r="M105" s="240">
        <f>SUMIFS(RealRPIBasedWACC!E:E,RealRPIBasedWACC!$A:$A,InpR!$F$88,RealRPIBasedWACC!$C:$C,InpR!$E105)</f>
        <v>2.1125902035494581E-2</v>
      </c>
      <c r="N105" s="240">
        <f>SUMIFS(RealRPIBasedWACC!F:F,RealRPIBasedWACC!$A:$A,InpR!$F$88,RealRPIBasedWACC!$C:$C,InpR!$E105)</f>
        <v>2.1125902035494581E-2</v>
      </c>
      <c r="O105" s="240">
        <f>SUMIFS(RealRPIBasedWACC!G:G,RealRPIBasedWACC!$A:$A,InpR!$F$88,RealRPIBasedWACC!$C:$C,InpR!$E105)</f>
        <v>2.1125902035494581E-2</v>
      </c>
      <c r="P105" s="240">
        <f>SUMIFS(RealRPIBasedWACC!H:H,RealRPIBasedWACC!$A:$A,InpR!$F$88,RealRPIBasedWACC!$C:$C,InpR!$E105)</f>
        <v>2.1125902035494581E-2</v>
      </c>
      <c r="Q105" s="240">
        <f>SUMIFS(RealRPIBasedWACC!I:I,RealRPIBasedWACC!$A:$A,InpR!$F$88,RealRPIBasedWACC!$C:$C,InpR!$E105)</f>
        <v>2.1125902035494581E-2</v>
      </c>
      <c r="R105" s="240"/>
      <c r="T105" s="7">
        <v>2.9195763820156317E-2</v>
      </c>
      <c r="U105" s="7">
        <v>2.9195763820156317E-2</v>
      </c>
      <c r="V105" s="7">
        <v>2.9195763820156317E-2</v>
      </c>
      <c r="W105" s="7">
        <v>2.9195763820156317E-2</v>
      </c>
      <c r="X105" s="7">
        <v>2.9195763820156317E-2</v>
      </c>
      <c r="Y105" s="7">
        <v>2.9195763820156317E-2</v>
      </c>
      <c r="Z105" s="7">
        <v>2.9195763820156317E-2</v>
      </c>
    </row>
    <row r="106" spans="1:26" hidden="1" outlineLevel="1" x14ac:dyDescent="0.25">
      <c r="A106" s="233"/>
      <c r="B106" s="61"/>
      <c r="C106" s="281"/>
      <c r="D106" s="55"/>
      <c r="E106" s="7" t="s">
        <v>268</v>
      </c>
      <c r="G106" s="7" t="s">
        <v>423</v>
      </c>
      <c r="I106" s="6"/>
      <c r="M106" s="240">
        <f>SUMIFS(RealRPIBasedWACC!E:E,RealRPIBasedWACC!$A:$A,InpR!$F$88,RealRPIBasedWACC!$C:$C,InpR!$E106)</f>
        <v>2.1125902035494581E-2</v>
      </c>
      <c r="N106" s="240">
        <f>SUMIFS(RealRPIBasedWACC!F:F,RealRPIBasedWACC!$A:$A,InpR!$F$88,RealRPIBasedWACC!$C:$C,InpR!$E106)</f>
        <v>2.1125902035494581E-2</v>
      </c>
      <c r="O106" s="240">
        <f>SUMIFS(RealRPIBasedWACC!G:G,RealRPIBasedWACC!$A:$A,InpR!$F$88,RealRPIBasedWACC!$C:$C,InpR!$E106)</f>
        <v>2.1125902035494581E-2</v>
      </c>
      <c r="P106" s="240">
        <f>SUMIFS(RealRPIBasedWACC!H:H,RealRPIBasedWACC!$A:$A,InpR!$F$88,RealRPIBasedWACC!$C:$C,InpR!$E106)</f>
        <v>2.1125902035494581E-2</v>
      </c>
      <c r="Q106" s="240">
        <f>SUMIFS(RealRPIBasedWACC!I:I,RealRPIBasedWACC!$A:$A,InpR!$F$88,RealRPIBasedWACC!$C:$C,InpR!$E106)</f>
        <v>2.1125902035494581E-2</v>
      </c>
      <c r="R106" s="240"/>
    </row>
    <row r="107" spans="1:26" hidden="1" outlineLevel="1" x14ac:dyDescent="0.25">
      <c r="A107" s="233"/>
      <c r="B107" s="61"/>
      <c r="C107" s="281"/>
      <c r="D107" s="55"/>
      <c r="E107" s="7" t="s">
        <v>270</v>
      </c>
      <c r="G107" s="7" t="s">
        <v>423</v>
      </c>
      <c r="I107" s="6"/>
      <c r="M107" s="240">
        <f>SUMIFS(RealRPIBasedWACC!E:E,RealRPIBasedWACC!$A:$A,InpR!$F$88,RealRPIBasedWACC!$C:$C,InpR!$E107)</f>
        <v>1.920357193840716E-2</v>
      </c>
      <c r="N107" s="240">
        <f>SUMIFS(RealRPIBasedWACC!F:F,RealRPIBasedWACC!$A:$A,InpR!$F$88,RealRPIBasedWACC!$C:$C,InpR!$E107)</f>
        <v>1.920357193840716E-2</v>
      </c>
      <c r="O107" s="240">
        <f>SUMIFS(RealRPIBasedWACC!G:G,RealRPIBasedWACC!$A:$A,InpR!$F$88,RealRPIBasedWACC!$C:$C,InpR!$E107)</f>
        <v>1.920357193840716E-2</v>
      </c>
      <c r="P107" s="240">
        <f>SUMIFS(RealRPIBasedWACC!H:H,RealRPIBasedWACC!$A:$A,InpR!$F$88,RealRPIBasedWACC!$C:$C,InpR!$E107)</f>
        <v>1.920357193840716E-2</v>
      </c>
      <c r="Q107" s="240">
        <f>SUMIFS(RealRPIBasedWACC!I:I,RealRPIBasedWACC!$A:$A,InpR!$F$88,RealRPIBasedWACC!$C:$C,InpR!$E107)</f>
        <v>1.920357193840716E-2</v>
      </c>
      <c r="R107" s="240"/>
    </row>
    <row r="108" spans="1:26" hidden="1" outlineLevel="1" x14ac:dyDescent="0.25">
      <c r="A108" s="233"/>
      <c r="B108" s="61"/>
      <c r="C108" s="281"/>
      <c r="D108" s="55"/>
      <c r="E108" s="7" t="s">
        <v>272</v>
      </c>
      <c r="G108" s="7" t="s">
        <v>423</v>
      </c>
      <c r="I108" s="6"/>
      <c r="M108" s="240">
        <f>SUMIFS(RealRPIBasedWACC!E:E,RealRPIBasedWACC!$A:$A,InpR!$F$88,RealRPIBasedWACC!$C:$C,InpR!$E108)</f>
        <v>1.920357193840716E-2</v>
      </c>
      <c r="N108" s="240">
        <f>SUMIFS(RealRPIBasedWACC!F:F,RealRPIBasedWACC!$A:$A,InpR!$F$88,RealRPIBasedWACC!$C:$C,InpR!$E108)</f>
        <v>1.920357193840716E-2</v>
      </c>
      <c r="O108" s="240">
        <f>SUMIFS(RealRPIBasedWACC!G:G,RealRPIBasedWACC!$A:$A,InpR!$F$88,RealRPIBasedWACC!$C:$C,InpR!$E108)</f>
        <v>1.920357193840716E-2</v>
      </c>
      <c r="P108" s="240">
        <f>SUMIFS(RealRPIBasedWACC!H:H,RealRPIBasedWACC!$A:$A,InpR!$F$88,RealRPIBasedWACC!$C:$C,InpR!$E108)</f>
        <v>1.920357193840716E-2</v>
      </c>
      <c r="Q108" s="240">
        <f>SUMIFS(RealRPIBasedWACC!I:I,RealRPIBasedWACC!$A:$A,InpR!$F$88,RealRPIBasedWACC!$C:$C,InpR!$E108)</f>
        <v>1.920357193840716E-2</v>
      </c>
      <c r="R108" s="240"/>
    </row>
    <row r="109" spans="1:26" hidden="1" outlineLevel="1" x14ac:dyDescent="0.25">
      <c r="A109" s="233"/>
      <c r="B109" s="61"/>
      <c r="C109" s="281"/>
      <c r="D109" s="55"/>
      <c r="E109" s="7" t="s">
        <v>274</v>
      </c>
      <c r="G109" s="7" t="s">
        <v>423</v>
      </c>
      <c r="I109" s="6"/>
      <c r="M109" s="240">
        <f>SUMIFS(RealRPIBasedWACC!E:E,RealRPIBasedWACC!$A:$A,InpR!$F$88,RealRPIBasedWACC!$C:$C,InpR!$E109)</f>
        <v>1.920357193840716E-2</v>
      </c>
      <c r="N109" s="240">
        <f>SUMIFS(RealRPIBasedWACC!F:F,RealRPIBasedWACC!$A:$A,InpR!$F$88,RealRPIBasedWACC!$C:$C,InpR!$E109)</f>
        <v>1.920357193840716E-2</v>
      </c>
      <c r="O109" s="240">
        <f>SUMIFS(RealRPIBasedWACC!G:G,RealRPIBasedWACC!$A:$A,InpR!$F$88,RealRPIBasedWACC!$C:$C,InpR!$E109)</f>
        <v>1.920357193840716E-2</v>
      </c>
      <c r="P109" s="240">
        <f>SUMIFS(RealRPIBasedWACC!H:H,RealRPIBasedWACC!$A:$A,InpR!$F$88,RealRPIBasedWACC!$C:$C,InpR!$E109)</f>
        <v>1.920357193840716E-2</v>
      </c>
      <c r="Q109" s="240">
        <f>SUMIFS(RealRPIBasedWACC!I:I,RealRPIBasedWACC!$A:$A,InpR!$F$88,RealRPIBasedWACC!$C:$C,InpR!$E109)</f>
        <v>1.920357193840716E-2</v>
      </c>
      <c r="R109" s="240"/>
    </row>
    <row r="110" spans="1:26" hidden="1" outlineLevel="1" x14ac:dyDescent="0.25">
      <c r="A110" s="233"/>
      <c r="B110" s="61"/>
      <c r="C110" s="116"/>
      <c r="D110" s="55"/>
      <c r="I110" s="6"/>
      <c r="M110" s="207"/>
      <c r="N110" s="207"/>
      <c r="O110" s="207"/>
      <c r="P110" s="207"/>
      <c r="Q110" s="207"/>
      <c r="R110" s="207"/>
    </row>
    <row r="111" spans="1:26" hidden="1" outlineLevel="1" x14ac:dyDescent="0.25">
      <c r="A111" s="233"/>
      <c r="B111" s="61" t="s">
        <v>425</v>
      </c>
      <c r="C111" s="116"/>
      <c r="D111" s="55"/>
      <c r="I111" s="6"/>
      <c r="M111" s="207"/>
      <c r="N111" s="207"/>
      <c r="O111" s="207"/>
      <c r="P111" s="207"/>
      <c r="Q111" s="207"/>
      <c r="R111" s="207"/>
    </row>
    <row r="112" spans="1:26" hidden="1" outlineLevel="1" x14ac:dyDescent="0.25">
      <c r="A112" s="233"/>
      <c r="B112" s="61"/>
      <c r="C112" s="116"/>
      <c r="D112" s="55"/>
      <c r="E112" s="7" t="s">
        <v>276</v>
      </c>
      <c r="G112" s="7" t="s">
        <v>423</v>
      </c>
      <c r="I112" s="6"/>
      <c r="M112" s="240">
        <f>SUMIFS(RealCPIHBasedWACC!E:E,RealCPIHBasedWACC!$A:$A,InpR!$F$88,RealCPIHBasedWACC!$C:$C,InpR!$E112)</f>
        <v>3.1136940290744652E-2</v>
      </c>
      <c r="N112" s="240">
        <f>SUMIFS(RealCPIHBasedWACC!F:F,RealCPIHBasedWACC!$A:$A,InpR!$F$88,RealCPIHBasedWACC!$C:$C,InpR!$E112)</f>
        <v>3.1136940290744652E-2</v>
      </c>
      <c r="O112" s="240">
        <f>SUMIFS(RealCPIHBasedWACC!G:G,RealCPIHBasedWACC!$A:$A,InpR!$F$88,RealCPIHBasedWACC!$C:$C,InpR!$E112)</f>
        <v>3.1136940290744652E-2</v>
      </c>
      <c r="P112" s="240">
        <f>SUMIFS(RealCPIHBasedWACC!H:H,RealCPIHBasedWACC!$A:$A,InpR!$F$88,RealCPIHBasedWACC!$C:$C,InpR!$E112)</f>
        <v>3.1136940290744652E-2</v>
      </c>
      <c r="Q112" s="240">
        <f>SUMIFS(RealCPIHBasedWACC!I:I,RealCPIHBasedWACC!$A:$A,InpR!$F$88,RealCPIHBasedWACC!$C:$C,InpR!$E112)</f>
        <v>3.1136940290744652E-2</v>
      </c>
      <c r="R112" s="240"/>
      <c r="T112" s="7">
        <v>2.9195763820156317E-2</v>
      </c>
      <c r="U112" s="7">
        <v>2.9195763820156317E-2</v>
      </c>
      <c r="V112" s="7">
        <v>2.9195763820156317E-2</v>
      </c>
      <c r="W112" s="7">
        <v>2.9195763820156317E-2</v>
      </c>
      <c r="X112" s="7">
        <v>2.9195763820156317E-2</v>
      </c>
      <c r="Y112" s="7">
        <v>2.9195763820156317E-2</v>
      </c>
      <c r="Z112" s="7">
        <v>2.9195763820156317E-2</v>
      </c>
    </row>
    <row r="113" spans="1:18" hidden="1" outlineLevel="1" x14ac:dyDescent="0.25">
      <c r="A113" s="233"/>
      <c r="B113" s="61"/>
      <c r="C113" s="116"/>
      <c r="D113" s="55"/>
      <c r="E113" s="7" t="s">
        <v>278</v>
      </c>
      <c r="G113" s="7" t="s">
        <v>423</v>
      </c>
      <c r="I113" s="6"/>
      <c r="M113" s="240">
        <f>SUMIFS(RealCPIHBasedWACC!E:E,RealCPIHBasedWACC!$A:$A,InpR!$F$88,RealCPIHBasedWACC!$C:$C,InpR!$E113)</f>
        <v>3.1136940290744652E-2</v>
      </c>
      <c r="N113" s="240">
        <f>SUMIFS(RealCPIHBasedWACC!F:F,RealCPIHBasedWACC!$A:$A,InpR!$F$88,RealCPIHBasedWACC!$C:$C,InpR!$E113)</f>
        <v>3.1136940290744652E-2</v>
      </c>
      <c r="O113" s="240">
        <f>SUMIFS(RealCPIHBasedWACC!G:G,RealCPIHBasedWACC!$A:$A,InpR!$F$88,RealCPIHBasedWACC!$C:$C,InpR!$E113)</f>
        <v>3.1136940290744652E-2</v>
      </c>
      <c r="P113" s="240">
        <f>SUMIFS(RealCPIHBasedWACC!H:H,RealCPIHBasedWACC!$A:$A,InpR!$F$88,RealCPIHBasedWACC!$C:$C,InpR!$E113)</f>
        <v>3.1136940290744652E-2</v>
      </c>
      <c r="Q113" s="240">
        <f>SUMIFS(RealCPIHBasedWACC!I:I,RealCPIHBasedWACC!$A:$A,InpR!$F$88,RealCPIHBasedWACC!$C:$C,InpR!$E113)</f>
        <v>3.1136940290744652E-2</v>
      </c>
      <c r="R113" s="240"/>
    </row>
    <row r="114" spans="1:18" hidden="1" outlineLevel="1" x14ac:dyDescent="0.25">
      <c r="A114" s="233"/>
      <c r="B114" s="61"/>
      <c r="C114" s="116"/>
      <c r="D114" s="55"/>
      <c r="E114" s="7" t="s">
        <v>280</v>
      </c>
      <c r="G114" s="7" t="s">
        <v>423</v>
      </c>
      <c r="I114" s="6"/>
      <c r="M114" s="240">
        <f>SUMIFS(RealCPIHBasedWACC!E:E,RealCPIHBasedWACC!$A:$A,InpR!$F$88,RealCPIHBasedWACC!$C:$C,InpR!$E114)</f>
        <v>2.9195763820156317E-2</v>
      </c>
      <c r="N114" s="240">
        <f>SUMIFS(RealCPIHBasedWACC!F:F,RealCPIHBasedWACC!$A:$A,InpR!$F$88,RealCPIHBasedWACC!$C:$C,InpR!$E114)</f>
        <v>2.9195763820156317E-2</v>
      </c>
      <c r="O114" s="240">
        <f>SUMIFS(RealCPIHBasedWACC!G:G,RealCPIHBasedWACC!$A:$A,InpR!$F$88,RealCPIHBasedWACC!$C:$C,InpR!$E114)</f>
        <v>2.9195763820156317E-2</v>
      </c>
      <c r="P114" s="240">
        <f>SUMIFS(RealCPIHBasedWACC!H:H,RealCPIHBasedWACC!$A:$A,InpR!$F$88,RealCPIHBasedWACC!$C:$C,InpR!$E114)</f>
        <v>2.9195763820156317E-2</v>
      </c>
      <c r="Q114" s="240">
        <f>SUMIFS(RealCPIHBasedWACC!I:I,RealCPIHBasedWACC!$A:$A,InpR!$F$88,RealCPIHBasedWACC!$C:$C,InpR!$E114)</f>
        <v>2.9195763820156317E-2</v>
      </c>
      <c r="R114" s="240"/>
    </row>
    <row r="115" spans="1:18" hidden="1" outlineLevel="1" x14ac:dyDescent="0.25">
      <c r="A115" s="233"/>
      <c r="B115" s="61"/>
      <c r="C115" s="116"/>
      <c r="D115" s="55"/>
      <c r="E115" s="7" t="s">
        <v>282</v>
      </c>
      <c r="G115" s="7" t="s">
        <v>423</v>
      </c>
      <c r="I115" s="6"/>
      <c r="M115" s="240">
        <f>SUMIFS(RealCPIHBasedWACC!E:E,RealCPIHBasedWACC!$A:$A,InpR!$F$88,RealCPIHBasedWACC!$C:$C,InpR!$E115)</f>
        <v>2.9195763820156317E-2</v>
      </c>
      <c r="N115" s="240">
        <f>SUMIFS(RealCPIHBasedWACC!F:F,RealCPIHBasedWACC!$A:$A,InpR!$F$88,RealCPIHBasedWACC!$C:$C,InpR!$E115)</f>
        <v>2.9195763820156317E-2</v>
      </c>
      <c r="O115" s="240">
        <f>SUMIFS(RealCPIHBasedWACC!G:G,RealCPIHBasedWACC!$A:$A,InpR!$F$88,RealCPIHBasedWACC!$C:$C,InpR!$E115)</f>
        <v>2.9195763820156317E-2</v>
      </c>
      <c r="P115" s="240">
        <f>SUMIFS(RealCPIHBasedWACC!H:H,RealCPIHBasedWACC!$A:$A,InpR!$F$88,RealCPIHBasedWACC!$C:$C,InpR!$E115)</f>
        <v>2.9195763820156317E-2</v>
      </c>
      <c r="Q115" s="240">
        <f>SUMIFS(RealCPIHBasedWACC!I:I,RealCPIHBasedWACC!$A:$A,InpR!$F$88,RealCPIHBasedWACC!$C:$C,InpR!$E115)</f>
        <v>2.9195763820156317E-2</v>
      </c>
      <c r="R115" s="240"/>
    </row>
    <row r="116" spans="1:18" hidden="1" outlineLevel="1" x14ac:dyDescent="0.25">
      <c r="A116" s="233"/>
      <c r="B116" s="61"/>
      <c r="C116" s="116"/>
      <c r="D116" s="55"/>
      <c r="E116" s="7" t="s">
        <v>284</v>
      </c>
      <c r="G116" s="7" t="s">
        <v>423</v>
      </c>
      <c r="I116" s="6"/>
      <c r="M116" s="240">
        <f>SUMIFS(RealCPIHBasedWACC!E:E,RealCPIHBasedWACC!$A:$A,InpR!$F$88,RealCPIHBasedWACC!$C:$C,InpR!$E116)</f>
        <v>2.9195763820156317E-2</v>
      </c>
      <c r="N116" s="240">
        <f>SUMIFS(RealCPIHBasedWACC!F:F,RealCPIHBasedWACC!$A:$A,InpR!$F$88,RealCPIHBasedWACC!$C:$C,InpR!$E116)</f>
        <v>2.9195763820156317E-2</v>
      </c>
      <c r="O116" s="240">
        <f>SUMIFS(RealCPIHBasedWACC!G:G,RealCPIHBasedWACC!$A:$A,InpR!$F$88,RealCPIHBasedWACC!$C:$C,InpR!$E116)</f>
        <v>2.9195763820156317E-2</v>
      </c>
      <c r="P116" s="240">
        <f>SUMIFS(RealCPIHBasedWACC!H:H,RealCPIHBasedWACC!$A:$A,InpR!$F$88,RealCPIHBasedWACC!$C:$C,InpR!$E116)</f>
        <v>2.9195763820156317E-2</v>
      </c>
      <c r="Q116" s="240">
        <f>SUMIFS(RealCPIHBasedWACC!I:I,RealCPIHBasedWACC!$A:$A,InpR!$F$88,RealCPIHBasedWACC!$C:$C,InpR!$E116)</f>
        <v>2.9195763820156317E-2</v>
      </c>
      <c r="R116" s="240"/>
    </row>
    <row r="117" spans="1:18" hidden="1" outlineLevel="1" x14ac:dyDescent="0.25">
      <c r="A117" s="233"/>
      <c r="B117" s="61"/>
      <c r="C117" s="116"/>
      <c r="D117" s="55"/>
      <c r="I117" s="6"/>
      <c r="M117" s="207"/>
      <c r="N117" s="207"/>
      <c r="O117" s="207"/>
      <c r="P117" s="207"/>
      <c r="Q117" s="207"/>
      <c r="R117" s="207"/>
    </row>
    <row r="118" spans="1:18" hidden="1" outlineLevel="1" x14ac:dyDescent="0.25">
      <c r="A118" s="233"/>
      <c r="B118" s="61" t="s">
        <v>426</v>
      </c>
      <c r="C118" s="281"/>
      <c r="D118" s="55"/>
      <c r="I118" s="6"/>
    </row>
    <row r="119" spans="1:18" hidden="1" outlineLevel="1" x14ac:dyDescent="0.25">
      <c r="A119" s="233"/>
      <c r="B119" s="61"/>
      <c r="C119" s="281"/>
      <c r="D119" s="55"/>
      <c r="E119" s="7" t="s">
        <v>318</v>
      </c>
      <c r="F119" s="290">
        <f>SUMIFS(BYR!$G:$G, BYR!$A:$A, InpR!$F$88, BYR!$C:$C, InpR!$E119)</f>
        <v>6.2038371246436498E-3</v>
      </c>
      <c r="G119" s="7" t="s">
        <v>296</v>
      </c>
      <c r="I119" s="6"/>
    </row>
    <row r="120" spans="1:18" hidden="1" outlineLevel="1" x14ac:dyDescent="0.25">
      <c r="A120" s="233"/>
      <c r="B120" s="61"/>
      <c r="C120" s="281"/>
      <c r="D120" s="55"/>
      <c r="E120" s="7" t="s">
        <v>320</v>
      </c>
      <c r="F120" s="290">
        <f>SUMIFS(BYR!$G:$G, BYR!$A:$A, InpR!$F$88, BYR!$C:$C, InpR!$E120)</f>
        <v>0.196318232255767</v>
      </c>
      <c r="G120" s="7" t="s">
        <v>296</v>
      </c>
      <c r="I120" s="6"/>
    </row>
    <row r="121" spans="1:18" hidden="1" outlineLevel="1" x14ac:dyDescent="0.25">
      <c r="A121" s="233"/>
      <c r="B121" s="61"/>
      <c r="C121" s="281"/>
      <c r="D121" s="55"/>
      <c r="E121" s="7" t="s">
        <v>322</v>
      </c>
      <c r="F121" s="290">
        <f>SUMIFS(BYR!$G:$G, BYR!$A:$A, InpR!$F$88, BYR!$C:$C, InpR!$E121)</f>
        <v>0</v>
      </c>
      <c r="G121" s="7" t="s">
        <v>296</v>
      </c>
      <c r="I121" s="6"/>
    </row>
    <row r="122" spans="1:18" hidden="1" outlineLevel="1" x14ac:dyDescent="0.25">
      <c r="A122" s="233"/>
      <c r="B122" s="61"/>
      <c r="C122" s="281"/>
      <c r="D122" s="55"/>
      <c r="E122" s="7" t="s">
        <v>324</v>
      </c>
      <c r="F122" s="290">
        <f>SUMIFS(BYR!$G:$G, BYR!$A:$A, InpR!$F$88, BYR!$C:$C, InpR!$E122)</f>
        <v>0</v>
      </c>
      <c r="G122" s="7" t="s">
        <v>296</v>
      </c>
      <c r="I122" s="6"/>
    </row>
    <row r="123" spans="1:18" hidden="1" outlineLevel="1" x14ac:dyDescent="0.25">
      <c r="A123" s="233"/>
      <c r="B123" s="61"/>
      <c r="C123" s="281"/>
      <c r="D123" s="55"/>
      <c r="E123" s="7" t="s">
        <v>326</v>
      </c>
      <c r="F123" s="290">
        <f>SUMIFS(BYR!$G:$G, BYR!$A:$A, InpR!$F$88, BYR!$C:$C, InpR!$E123)</f>
        <v>0</v>
      </c>
      <c r="G123" s="7" t="s">
        <v>296</v>
      </c>
      <c r="I123" s="6"/>
    </row>
    <row r="124" spans="1:18" x14ac:dyDescent="0.25">
      <c r="A124" s="233"/>
      <c r="B124" s="61"/>
      <c r="C124" s="116"/>
      <c r="D124" s="55"/>
    </row>
    <row r="125" spans="1:18" collapsed="1" x14ac:dyDescent="0.25">
      <c r="A125" s="283" t="s">
        <v>427</v>
      </c>
      <c r="B125" s="284"/>
      <c r="C125" s="285"/>
      <c r="D125" s="285"/>
      <c r="E125" s="285"/>
      <c r="F125" s="285"/>
      <c r="G125" s="285"/>
      <c r="H125" s="285"/>
      <c r="I125" s="285"/>
      <c r="J125" s="285"/>
      <c r="K125" s="285"/>
      <c r="L125" s="285"/>
      <c r="M125" s="285"/>
      <c r="N125" s="285"/>
      <c r="O125" s="285"/>
      <c r="P125" s="285"/>
      <c r="Q125" s="285"/>
      <c r="R125" s="285"/>
    </row>
    <row r="126" spans="1:18" hidden="1" outlineLevel="1" x14ac:dyDescent="0.25">
      <c r="A126" s="233"/>
      <c r="B126" s="61"/>
      <c r="C126" s="116"/>
      <c r="D126" s="55"/>
    </row>
    <row r="127" spans="1:18" hidden="1" outlineLevel="1" x14ac:dyDescent="0.25">
      <c r="A127" s="233"/>
      <c r="B127" s="61" t="s">
        <v>428</v>
      </c>
      <c r="C127" s="116"/>
      <c r="D127" s="55"/>
    </row>
    <row r="128" spans="1:18" hidden="1" outlineLevel="1" x14ac:dyDescent="0.25">
      <c r="A128" s="233"/>
      <c r="B128" s="61"/>
      <c r="C128" s="116"/>
      <c r="D128" s="55"/>
      <c r="E128" s="7" t="s">
        <v>429</v>
      </c>
      <c r="F128" s="100">
        <v>1E-3</v>
      </c>
      <c r="G128" s="7" t="s">
        <v>430</v>
      </c>
    </row>
    <row r="129" spans="1:27" hidden="1" outlineLevel="1" x14ac:dyDescent="0.25">
      <c r="A129" s="233"/>
      <c r="B129" s="61"/>
      <c r="C129" s="116"/>
      <c r="D129" s="55"/>
      <c r="E129" s="7" t="s">
        <v>431</v>
      </c>
      <c r="F129" s="100">
        <v>1E-3</v>
      </c>
      <c r="G129" s="7" t="s">
        <v>430</v>
      </c>
    </row>
    <row r="130" spans="1:27" hidden="1" outlineLevel="1" x14ac:dyDescent="0.25">
      <c r="A130" s="233"/>
      <c r="B130" s="61"/>
      <c r="C130" s="116"/>
      <c r="D130" s="55"/>
    </row>
    <row r="131" spans="1:27" x14ac:dyDescent="0.25">
      <c r="A131" s="233"/>
      <c r="B131" s="61"/>
      <c r="C131" s="116"/>
      <c r="D131" s="55"/>
    </row>
    <row r="132" spans="1:27" s="161" customFormat="1" x14ac:dyDescent="0.25">
      <c r="A132" s="294"/>
      <c r="B132" s="158"/>
      <c r="C132" s="159"/>
      <c r="D132" s="160"/>
    </row>
    <row r="133" spans="1:27" ht="12.6" customHeight="1" x14ac:dyDescent="0.25">
      <c r="B133" s="61"/>
      <c r="C133" s="116"/>
      <c r="D133" s="55"/>
    </row>
    <row r="134" spans="1:27" hidden="1" x14ac:dyDescent="0.25">
      <c r="A134" s="50"/>
      <c r="B134" s="188"/>
      <c r="C134" s="189"/>
      <c r="D134" s="190"/>
    </row>
    <row r="135" spans="1:27" hidden="1" x14ac:dyDescent="0.25">
      <c r="B135" s="61"/>
      <c r="C135" s="116"/>
      <c r="D135" s="55"/>
    </row>
    <row r="136" spans="1:27" hidden="1" x14ac:dyDescent="0.25">
      <c r="A136" s="50"/>
      <c r="B136" s="188"/>
      <c r="C136" s="189"/>
      <c r="D136" s="190"/>
    </row>
    <row r="137" spans="1:27" hidden="1" x14ac:dyDescent="0.25">
      <c r="B137" s="61"/>
      <c r="C137" s="116"/>
      <c r="D137" s="55"/>
      <c r="M137" s="206"/>
      <c r="N137" s="206"/>
      <c r="O137" s="206"/>
      <c r="P137" s="206"/>
      <c r="Q137" s="206"/>
    </row>
    <row r="138" spans="1:27" s="172" customFormat="1" hidden="1" x14ac:dyDescent="0.25">
      <c r="A138" s="173"/>
      <c r="B138" s="174"/>
      <c r="C138" s="175"/>
      <c r="D138" s="176"/>
      <c r="T138" s="177"/>
      <c r="U138" s="177"/>
      <c r="V138" s="177"/>
      <c r="W138" s="177"/>
      <c r="X138" s="177"/>
      <c r="Y138" s="177"/>
      <c r="Z138" s="177"/>
      <c r="AA138" s="177"/>
    </row>
    <row r="139" spans="1:27" hidden="1" x14ac:dyDescent="0.25">
      <c r="B139" s="61"/>
      <c r="C139" s="116"/>
      <c r="D139" s="55"/>
    </row>
    <row r="140" spans="1:27" hidden="1" x14ac:dyDescent="0.25">
      <c r="B140" s="61"/>
      <c r="C140" s="116"/>
      <c r="D140" s="55"/>
    </row>
    <row r="141" spans="1:27" hidden="1" x14ac:dyDescent="0.25">
      <c r="B141" s="61"/>
      <c r="C141" s="116"/>
      <c r="D141" s="55"/>
    </row>
    <row r="142" spans="1:27" hidden="1" x14ac:dyDescent="0.25">
      <c r="B142" s="61"/>
      <c r="C142" s="116"/>
      <c r="D142" s="55"/>
    </row>
    <row r="143" spans="1:27" hidden="1" x14ac:dyDescent="0.25">
      <c r="B143" s="61"/>
      <c r="C143" s="116"/>
      <c r="D143" s="55"/>
    </row>
    <row r="144" spans="1:27" hidden="1" x14ac:dyDescent="0.25">
      <c r="B144" s="61"/>
      <c r="C144" s="116"/>
      <c r="D144" s="55"/>
    </row>
    <row r="145" spans="2:4" hidden="1" x14ac:dyDescent="0.25">
      <c r="B145" s="61"/>
      <c r="C145" s="116"/>
      <c r="D145" s="55"/>
    </row>
    <row r="146" spans="2:4" hidden="1" x14ac:dyDescent="0.25">
      <c r="B146" s="61"/>
      <c r="C146" s="116"/>
      <c r="D146" s="55"/>
    </row>
    <row r="147" spans="2:4" hidden="1" x14ac:dyDescent="0.25">
      <c r="B147" s="61"/>
      <c r="C147" s="116"/>
      <c r="D147" s="55"/>
    </row>
    <row r="148" spans="2:4" hidden="1" x14ac:dyDescent="0.25">
      <c r="B148" s="61"/>
      <c r="C148" s="116"/>
      <c r="D148" s="55"/>
    </row>
    <row r="149" spans="2:4" hidden="1" x14ac:dyDescent="0.25">
      <c r="B149" s="61"/>
      <c r="C149" s="116"/>
      <c r="D149" s="55"/>
    </row>
    <row r="150" spans="2:4" hidden="1" x14ac:dyDescent="0.25">
      <c r="B150" s="61"/>
      <c r="C150" s="116"/>
      <c r="D150" s="55"/>
    </row>
    <row r="151" spans="2:4" hidden="1" x14ac:dyDescent="0.25">
      <c r="B151" s="61"/>
      <c r="C151" s="116"/>
      <c r="D151" s="55"/>
    </row>
    <row r="152" spans="2:4" hidden="1" x14ac:dyDescent="0.25">
      <c r="B152" s="61"/>
      <c r="C152" s="116"/>
      <c r="D152" s="55"/>
    </row>
    <row r="153" spans="2:4" hidden="1" x14ac:dyDescent="0.25">
      <c r="B153" s="61"/>
      <c r="C153" s="116"/>
      <c r="D153" s="55"/>
    </row>
    <row r="154" spans="2:4" hidden="1" x14ac:dyDescent="0.25">
      <c r="B154" s="61"/>
      <c r="C154" s="116"/>
      <c r="D154" s="55"/>
    </row>
    <row r="155" spans="2:4" hidden="1" x14ac:dyDescent="0.25">
      <c r="B155" s="61"/>
      <c r="C155" s="116"/>
      <c r="D155" s="55"/>
    </row>
    <row r="156" spans="2:4" hidden="1" x14ac:dyDescent="0.25">
      <c r="B156" s="61"/>
      <c r="C156" s="116"/>
      <c r="D156" s="55"/>
    </row>
    <row r="157" spans="2:4" hidden="1" x14ac:dyDescent="0.25">
      <c r="B157" s="61"/>
      <c r="C157" s="116"/>
      <c r="D157" s="55"/>
    </row>
    <row r="158" spans="2:4" hidden="1" x14ac:dyDescent="0.25">
      <c r="B158" s="61"/>
      <c r="C158" s="116"/>
      <c r="D158" s="55"/>
    </row>
    <row r="159" spans="2:4" hidden="1" x14ac:dyDescent="0.25">
      <c r="B159" s="61"/>
      <c r="C159" s="116"/>
      <c r="D159" s="55"/>
    </row>
    <row r="160" spans="2:4" hidden="1" x14ac:dyDescent="0.25">
      <c r="B160" s="61"/>
      <c r="C160" s="116"/>
      <c r="D160" s="55"/>
    </row>
    <row r="161" spans="2:4" hidden="1" x14ac:dyDescent="0.25">
      <c r="B161" s="61"/>
      <c r="C161" s="116"/>
      <c r="D161" s="55"/>
    </row>
    <row r="162" spans="2:4" hidden="1" x14ac:dyDescent="0.25">
      <c r="B162" s="61"/>
      <c r="C162" s="116"/>
      <c r="D162" s="55"/>
    </row>
    <row r="163" spans="2:4" hidden="1" x14ac:dyDescent="0.25">
      <c r="B163" s="61"/>
      <c r="C163" s="116"/>
      <c r="D163" s="55"/>
    </row>
    <row r="164" spans="2:4" hidden="1" x14ac:dyDescent="0.25">
      <c r="B164" s="61"/>
      <c r="C164" s="116"/>
      <c r="D164" s="55"/>
    </row>
    <row r="165" spans="2:4" hidden="1" x14ac:dyDescent="0.25">
      <c r="B165" s="61"/>
      <c r="C165" s="116"/>
      <c r="D165" s="55"/>
    </row>
    <row r="166" spans="2:4" hidden="1" x14ac:dyDescent="0.25">
      <c r="B166" s="61"/>
      <c r="C166" s="116"/>
      <c r="D166" s="55"/>
    </row>
    <row r="167" spans="2:4" hidden="1" x14ac:dyDescent="0.25">
      <c r="B167" s="61"/>
      <c r="C167" s="116"/>
      <c r="D167" s="55"/>
    </row>
    <row r="168" spans="2:4" hidden="1" x14ac:dyDescent="0.25">
      <c r="B168" s="61"/>
      <c r="C168" s="116"/>
      <c r="D168" s="55"/>
    </row>
    <row r="169" spans="2:4" hidden="1" x14ac:dyDescent="0.25">
      <c r="B169" s="61"/>
      <c r="C169" s="116"/>
      <c r="D169" s="55"/>
    </row>
    <row r="170" spans="2:4" hidden="1" x14ac:dyDescent="0.25">
      <c r="B170" s="61"/>
      <c r="C170" s="116"/>
      <c r="D170" s="55"/>
    </row>
    <row r="171" spans="2:4" hidden="1" x14ac:dyDescent="0.25">
      <c r="B171" s="61"/>
      <c r="C171" s="116"/>
      <c r="D171" s="55"/>
    </row>
    <row r="172" spans="2:4" hidden="1" x14ac:dyDescent="0.25">
      <c r="B172" s="61"/>
      <c r="C172" s="116"/>
      <c r="D172" s="55"/>
    </row>
    <row r="173" spans="2:4" hidden="1" x14ac:dyDescent="0.25">
      <c r="B173" s="61"/>
      <c r="C173" s="116"/>
      <c r="D173" s="55"/>
    </row>
    <row r="174" spans="2:4" hidden="1" x14ac:dyDescent="0.25">
      <c r="B174" s="61"/>
      <c r="C174" s="116"/>
      <c r="D174" s="55"/>
    </row>
    <row r="175" spans="2:4" hidden="1" x14ac:dyDescent="0.25">
      <c r="B175" s="61"/>
      <c r="C175" s="116"/>
      <c r="D175" s="55"/>
    </row>
    <row r="176" spans="2:4" hidden="1" x14ac:dyDescent="0.25">
      <c r="B176" s="61"/>
      <c r="C176" s="116"/>
      <c r="D176" s="55"/>
    </row>
    <row r="177" spans="2:4" hidden="1" x14ac:dyDescent="0.25">
      <c r="B177" s="61"/>
      <c r="C177" s="116"/>
      <c r="D177" s="55"/>
    </row>
    <row r="178" spans="2:4" hidden="1" x14ac:dyDescent="0.25">
      <c r="B178" s="61"/>
      <c r="C178" s="116"/>
      <c r="D178" s="55"/>
    </row>
    <row r="179" spans="2:4" hidden="1" x14ac:dyDescent="0.25">
      <c r="B179" s="61"/>
      <c r="C179" s="116"/>
      <c r="D179" s="55"/>
    </row>
    <row r="180" spans="2:4" hidden="1" x14ac:dyDescent="0.25">
      <c r="B180" s="61"/>
      <c r="C180" s="116"/>
      <c r="D180" s="55"/>
    </row>
    <row r="181" spans="2:4" hidden="1" x14ac:dyDescent="0.25">
      <c r="B181" s="61"/>
      <c r="C181" s="116"/>
      <c r="D181" s="55"/>
    </row>
    <row r="182" spans="2:4" hidden="1" x14ac:dyDescent="0.25">
      <c r="B182" s="61"/>
      <c r="C182" s="116"/>
      <c r="D182" s="55"/>
    </row>
    <row r="183" spans="2:4" hidden="1" x14ac:dyDescent="0.25">
      <c r="B183" s="61"/>
      <c r="C183" s="116"/>
      <c r="D183" s="55"/>
    </row>
    <row r="184" spans="2:4" hidden="1" x14ac:dyDescent="0.25">
      <c r="B184" s="61"/>
      <c r="C184" s="116"/>
      <c r="D184" s="55"/>
    </row>
    <row r="185" spans="2:4" hidden="1" x14ac:dyDescent="0.25">
      <c r="B185" s="61"/>
      <c r="C185" s="116"/>
      <c r="D185" s="55"/>
    </row>
    <row r="186" spans="2:4" hidden="1" x14ac:dyDescent="0.25">
      <c r="B186" s="61"/>
      <c r="C186" s="116"/>
      <c r="D186" s="55"/>
    </row>
    <row r="187" spans="2:4" hidden="1" x14ac:dyDescent="0.25">
      <c r="B187" s="61"/>
      <c r="C187" s="116"/>
      <c r="D187" s="55"/>
    </row>
    <row r="188" spans="2:4" hidden="1" x14ac:dyDescent="0.25">
      <c r="B188" s="61"/>
      <c r="C188" s="116"/>
      <c r="D188" s="55"/>
    </row>
    <row r="189" spans="2:4" hidden="1" x14ac:dyDescent="0.25">
      <c r="B189" s="61"/>
      <c r="C189" s="116"/>
      <c r="D189" s="55"/>
    </row>
    <row r="190" spans="2:4" hidden="1" x14ac:dyDescent="0.25">
      <c r="B190" s="61"/>
      <c r="C190" s="116"/>
      <c r="D190" s="55"/>
    </row>
    <row r="191" spans="2:4" hidden="1" x14ac:dyDescent="0.25">
      <c r="B191" s="61"/>
      <c r="C191" s="116"/>
      <c r="D191" s="55"/>
    </row>
    <row r="192" spans="2:4" hidden="1" x14ac:dyDescent="0.25">
      <c r="B192" s="61"/>
      <c r="C192" s="116"/>
      <c r="D192" s="55"/>
    </row>
    <row r="193" spans="2:4" hidden="1" x14ac:dyDescent="0.25">
      <c r="B193" s="61"/>
      <c r="C193" s="116"/>
      <c r="D193" s="55"/>
    </row>
    <row r="194" spans="2:4" hidden="1" x14ac:dyDescent="0.25">
      <c r="B194" s="61"/>
      <c r="C194" s="116"/>
      <c r="D194" s="55"/>
    </row>
    <row r="195" spans="2:4" hidden="1" x14ac:dyDescent="0.25">
      <c r="B195" s="61"/>
      <c r="C195" s="116"/>
      <c r="D195" s="55"/>
    </row>
    <row r="196" spans="2:4" hidden="1" x14ac:dyDescent="0.25">
      <c r="B196" s="61"/>
      <c r="C196" s="116"/>
      <c r="D196" s="55"/>
    </row>
    <row r="197" spans="2:4" hidden="1" x14ac:dyDescent="0.25">
      <c r="B197" s="61"/>
      <c r="C197" s="116"/>
      <c r="D197" s="55"/>
    </row>
    <row r="198" spans="2:4" hidden="1" x14ac:dyDescent="0.25">
      <c r="B198" s="61"/>
      <c r="C198" s="116"/>
      <c r="D198" s="55"/>
    </row>
    <row r="199" spans="2:4" hidden="1" x14ac:dyDescent="0.25">
      <c r="B199" s="61"/>
      <c r="C199" s="116"/>
      <c r="D199" s="55"/>
    </row>
    <row r="200" spans="2:4" hidden="1" x14ac:dyDescent="0.25">
      <c r="B200" s="61"/>
      <c r="C200" s="116"/>
      <c r="D200" s="55"/>
    </row>
    <row r="201" spans="2:4" hidden="1" x14ac:dyDescent="0.25">
      <c r="B201" s="61"/>
      <c r="C201" s="116"/>
      <c r="D201" s="55"/>
    </row>
    <row r="202" spans="2:4" hidden="1" x14ac:dyDescent="0.25">
      <c r="B202" s="61"/>
      <c r="C202" s="116"/>
      <c r="D202" s="55"/>
    </row>
    <row r="203" spans="2:4" hidden="1" x14ac:dyDescent="0.25">
      <c r="B203" s="61"/>
      <c r="C203" s="116"/>
      <c r="D203" s="55"/>
    </row>
    <row r="204" spans="2:4" hidden="1" x14ac:dyDescent="0.25">
      <c r="B204" s="61"/>
      <c r="C204" s="116"/>
      <c r="D204" s="55"/>
    </row>
    <row r="205" spans="2:4" hidden="1" x14ac:dyDescent="0.25">
      <c r="B205" s="61"/>
      <c r="C205" s="116"/>
      <c r="D205" s="55"/>
    </row>
    <row r="206" spans="2:4" hidden="1" x14ac:dyDescent="0.25">
      <c r="B206" s="61"/>
      <c r="C206" s="116"/>
      <c r="D206" s="55"/>
    </row>
    <row r="207" spans="2:4" hidden="1" x14ac:dyDescent="0.25">
      <c r="B207" s="61"/>
      <c r="C207" s="116"/>
      <c r="D207" s="55"/>
    </row>
    <row r="208" spans="2:4" hidden="1" x14ac:dyDescent="0.25">
      <c r="B208" s="61"/>
      <c r="C208" s="116"/>
      <c r="D208" s="55"/>
    </row>
    <row r="209" spans="2:5" hidden="1" x14ac:dyDescent="0.25">
      <c r="B209" s="61"/>
      <c r="C209" s="116"/>
      <c r="D209" s="55"/>
    </row>
    <row r="210" spans="2:5" hidden="1" x14ac:dyDescent="0.25">
      <c r="B210" s="61"/>
      <c r="C210" s="116"/>
      <c r="D210" s="55"/>
    </row>
    <row r="211" spans="2:5" hidden="1" x14ac:dyDescent="0.25">
      <c r="B211" s="61"/>
      <c r="C211" s="116"/>
      <c r="D211" s="55"/>
    </row>
    <row r="212" spans="2:5" hidden="1" x14ac:dyDescent="0.25">
      <c r="B212" s="61"/>
      <c r="C212" s="116"/>
      <c r="D212" s="55"/>
    </row>
    <row r="213" spans="2:5" hidden="1" x14ac:dyDescent="0.25">
      <c r="B213" s="61"/>
      <c r="C213" s="116"/>
      <c r="D213" s="55"/>
    </row>
    <row r="214" spans="2:5" hidden="1" x14ac:dyDescent="0.25">
      <c r="B214" s="61"/>
      <c r="C214" s="116"/>
      <c r="D214" s="55"/>
    </row>
    <row r="215" spans="2:5" hidden="1" x14ac:dyDescent="0.25">
      <c r="B215" s="61"/>
      <c r="C215" s="116"/>
      <c r="D215" s="55"/>
    </row>
    <row r="216" spans="2:5" hidden="1" x14ac:dyDescent="0.25">
      <c r="B216" s="61"/>
      <c r="C216" s="116"/>
      <c r="D216" s="55"/>
    </row>
    <row r="217" spans="2:5" hidden="1" x14ac:dyDescent="0.25">
      <c r="B217" s="61"/>
      <c r="C217" s="116"/>
      <c r="D217" s="55"/>
    </row>
    <row r="218" spans="2:5" hidden="1" x14ac:dyDescent="0.25">
      <c r="B218" s="61"/>
      <c r="C218" s="116"/>
      <c r="D218" s="55"/>
    </row>
    <row r="219" spans="2:5" hidden="1" x14ac:dyDescent="0.25">
      <c r="B219" s="61"/>
      <c r="C219" s="116"/>
      <c r="D219" s="55"/>
    </row>
    <row r="220" spans="2:5" hidden="1" x14ac:dyDescent="0.25">
      <c r="B220" s="61"/>
      <c r="C220" s="116"/>
      <c r="D220" s="55"/>
    </row>
    <row r="221" spans="2:5" hidden="1" x14ac:dyDescent="0.25">
      <c r="B221" s="61"/>
      <c r="C221" s="116"/>
      <c r="D221" s="55"/>
    </row>
    <row r="222" spans="2:5" hidden="1" x14ac:dyDescent="0.25">
      <c r="B222" s="61"/>
      <c r="C222" s="116"/>
      <c r="D222" s="55"/>
    </row>
    <row r="223" spans="2:5" hidden="1" x14ac:dyDescent="0.25">
      <c r="B223" s="61"/>
      <c r="C223" s="116"/>
      <c r="D223" s="55"/>
    </row>
    <row r="224" spans="2:5" hidden="1" x14ac:dyDescent="0.25">
      <c r="B224" s="61"/>
      <c r="C224" s="116"/>
      <c r="D224" s="55"/>
      <c r="E224" s="102"/>
    </row>
    <row r="225" spans="2:4" hidden="1" x14ac:dyDescent="0.25">
      <c r="B225" s="61"/>
      <c r="C225" s="116"/>
      <c r="D225" s="55"/>
    </row>
    <row r="226" spans="2:4" hidden="1" x14ac:dyDescent="0.25">
      <c r="B226" s="61"/>
      <c r="C226" s="116"/>
      <c r="D226" s="55"/>
    </row>
    <row r="227" spans="2:4" hidden="1" x14ac:dyDescent="0.25">
      <c r="B227" s="61"/>
      <c r="C227" s="116"/>
      <c r="D227" s="55"/>
    </row>
    <row r="228" spans="2:4" hidden="1" x14ac:dyDescent="0.25">
      <c r="B228" s="61"/>
      <c r="C228" s="116"/>
      <c r="D228" s="55"/>
    </row>
    <row r="229" spans="2:4" hidden="1" x14ac:dyDescent="0.25">
      <c r="B229" s="61"/>
      <c r="C229" s="116"/>
      <c r="D229" s="55"/>
    </row>
    <row r="230" spans="2:4" hidden="1" x14ac:dyDescent="0.25">
      <c r="B230" s="61"/>
      <c r="C230" s="116"/>
      <c r="D230" s="55"/>
    </row>
    <row r="231" spans="2:4" hidden="1" x14ac:dyDescent="0.25">
      <c r="B231" s="61"/>
      <c r="C231" s="116"/>
      <c r="D231" s="55"/>
    </row>
    <row r="232" spans="2:4" hidden="1" x14ac:dyDescent="0.25">
      <c r="B232" s="61"/>
      <c r="C232" s="116"/>
      <c r="D232" s="55"/>
    </row>
    <row r="233" spans="2:4" hidden="1" x14ac:dyDescent="0.25">
      <c r="B233" s="61"/>
      <c r="C233" s="116"/>
      <c r="D233" s="55"/>
    </row>
    <row r="234" spans="2:4" hidden="1" x14ac:dyDescent="0.25">
      <c r="B234" s="61"/>
      <c r="C234" s="116"/>
      <c r="D234" s="55"/>
    </row>
    <row r="235" spans="2:4" hidden="1" x14ac:dyDescent="0.25">
      <c r="B235" s="61"/>
      <c r="C235" s="116"/>
      <c r="D235" s="55"/>
    </row>
    <row r="236" spans="2:4" hidden="1" x14ac:dyDescent="0.25">
      <c r="B236" s="61"/>
      <c r="C236" s="116"/>
      <c r="D236" s="55"/>
    </row>
    <row r="237" spans="2:4" hidden="1" x14ac:dyDescent="0.25">
      <c r="B237" s="61"/>
      <c r="C237" s="116"/>
      <c r="D237" s="55"/>
    </row>
    <row r="238" spans="2:4" hidden="1" x14ac:dyDescent="0.25">
      <c r="B238" s="61"/>
      <c r="C238" s="116"/>
      <c r="D238" s="55"/>
    </row>
    <row r="239" spans="2:4" hidden="1" x14ac:dyDescent="0.25">
      <c r="B239" s="61"/>
      <c r="C239" s="116"/>
      <c r="D239" s="55"/>
    </row>
    <row r="240" spans="2:4" hidden="1" x14ac:dyDescent="0.25">
      <c r="B240" s="61"/>
      <c r="C240" s="116"/>
      <c r="D240" s="55"/>
    </row>
    <row r="241" spans="2:4" hidden="1" x14ac:dyDescent="0.25">
      <c r="B241" s="61"/>
      <c r="C241" s="116"/>
      <c r="D241" s="55"/>
    </row>
    <row r="242" spans="2:4" hidden="1" x14ac:dyDescent="0.25">
      <c r="B242" s="61"/>
      <c r="C242" s="116"/>
      <c r="D242" s="55"/>
    </row>
    <row r="243" spans="2:4" hidden="1" x14ac:dyDescent="0.25">
      <c r="B243" s="61"/>
      <c r="C243" s="116"/>
      <c r="D243" s="55"/>
    </row>
    <row r="244" spans="2:4" hidden="1" x14ac:dyDescent="0.25">
      <c r="B244" s="61"/>
      <c r="C244" s="116"/>
      <c r="D244" s="55"/>
    </row>
    <row r="245" spans="2:4" hidden="1" x14ac:dyDescent="0.25">
      <c r="B245" s="61"/>
      <c r="C245" s="116"/>
      <c r="D245" s="55"/>
    </row>
    <row r="246" spans="2:4" hidden="1" x14ac:dyDescent="0.25">
      <c r="B246" s="61"/>
      <c r="C246" s="116"/>
      <c r="D246" s="55"/>
    </row>
    <row r="247" spans="2:4" hidden="1" x14ac:dyDescent="0.25">
      <c r="B247" s="61"/>
      <c r="C247" s="116"/>
      <c r="D247" s="55"/>
    </row>
    <row r="248" spans="2:4" hidden="1" x14ac:dyDescent="0.25">
      <c r="B248" s="61"/>
      <c r="C248" s="116"/>
      <c r="D248" s="55"/>
    </row>
    <row r="249" spans="2:4" hidden="1" x14ac:dyDescent="0.25">
      <c r="B249" s="61"/>
      <c r="C249" s="116"/>
      <c r="D249" s="55"/>
    </row>
    <row r="250" spans="2:4" hidden="1" x14ac:dyDescent="0.25">
      <c r="B250" s="61"/>
      <c r="C250" s="116"/>
      <c r="D250" s="55"/>
    </row>
    <row r="251" spans="2:4" hidden="1" x14ac:dyDescent="0.25">
      <c r="B251" s="61"/>
      <c r="C251" s="116"/>
      <c r="D251" s="55"/>
    </row>
    <row r="252" spans="2:4" hidden="1" x14ac:dyDescent="0.25">
      <c r="B252" s="61"/>
      <c r="C252" s="116"/>
      <c r="D252" s="55"/>
    </row>
    <row r="253" spans="2:4" hidden="1" x14ac:dyDescent="0.25">
      <c r="B253" s="61"/>
      <c r="C253" s="116"/>
      <c r="D253" s="55"/>
    </row>
    <row r="254" spans="2:4" hidden="1" x14ac:dyDescent="0.25">
      <c r="B254" s="61"/>
      <c r="C254" s="116"/>
      <c r="D254" s="55"/>
    </row>
    <row r="255" spans="2:4" hidden="1" x14ac:dyDescent="0.25">
      <c r="B255" s="61"/>
      <c r="C255" s="116"/>
      <c r="D255" s="55"/>
    </row>
    <row r="256" spans="2:4" hidden="1" x14ac:dyDescent="0.25">
      <c r="B256" s="61"/>
      <c r="C256" s="116"/>
      <c r="D256" s="55"/>
    </row>
    <row r="257" spans="2:4" hidden="1" x14ac:dyDescent="0.25">
      <c r="B257" s="61"/>
      <c r="C257" s="116"/>
      <c r="D257" s="55"/>
    </row>
    <row r="258" spans="2:4" hidden="1" x14ac:dyDescent="0.25">
      <c r="B258" s="61"/>
      <c r="C258" s="116"/>
      <c r="D258" s="55"/>
    </row>
    <row r="259" spans="2:4" hidden="1" x14ac:dyDescent="0.25">
      <c r="B259" s="61"/>
      <c r="C259" s="116"/>
      <c r="D259" s="55"/>
    </row>
    <row r="260" spans="2:4" hidden="1" x14ac:dyDescent="0.25">
      <c r="B260" s="61"/>
      <c r="C260" s="116"/>
      <c r="D260" s="55"/>
    </row>
    <row r="261" spans="2:4" hidden="1" x14ac:dyDescent="0.25">
      <c r="B261" s="61"/>
      <c r="C261" s="116"/>
      <c r="D261" s="55"/>
    </row>
    <row r="262" spans="2:4" hidden="1" x14ac:dyDescent="0.25">
      <c r="B262" s="61"/>
      <c r="C262" s="116"/>
      <c r="D262" s="55"/>
    </row>
    <row r="263" spans="2:4" hidden="1" x14ac:dyDescent="0.25">
      <c r="B263" s="61"/>
      <c r="C263" s="116"/>
      <c r="D263" s="55"/>
    </row>
    <row r="264" spans="2:4" hidden="1" x14ac:dyDescent="0.25">
      <c r="B264" s="61"/>
      <c r="C264" s="116"/>
      <c r="D264" s="55"/>
    </row>
    <row r="265" spans="2:4" hidden="1" x14ac:dyDescent="0.25">
      <c r="B265" s="61"/>
      <c r="C265" s="116"/>
      <c r="D265" s="55"/>
    </row>
    <row r="266" spans="2:4" hidden="1" x14ac:dyDescent="0.25">
      <c r="B266" s="61"/>
      <c r="C266" s="116"/>
      <c r="D266" s="55"/>
    </row>
    <row r="267" spans="2:4" hidden="1" x14ac:dyDescent="0.25">
      <c r="B267" s="61"/>
      <c r="C267" s="116"/>
      <c r="D267" s="55"/>
    </row>
    <row r="268" spans="2:4" hidden="1" x14ac:dyDescent="0.25">
      <c r="B268" s="61"/>
      <c r="C268" s="116"/>
      <c r="D268" s="55"/>
    </row>
    <row r="269" spans="2:4" hidden="1" x14ac:dyDescent="0.25">
      <c r="B269" s="61"/>
      <c r="C269" s="116"/>
      <c r="D269" s="55"/>
    </row>
    <row r="270" spans="2:4" hidden="1" x14ac:dyDescent="0.25">
      <c r="B270" s="61"/>
      <c r="C270" s="116"/>
      <c r="D270" s="55"/>
    </row>
    <row r="271" spans="2:4" hidden="1" x14ac:dyDescent="0.25">
      <c r="B271" s="61"/>
      <c r="C271" s="116"/>
      <c r="D271" s="55"/>
    </row>
    <row r="272" spans="2:4" hidden="1" x14ac:dyDescent="0.25">
      <c r="B272" s="61"/>
      <c r="C272" s="116"/>
      <c r="D272" s="55"/>
    </row>
    <row r="273" spans="2:4" hidden="1" x14ac:dyDescent="0.25">
      <c r="B273" s="61"/>
      <c r="C273" s="116"/>
      <c r="D273" s="55"/>
    </row>
    <row r="274" spans="2:4" hidden="1" x14ac:dyDescent="0.25">
      <c r="B274" s="61"/>
      <c r="C274" s="116"/>
      <c r="D274" s="55"/>
    </row>
    <row r="275" spans="2:4" hidden="1" x14ac:dyDescent="0.25">
      <c r="B275" s="61"/>
      <c r="C275" s="116"/>
      <c r="D275" s="55"/>
    </row>
    <row r="276" spans="2:4" hidden="1" x14ac:dyDescent="0.25">
      <c r="B276" s="61"/>
      <c r="C276" s="116"/>
      <c r="D276" s="55"/>
    </row>
    <row r="277" spans="2:4" hidden="1" x14ac:dyDescent="0.25">
      <c r="B277" s="61"/>
      <c r="C277" s="116"/>
      <c r="D277" s="55"/>
    </row>
    <row r="278" spans="2:4" hidden="1" x14ac:dyDescent="0.25">
      <c r="B278" s="61"/>
      <c r="C278" s="116"/>
      <c r="D278" s="55"/>
    </row>
    <row r="279" spans="2:4" hidden="1" x14ac:dyDescent="0.25">
      <c r="B279" s="61"/>
      <c r="C279" s="116"/>
      <c r="D279" s="55"/>
    </row>
    <row r="280" spans="2:4" hidden="1" x14ac:dyDescent="0.25">
      <c r="B280" s="61"/>
      <c r="C280" s="116"/>
      <c r="D280" s="55"/>
    </row>
    <row r="281" spans="2:4" hidden="1" x14ac:dyDescent="0.25">
      <c r="B281" s="61"/>
      <c r="C281" s="116"/>
      <c r="D281" s="55"/>
    </row>
    <row r="282" spans="2:4" hidden="1" x14ac:dyDescent="0.25">
      <c r="B282" s="61"/>
      <c r="C282" s="116"/>
      <c r="D282" s="55"/>
    </row>
    <row r="283" spans="2:4" hidden="1" x14ac:dyDescent="0.25">
      <c r="B283" s="61"/>
      <c r="C283" s="116"/>
      <c r="D283" s="55"/>
    </row>
    <row r="284" spans="2:4" hidden="1" x14ac:dyDescent="0.25">
      <c r="B284" s="61"/>
      <c r="C284" s="116"/>
      <c r="D284" s="55"/>
    </row>
    <row r="285" spans="2:4" hidden="1" x14ac:dyDescent="0.25">
      <c r="B285" s="61"/>
      <c r="C285" s="116"/>
      <c r="D285" s="55"/>
    </row>
    <row r="286" spans="2:4" hidden="1" x14ac:dyDescent="0.25">
      <c r="B286" s="61"/>
      <c r="C286" s="116"/>
      <c r="D286" s="55"/>
    </row>
    <row r="287" spans="2:4" hidden="1" x14ac:dyDescent="0.25">
      <c r="B287" s="61"/>
      <c r="C287" s="116"/>
      <c r="D287" s="55"/>
    </row>
    <row r="288" spans="2:4" hidden="1" x14ac:dyDescent="0.25">
      <c r="B288" s="61"/>
      <c r="C288" s="116"/>
      <c r="D288" s="55"/>
    </row>
    <row r="289" spans="2:4" hidden="1" x14ac:dyDescent="0.25">
      <c r="B289" s="61"/>
      <c r="C289" s="116"/>
      <c r="D289" s="55"/>
    </row>
    <row r="290" spans="2:4" hidden="1" x14ac:dyDescent="0.25">
      <c r="B290" s="61"/>
      <c r="C290" s="116"/>
      <c r="D290" s="55"/>
    </row>
    <row r="291" spans="2:4" hidden="1" x14ac:dyDescent="0.25">
      <c r="B291" s="61"/>
      <c r="C291" s="116"/>
      <c r="D291" s="55"/>
    </row>
    <row r="292" spans="2:4" hidden="1" x14ac:dyDescent="0.25">
      <c r="B292" s="61"/>
      <c r="C292" s="116"/>
      <c r="D292" s="55"/>
    </row>
    <row r="293" spans="2:4" hidden="1" x14ac:dyDescent="0.25">
      <c r="B293" s="61"/>
      <c r="C293" s="116"/>
      <c r="D293" s="55"/>
    </row>
    <row r="294" spans="2:4" hidden="1" x14ac:dyDescent="0.25">
      <c r="B294" s="61"/>
      <c r="C294" s="116"/>
      <c r="D294" s="55"/>
    </row>
    <row r="295" spans="2:4" hidden="1" x14ac:dyDescent="0.25">
      <c r="B295" s="61"/>
      <c r="C295" s="116"/>
      <c r="D295" s="55"/>
    </row>
    <row r="296" spans="2:4" hidden="1" x14ac:dyDescent="0.25">
      <c r="B296" s="61"/>
      <c r="C296" s="116"/>
      <c r="D296" s="55"/>
    </row>
    <row r="297" spans="2:4" hidden="1" x14ac:dyDescent="0.25">
      <c r="B297" s="61"/>
      <c r="C297" s="116"/>
      <c r="D297" s="55"/>
    </row>
    <row r="298" spans="2:4" hidden="1" x14ac:dyDescent="0.25">
      <c r="B298" s="61"/>
      <c r="C298" s="116"/>
      <c r="D298" s="55"/>
    </row>
    <row r="299" spans="2:4" hidden="1" x14ac:dyDescent="0.25">
      <c r="B299" s="61"/>
      <c r="C299" s="116"/>
      <c r="D299" s="55"/>
    </row>
    <row r="300" spans="2:4" hidden="1" x14ac:dyDescent="0.25">
      <c r="B300" s="61"/>
      <c r="C300" s="116"/>
      <c r="D300" s="55"/>
    </row>
    <row r="301" spans="2:4" hidden="1" x14ac:dyDescent="0.25">
      <c r="B301" s="61"/>
      <c r="C301" s="116"/>
      <c r="D301" s="55"/>
    </row>
    <row r="302" spans="2:4" hidden="1" x14ac:dyDescent="0.25">
      <c r="B302" s="61"/>
      <c r="C302" s="116"/>
      <c r="D302" s="55"/>
    </row>
    <row r="303" spans="2:4" hidden="1" x14ac:dyDescent="0.25">
      <c r="B303" s="61"/>
      <c r="C303" s="116"/>
      <c r="D303" s="55"/>
    </row>
    <row r="304" spans="2:4" hidden="1" x14ac:dyDescent="0.25">
      <c r="B304" s="61"/>
      <c r="C304" s="116"/>
      <c r="D304" s="55"/>
    </row>
    <row r="305" spans="2:4" hidden="1" x14ac:dyDescent="0.25">
      <c r="B305" s="61"/>
      <c r="C305" s="116"/>
      <c r="D305" s="55"/>
    </row>
    <row r="306" spans="2:4" hidden="1" x14ac:dyDescent="0.25">
      <c r="B306" s="61"/>
      <c r="C306" s="116"/>
      <c r="D306" s="55"/>
    </row>
    <row r="307" spans="2:4" hidden="1" x14ac:dyDescent="0.25">
      <c r="B307" s="61"/>
      <c r="C307" s="116"/>
      <c r="D307" s="55"/>
    </row>
    <row r="308" spans="2:4" hidden="1" x14ac:dyDescent="0.25">
      <c r="B308" s="61"/>
      <c r="C308" s="116"/>
      <c r="D308" s="55"/>
    </row>
    <row r="309" spans="2:4" hidden="1" x14ac:dyDescent="0.25">
      <c r="B309" s="61"/>
      <c r="C309" s="116"/>
      <c r="D309" s="55"/>
    </row>
    <row r="310" spans="2:4" hidden="1" x14ac:dyDescent="0.25">
      <c r="B310" s="61"/>
      <c r="C310" s="116"/>
      <c r="D310" s="55"/>
    </row>
    <row r="311" spans="2:4" hidden="1" x14ac:dyDescent="0.25">
      <c r="B311" s="61"/>
      <c r="C311" s="116"/>
      <c r="D311" s="55"/>
    </row>
    <row r="312" spans="2:4" hidden="1" x14ac:dyDescent="0.25">
      <c r="B312" s="61"/>
      <c r="C312" s="116"/>
      <c r="D312" s="55"/>
    </row>
    <row r="313" spans="2:4" hidden="1" x14ac:dyDescent="0.25">
      <c r="B313" s="61"/>
      <c r="C313" s="116"/>
      <c r="D313" s="55"/>
    </row>
    <row r="314" spans="2:4" hidden="1" x14ac:dyDescent="0.25">
      <c r="B314" s="61"/>
      <c r="C314" s="116"/>
      <c r="D314" s="55"/>
    </row>
    <row r="315" spans="2:4" hidden="1" x14ac:dyDescent="0.25">
      <c r="B315" s="61"/>
      <c r="C315" s="116"/>
      <c r="D315" s="55"/>
    </row>
    <row r="316" spans="2:4" hidden="1" x14ac:dyDescent="0.25">
      <c r="B316" s="61"/>
      <c r="C316" s="116"/>
      <c r="D316" s="55"/>
    </row>
    <row r="317" spans="2:4" hidden="1" x14ac:dyDescent="0.25">
      <c r="B317" s="61"/>
      <c r="C317" s="116"/>
      <c r="D317" s="55"/>
    </row>
    <row r="318" spans="2:4" hidden="1" x14ac:dyDescent="0.25">
      <c r="B318" s="61"/>
      <c r="C318" s="116"/>
      <c r="D318" s="55"/>
    </row>
    <row r="319" spans="2:4" hidden="1" x14ac:dyDescent="0.25">
      <c r="B319" s="61"/>
      <c r="C319" s="116"/>
      <c r="D319" s="55"/>
    </row>
    <row r="331"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sheetData>
  <phoneticPr fontId="50" type="noConversion"/>
  <conditionalFormatting sqref="F2">
    <cfRule type="cellIs" dxfId="75" priority="8" stopIfTrue="1" operator="notEqual">
      <formula>0</formula>
    </cfRule>
    <cfRule type="cellIs" dxfId="74" priority="9" stopIfTrue="1" operator="equal">
      <formula>""</formula>
    </cfRule>
  </conditionalFormatting>
  <conditionalFormatting sqref="J4:CA4">
    <cfRule type="cellIs" dxfId="73" priority="10" operator="equal">
      <formula>"Post-Fcst"</formula>
    </cfRule>
    <cfRule type="cellIs" dxfId="72" priority="11" operator="equal">
      <formula>"Forecast"</formula>
    </cfRule>
    <cfRule type="cellIs" dxfId="71" priority="12" operator="equal">
      <formula>"Pre Fcst"</formula>
    </cfRule>
  </conditionalFormatting>
  <pageMargins left="0.70866141732283472" right="0.70866141732283472" top="0.74803149606299213" bottom="0.74803149606299213" header="0.31496062992125984" footer="0.31496062992125984"/>
  <pageSetup paperSize="8" scale="71" fitToHeight="0" orientation="landscape" r:id="rId1"/>
  <headerFooter>
    <oddHeader>&amp;L&amp;F&amp;C&amp;A&amp;ROFFICIAL</oddHeader>
    <oddFooter>&amp;LPrinted on &amp;D at &amp;T&amp;CPage &amp;P of &amp;N&amp;ROFWAT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953D8-B602-4D83-A870-AFC2883F0F7C}">
  <sheetPr codeName="Sheet6">
    <outlinePr summaryBelow="0" summaryRight="0"/>
    <pageSetUpPr fitToPage="1"/>
  </sheetPr>
  <dimension ref="A1:DB89"/>
  <sheetViews>
    <sheetView zoomScale="80" zoomScaleNormal="80" workbookViewId="0">
      <pane xSplit="9" ySplit="6" topLeftCell="J7" activePane="bottomRight" state="frozen"/>
      <selection pane="topRight"/>
      <selection pane="bottomLeft"/>
      <selection pane="bottomRight"/>
    </sheetView>
  </sheetViews>
  <sheetFormatPr defaultColWidth="0" defaultRowHeight="13.2" x14ac:dyDescent="0.25"/>
  <cols>
    <col min="1" max="1" width="1.44140625" style="50" customWidth="1"/>
    <col min="2" max="2" width="1.44140625" style="61" customWidth="1"/>
    <col min="3" max="3" width="1.44140625" style="110" customWidth="1"/>
    <col min="4" max="4" width="1.44140625" style="55" customWidth="1"/>
    <col min="5" max="5" width="40.5546875" style="91" customWidth="1"/>
    <col min="6" max="6" width="12.5546875" style="7" customWidth="1"/>
    <col min="7" max="8" width="11.5546875" style="7" customWidth="1"/>
    <col min="9" max="9" width="2.5546875" style="7" customWidth="1"/>
    <col min="10" max="18" width="11.5546875" style="7" customWidth="1"/>
    <col min="19" max="78" width="11.5546875" style="7" hidden="1" customWidth="1"/>
    <col min="79" max="106" width="0" style="7" hidden="1" customWidth="1"/>
    <col min="107" max="16384" width="9.109375" style="7" hidden="1"/>
  </cols>
  <sheetData>
    <row r="1" spans="1:78" s="122" customFormat="1" ht="25.2" x14ac:dyDescent="0.45">
      <c r="A1" s="118" t="str">
        <f ca="1" xml:space="preserve"> RIGHT(CELL("filename", $A$1), LEN(CELL("filename", $A$1)) - SEARCH("]", CELL("filename", $A$1)))</f>
        <v>Time</v>
      </c>
      <c r="C1" s="132"/>
      <c r="E1" s="131"/>
    </row>
    <row r="2" spans="1:78" s="28" customFormat="1" x14ac:dyDescent="0.25">
      <c r="A2" s="62"/>
      <c r="B2" s="58"/>
      <c r="C2" s="107"/>
      <c r="D2" s="52"/>
      <c r="E2" s="45" t="str">
        <f>Time!E$23</f>
        <v>Model Period END</v>
      </c>
      <c r="F2" s="29">
        <f xml:space="preserve"> Checks!$F$9</f>
        <v>0</v>
      </c>
      <c r="G2" s="26" t="s">
        <v>346</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row>
    <row r="3" spans="1:78" s="5" customFormat="1" x14ac:dyDescent="0.25">
      <c r="A3" s="48"/>
      <c r="B3" s="59"/>
      <c r="C3" s="108"/>
      <c r="D3" s="53"/>
      <c r="E3" s="45" t="str">
        <f>Time!E$59</f>
        <v>Pre Forecast vs Forecast</v>
      </c>
      <c r="F3" s="90"/>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row>
    <row r="4" spans="1:78" s="11" customFormat="1" x14ac:dyDescent="0.25">
      <c r="A4" s="50"/>
      <c r="B4" s="64"/>
      <c r="C4" s="124"/>
      <c r="D4" s="55"/>
      <c r="E4" s="90"/>
      <c r="F4" s="90"/>
      <c r="G4" s="226"/>
      <c r="H4" s="21"/>
      <c r="J4" s="11">
        <f>Time!J$86</f>
        <v>2018</v>
      </c>
      <c r="K4" s="11">
        <f>Time!K$86</f>
        <v>2019</v>
      </c>
      <c r="L4" s="11">
        <f>Time!L$86</f>
        <v>2020</v>
      </c>
      <c r="M4" s="11">
        <f>Time!M$86</f>
        <v>2021</v>
      </c>
      <c r="N4" s="11">
        <f>Time!N$86</f>
        <v>2022</v>
      </c>
      <c r="O4" s="11">
        <f>Time!O$86</f>
        <v>2023</v>
      </c>
      <c r="P4" s="11">
        <f>Time!P$86</f>
        <v>2024</v>
      </c>
      <c r="Q4" s="11">
        <f>Time!Q$86</f>
        <v>2025</v>
      </c>
      <c r="R4" s="11">
        <f>Time!R$86</f>
        <v>2026</v>
      </c>
    </row>
    <row r="5" spans="1:78" s="11" customFormat="1" x14ac:dyDescent="0.25">
      <c r="A5" s="50"/>
      <c r="B5" s="64"/>
      <c r="C5" s="124"/>
      <c r="D5" s="55"/>
      <c r="E5" s="90"/>
      <c r="F5" s="90"/>
      <c r="G5" s="226"/>
      <c r="H5" s="21"/>
    </row>
    <row r="6" spans="1:78" s="24" customFormat="1" x14ac:dyDescent="0.25">
      <c r="A6" s="63"/>
      <c r="B6" s="60"/>
      <c r="C6" s="109"/>
      <c r="D6" s="54"/>
      <c r="E6" s="45" t="str">
        <f>Time!E$11</f>
        <v>Model column counter</v>
      </c>
      <c r="F6" s="5" t="s">
        <v>244</v>
      </c>
      <c r="G6" s="5" t="s">
        <v>179</v>
      </c>
      <c r="H6" s="5" t="s">
        <v>347</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row>
    <row r="8" spans="1:78" x14ac:dyDescent="0.25">
      <c r="A8" s="49" t="s">
        <v>432</v>
      </c>
      <c r="D8" s="57"/>
      <c r="E8" s="92"/>
    </row>
    <row r="9" spans="1:78" x14ac:dyDescent="0.25">
      <c r="A9" s="49"/>
      <c r="D9" s="57"/>
      <c r="E9" s="92"/>
    </row>
    <row r="10" spans="1:78" s="65" customFormat="1" x14ac:dyDescent="0.25">
      <c r="A10" s="48"/>
      <c r="B10" s="59" t="s">
        <v>433</v>
      </c>
      <c r="C10" s="108"/>
      <c r="D10" s="53"/>
      <c r="E10" s="93"/>
      <c r="G10" s="37"/>
    </row>
    <row r="11" spans="1:78" s="42" customFormat="1" x14ac:dyDescent="0.25">
      <c r="A11" s="66"/>
      <c r="B11" s="67"/>
      <c r="C11" s="125"/>
      <c r="D11" s="68"/>
      <c r="E11" s="91" t="s">
        <v>434</v>
      </c>
      <c r="G11" s="42" t="s">
        <v>435</v>
      </c>
      <c r="I11" s="43"/>
      <c r="J11" s="42">
        <f t="shared" ref="J11:R11" si="0" xml:space="preserve"> I11 + 1</f>
        <v>1</v>
      </c>
      <c r="K11" s="42">
        <f t="shared" si="0"/>
        <v>2</v>
      </c>
      <c r="L11" s="42">
        <f t="shared" si="0"/>
        <v>3</v>
      </c>
      <c r="M11" s="42">
        <f t="shared" si="0"/>
        <v>4</v>
      </c>
      <c r="N11" s="42">
        <f t="shared" si="0"/>
        <v>5</v>
      </c>
      <c r="O11" s="42">
        <f t="shared" si="0"/>
        <v>6</v>
      </c>
      <c r="P11" s="42">
        <f t="shared" si="0"/>
        <v>7</v>
      </c>
      <c r="Q11" s="42">
        <f t="shared" si="0"/>
        <v>8</v>
      </c>
      <c r="R11" s="42">
        <f t="shared" si="0"/>
        <v>9</v>
      </c>
    </row>
    <row r="12" spans="1:78" x14ac:dyDescent="0.25">
      <c r="A12" s="49"/>
      <c r="D12" s="57"/>
      <c r="E12" s="92" t="s">
        <v>436</v>
      </c>
      <c r="F12" s="7">
        <f xml:space="preserve"> MAX(J11:BZ11)</f>
        <v>9</v>
      </c>
      <c r="G12" s="7" t="s">
        <v>437</v>
      </c>
    </row>
    <row r="13" spans="1:78" x14ac:dyDescent="0.25">
      <c r="A13" s="49"/>
      <c r="D13" s="57"/>
      <c r="E13" s="92"/>
    </row>
    <row r="14" spans="1:78" s="41" customFormat="1" x14ac:dyDescent="0.25">
      <c r="A14" s="69"/>
      <c r="B14" s="70"/>
      <c r="C14" s="112"/>
      <c r="D14" s="71"/>
      <c r="E14" s="92" t="str">
        <f t="shared" ref="E14:R14" si="1" xml:space="preserve"> E$11</f>
        <v>Model column counter</v>
      </c>
      <c r="F14" s="41">
        <f t="shared" si="1"/>
        <v>0</v>
      </c>
      <c r="G14" s="41" t="str">
        <f t="shared" si="1"/>
        <v>counter</v>
      </c>
      <c r="H14" s="41">
        <f t="shared" si="1"/>
        <v>0</v>
      </c>
      <c r="I14" s="41">
        <f t="shared" si="1"/>
        <v>0</v>
      </c>
      <c r="J14" s="41">
        <f t="shared" si="1"/>
        <v>1</v>
      </c>
      <c r="K14" s="41">
        <f t="shared" si="1"/>
        <v>2</v>
      </c>
      <c r="L14" s="41">
        <f t="shared" si="1"/>
        <v>3</v>
      </c>
      <c r="M14" s="41">
        <f t="shared" si="1"/>
        <v>4</v>
      </c>
      <c r="N14" s="41">
        <f t="shared" si="1"/>
        <v>5</v>
      </c>
      <c r="O14" s="41">
        <f t="shared" si="1"/>
        <v>6</v>
      </c>
      <c r="P14" s="41">
        <f t="shared" si="1"/>
        <v>7</v>
      </c>
      <c r="Q14" s="41">
        <f t="shared" si="1"/>
        <v>8</v>
      </c>
      <c r="R14" s="41">
        <f t="shared" si="1"/>
        <v>9</v>
      </c>
    </row>
    <row r="15" spans="1:78" x14ac:dyDescent="0.25">
      <c r="A15" s="49"/>
      <c r="B15" s="64"/>
      <c r="C15" s="124"/>
      <c r="E15" s="91" t="s">
        <v>438</v>
      </c>
      <c r="G15" s="7" t="s">
        <v>439</v>
      </c>
      <c r="H15" s="7">
        <f xml:space="preserve"> SUM(J15:BZ15)</f>
        <v>1</v>
      </c>
      <c r="J15" s="7">
        <f t="shared" ref="J15:R15" si="2" xml:space="preserve"> IF( J14 = 1, 1, 0)</f>
        <v>1</v>
      </c>
      <c r="K15" s="7">
        <f t="shared" si="2"/>
        <v>0</v>
      </c>
      <c r="L15" s="7">
        <f t="shared" si="2"/>
        <v>0</v>
      </c>
      <c r="M15" s="7">
        <f t="shared" si="2"/>
        <v>0</v>
      </c>
      <c r="N15" s="7">
        <f t="shared" si="2"/>
        <v>0</v>
      </c>
      <c r="O15" s="7">
        <f t="shared" si="2"/>
        <v>0</v>
      </c>
      <c r="P15" s="7">
        <f t="shared" si="2"/>
        <v>0</v>
      </c>
      <c r="Q15" s="7">
        <f t="shared" si="2"/>
        <v>0</v>
      </c>
      <c r="R15" s="7">
        <f t="shared" si="2"/>
        <v>0</v>
      </c>
    </row>
    <row r="16" spans="1:78" x14ac:dyDescent="0.25">
      <c r="A16" s="49"/>
      <c r="B16" s="64"/>
      <c r="C16" s="124"/>
    </row>
    <row r="17" spans="1:78" s="36" customFormat="1" x14ac:dyDescent="0.25">
      <c r="A17" s="72"/>
      <c r="B17" s="73"/>
      <c r="C17" s="126"/>
      <c r="D17" s="74"/>
      <c r="E17" s="94" t="str">
        <f xml:space="preserve"> InpR!E$11</f>
        <v>First date of time ruler</v>
      </c>
      <c r="F17" s="36">
        <f xml:space="preserve"> InpR!F$11</f>
        <v>42826</v>
      </c>
      <c r="G17" s="36" t="str">
        <f xml:space="preserve"> InpR!G$11</f>
        <v>date</v>
      </c>
      <c r="I17" s="32"/>
    </row>
    <row r="18" spans="1:78" s="25" customFormat="1" x14ac:dyDescent="0.25">
      <c r="A18" s="72"/>
      <c r="B18" s="73"/>
      <c r="C18" s="126"/>
      <c r="D18" s="74"/>
      <c r="E18" s="91" t="s">
        <v>440</v>
      </c>
      <c r="F18" s="25">
        <f xml:space="preserve"> DATE(YEAR(F17), MONTH(F17), 1)</f>
        <v>42826</v>
      </c>
      <c r="G18" s="25" t="s">
        <v>441</v>
      </c>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row>
    <row r="19" spans="1:78" s="36" customFormat="1" x14ac:dyDescent="0.25">
      <c r="A19" s="72"/>
      <c r="B19" s="73"/>
      <c r="C19" s="126"/>
      <c r="D19" s="74"/>
      <c r="E19" s="94"/>
      <c r="I19" s="32"/>
    </row>
    <row r="20" spans="1:78" s="25" customFormat="1" x14ac:dyDescent="0.25">
      <c r="A20" s="72"/>
      <c r="B20" s="73"/>
      <c r="C20" s="126"/>
      <c r="D20" s="74"/>
      <c r="E20" s="91" t="str">
        <f xml:space="preserve"> E$18</f>
        <v>First model period BEG</v>
      </c>
      <c r="F20" s="25">
        <f xml:space="preserve"> F$18</f>
        <v>42826</v>
      </c>
      <c r="G20" s="25" t="str">
        <f xml:space="preserve"> G$18</f>
        <v>month</v>
      </c>
      <c r="I20" s="18"/>
    </row>
    <row r="21" spans="1:78" x14ac:dyDescent="0.25">
      <c r="A21" s="49"/>
      <c r="B21" s="64"/>
      <c r="C21" s="124"/>
      <c r="E21" s="91" t="str">
        <f t="shared" ref="E21:R21" si="3" xml:space="preserve"> E$15</f>
        <v>First model column flag</v>
      </c>
      <c r="F21" s="7">
        <f t="shared" si="3"/>
        <v>0</v>
      </c>
      <c r="G21" s="7" t="str">
        <f t="shared" si="3"/>
        <v>flag</v>
      </c>
      <c r="H21" s="7">
        <f t="shared" si="3"/>
        <v>1</v>
      </c>
      <c r="I21" s="7">
        <f t="shared" si="3"/>
        <v>0</v>
      </c>
      <c r="J21" s="7">
        <f t="shared" si="3"/>
        <v>1</v>
      </c>
      <c r="K21" s="7">
        <f t="shared" si="3"/>
        <v>0</v>
      </c>
      <c r="L21" s="7">
        <f t="shared" si="3"/>
        <v>0</v>
      </c>
      <c r="M21" s="7">
        <f t="shared" si="3"/>
        <v>0</v>
      </c>
      <c r="N21" s="7">
        <f t="shared" si="3"/>
        <v>0</v>
      </c>
      <c r="O21" s="7">
        <f t="shared" si="3"/>
        <v>0</v>
      </c>
      <c r="P21" s="7">
        <f t="shared" si="3"/>
        <v>0</v>
      </c>
      <c r="Q21" s="7">
        <f t="shared" si="3"/>
        <v>0</v>
      </c>
      <c r="R21" s="7">
        <f t="shared" si="3"/>
        <v>0</v>
      </c>
    </row>
    <row r="22" spans="1:78" s="17" customFormat="1" x14ac:dyDescent="0.25">
      <c r="A22" s="75"/>
      <c r="B22" s="76"/>
      <c r="C22" s="127"/>
      <c r="D22" s="77"/>
      <c r="E22" s="91" t="s">
        <v>442</v>
      </c>
      <c r="G22" s="17" t="s">
        <v>350</v>
      </c>
      <c r="J22" s="17">
        <f t="shared" ref="J22:R22" si="4" xml:space="preserve"> IF( J21 = 1, $F20, I23 + 1)</f>
        <v>42826</v>
      </c>
      <c r="K22" s="17">
        <f t="shared" si="4"/>
        <v>43191</v>
      </c>
      <c r="L22" s="17">
        <f t="shared" si="4"/>
        <v>43556</v>
      </c>
      <c r="M22" s="17">
        <f t="shared" si="4"/>
        <v>43922</v>
      </c>
      <c r="N22" s="17">
        <f t="shared" si="4"/>
        <v>44287</v>
      </c>
      <c r="O22" s="17">
        <f t="shared" si="4"/>
        <v>44652</v>
      </c>
      <c r="P22" s="17">
        <f t="shared" si="4"/>
        <v>45017</v>
      </c>
      <c r="Q22" s="17">
        <f t="shared" si="4"/>
        <v>45383</v>
      </c>
      <c r="R22" s="17">
        <f t="shared" si="4"/>
        <v>45748</v>
      </c>
    </row>
    <row r="23" spans="1:78" s="39" customFormat="1" x14ac:dyDescent="0.25">
      <c r="A23" s="75"/>
      <c r="B23" s="78"/>
      <c r="C23" s="128"/>
      <c r="D23" s="79"/>
      <c r="E23" s="95" t="s">
        <v>443</v>
      </c>
      <c r="F23" s="34"/>
      <c r="G23" s="39" t="s">
        <v>350</v>
      </c>
      <c r="I23" s="40"/>
      <c r="J23" s="39">
        <f t="shared" ref="J23:R23" si="5" xml:space="preserve"> DATE(YEAR(J22), MONTH(J22) + 12, DAY(1) - 1)</f>
        <v>43190</v>
      </c>
      <c r="K23" s="39">
        <f t="shared" si="5"/>
        <v>43555</v>
      </c>
      <c r="L23" s="39">
        <f t="shared" si="5"/>
        <v>43921</v>
      </c>
      <c r="M23" s="39">
        <f t="shared" si="5"/>
        <v>44286</v>
      </c>
      <c r="N23" s="39">
        <f t="shared" si="5"/>
        <v>44651</v>
      </c>
      <c r="O23" s="39">
        <f t="shared" si="5"/>
        <v>45016</v>
      </c>
      <c r="P23" s="39">
        <f t="shared" si="5"/>
        <v>45382</v>
      </c>
      <c r="Q23" s="39">
        <f t="shared" si="5"/>
        <v>45747</v>
      </c>
      <c r="R23" s="39">
        <f t="shared" si="5"/>
        <v>46112</v>
      </c>
    </row>
    <row r="24" spans="1:78" s="31" customFormat="1" x14ac:dyDescent="0.25">
      <c r="A24" s="75"/>
      <c r="B24" s="78"/>
      <c r="C24" s="128"/>
      <c r="D24" s="79"/>
      <c r="E24" s="92"/>
    </row>
    <row r="25" spans="1:78" s="31" customFormat="1" x14ac:dyDescent="0.25">
      <c r="A25" s="75"/>
      <c r="B25" s="78"/>
      <c r="C25" s="128"/>
      <c r="D25" s="79"/>
      <c r="E25" s="92" t="str">
        <f t="shared" ref="E25:R25" si="6" xml:space="preserve"> E$23</f>
        <v>Model Period END</v>
      </c>
      <c r="F25" s="31">
        <f t="shared" si="6"/>
        <v>0</v>
      </c>
      <c r="G25" s="31" t="str">
        <f t="shared" si="6"/>
        <v>date</v>
      </c>
      <c r="H25" s="31">
        <f t="shared" si="6"/>
        <v>0</v>
      </c>
      <c r="I25" s="31">
        <f t="shared" si="6"/>
        <v>0</v>
      </c>
      <c r="J25" s="31">
        <f t="shared" si="6"/>
        <v>43190</v>
      </c>
      <c r="K25" s="31">
        <f t="shared" si="6"/>
        <v>43555</v>
      </c>
      <c r="L25" s="31">
        <f t="shared" si="6"/>
        <v>43921</v>
      </c>
      <c r="M25" s="31">
        <f t="shared" si="6"/>
        <v>44286</v>
      </c>
      <c r="N25" s="31">
        <f t="shared" si="6"/>
        <v>44651</v>
      </c>
      <c r="O25" s="31">
        <f t="shared" si="6"/>
        <v>45016</v>
      </c>
      <c r="P25" s="31">
        <f t="shared" si="6"/>
        <v>45382</v>
      </c>
      <c r="Q25" s="31">
        <f t="shared" si="6"/>
        <v>45747</v>
      </c>
      <c r="R25" s="31">
        <f t="shared" si="6"/>
        <v>46112</v>
      </c>
    </row>
    <row r="26" spans="1:78" s="31" customFormat="1" x14ac:dyDescent="0.25">
      <c r="A26" s="75"/>
      <c r="B26" s="78"/>
      <c r="C26" s="128"/>
      <c r="D26" s="79" t="s">
        <v>444</v>
      </c>
      <c r="E26" s="92" t="str">
        <f t="shared" ref="E26:R26" si="7" xml:space="preserve"> E$22</f>
        <v>Model Period BEG</v>
      </c>
      <c r="F26" s="31">
        <f t="shared" si="7"/>
        <v>0</v>
      </c>
      <c r="G26" s="31" t="str">
        <f t="shared" si="7"/>
        <v>date</v>
      </c>
      <c r="H26" s="31">
        <f t="shared" si="7"/>
        <v>0</v>
      </c>
      <c r="I26" s="31">
        <f t="shared" si="7"/>
        <v>0</v>
      </c>
      <c r="J26" s="31">
        <f t="shared" si="7"/>
        <v>42826</v>
      </c>
      <c r="K26" s="31">
        <f t="shared" si="7"/>
        <v>43191</v>
      </c>
      <c r="L26" s="31">
        <f t="shared" si="7"/>
        <v>43556</v>
      </c>
      <c r="M26" s="31">
        <f t="shared" si="7"/>
        <v>43922</v>
      </c>
      <c r="N26" s="31">
        <f t="shared" si="7"/>
        <v>44287</v>
      </c>
      <c r="O26" s="31">
        <f t="shared" si="7"/>
        <v>44652</v>
      </c>
      <c r="P26" s="31">
        <f t="shared" si="7"/>
        <v>45017</v>
      </c>
      <c r="Q26" s="31">
        <f t="shared" si="7"/>
        <v>45383</v>
      </c>
      <c r="R26" s="31">
        <f t="shared" si="7"/>
        <v>45748</v>
      </c>
    </row>
    <row r="27" spans="1:78" s="38" customFormat="1" x14ac:dyDescent="0.25">
      <c r="A27" s="80"/>
      <c r="B27" s="81"/>
      <c r="C27" s="129"/>
      <c r="D27" s="82"/>
      <c r="E27" s="92" t="s">
        <v>445</v>
      </c>
      <c r="G27" s="38" t="s">
        <v>446</v>
      </c>
      <c r="H27" s="21">
        <f xml:space="preserve"> SUM(J27:BZ27)</f>
        <v>3287</v>
      </c>
      <c r="J27" s="21">
        <f t="shared" ref="J27:R27" si="8" xml:space="preserve"> J25 - J26 + 1</f>
        <v>365</v>
      </c>
      <c r="K27" s="21">
        <f t="shared" si="8"/>
        <v>365</v>
      </c>
      <c r="L27" s="21">
        <f t="shared" si="8"/>
        <v>366</v>
      </c>
      <c r="M27" s="21">
        <f t="shared" si="8"/>
        <v>365</v>
      </c>
      <c r="N27" s="21">
        <f t="shared" si="8"/>
        <v>365</v>
      </c>
      <c r="O27" s="21">
        <f t="shared" si="8"/>
        <v>365</v>
      </c>
      <c r="P27" s="21">
        <f t="shared" si="8"/>
        <v>366</v>
      </c>
      <c r="Q27" s="21">
        <f t="shared" si="8"/>
        <v>365</v>
      </c>
      <c r="R27" s="21">
        <f t="shared" si="8"/>
        <v>365</v>
      </c>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row>
    <row r="28" spans="1:78" s="65" customFormat="1" x14ac:dyDescent="0.25">
      <c r="A28" s="47"/>
      <c r="B28" s="59"/>
      <c r="C28" s="108"/>
      <c r="D28" s="53"/>
      <c r="E28" s="93"/>
      <c r="G28" s="37"/>
    </row>
    <row r="29" spans="1:78" s="65" customFormat="1" x14ac:dyDescent="0.25">
      <c r="A29" s="47"/>
      <c r="B29" s="59"/>
      <c r="C29" s="108"/>
      <c r="D29" s="53"/>
      <c r="E29" s="93"/>
      <c r="G29" s="37"/>
    </row>
    <row r="30" spans="1:78" s="31" customFormat="1" x14ac:dyDescent="0.25">
      <c r="A30" s="75" t="s">
        <v>447</v>
      </c>
      <c r="B30" s="78"/>
      <c r="C30" s="128"/>
      <c r="D30" s="79"/>
      <c r="E30" s="92"/>
    </row>
    <row r="31" spans="1:78" s="31" customFormat="1" x14ac:dyDescent="0.25">
      <c r="A31" s="75"/>
      <c r="B31" s="78"/>
      <c r="C31" s="128"/>
      <c r="D31" s="79"/>
      <c r="E31" s="92"/>
    </row>
    <row r="32" spans="1:78" s="32" customFormat="1" x14ac:dyDescent="0.25">
      <c r="A32" s="72"/>
      <c r="B32" s="83"/>
      <c r="C32" s="130"/>
      <c r="D32" s="84"/>
      <c r="E32" s="96" t="str">
        <f xml:space="preserve"> InpR!E$13</f>
        <v>Last Pre Forecast Date</v>
      </c>
      <c r="F32" s="32">
        <f xml:space="preserve"> InpR!F$13</f>
        <v>43921</v>
      </c>
      <c r="G32" s="32" t="str">
        <f xml:space="preserve"> InpR!G$13</f>
        <v>date</v>
      </c>
    </row>
    <row r="33" spans="1:18" s="85" customFormat="1" x14ac:dyDescent="0.25">
      <c r="A33" s="75"/>
      <c r="B33" s="76"/>
      <c r="C33" s="127"/>
      <c r="D33" s="77"/>
      <c r="E33" s="97" t="str">
        <f t="shared" ref="E33:R33" si="9" xml:space="preserve"> E$23</f>
        <v>Model Period END</v>
      </c>
      <c r="F33" s="85">
        <f t="shared" si="9"/>
        <v>0</v>
      </c>
      <c r="G33" s="85" t="str">
        <f t="shared" si="9"/>
        <v>date</v>
      </c>
      <c r="H33" s="85">
        <f t="shared" si="9"/>
        <v>0</v>
      </c>
      <c r="I33" s="85">
        <f t="shared" si="9"/>
        <v>0</v>
      </c>
      <c r="J33" s="85">
        <f t="shared" si="9"/>
        <v>43190</v>
      </c>
      <c r="K33" s="85">
        <f t="shared" si="9"/>
        <v>43555</v>
      </c>
      <c r="L33" s="85">
        <f t="shared" si="9"/>
        <v>43921</v>
      </c>
      <c r="M33" s="85">
        <f t="shared" si="9"/>
        <v>44286</v>
      </c>
      <c r="N33" s="85">
        <f t="shared" si="9"/>
        <v>44651</v>
      </c>
      <c r="O33" s="85">
        <f t="shared" si="9"/>
        <v>45016</v>
      </c>
      <c r="P33" s="85">
        <f t="shared" si="9"/>
        <v>45382</v>
      </c>
      <c r="Q33" s="85">
        <f t="shared" si="9"/>
        <v>45747</v>
      </c>
      <c r="R33" s="85">
        <f t="shared" si="9"/>
        <v>46112</v>
      </c>
    </row>
    <row r="34" spans="1:18" x14ac:dyDescent="0.25">
      <c r="A34" s="49"/>
      <c r="B34" s="64"/>
      <c r="C34" s="124"/>
      <c r="E34" s="91" t="s">
        <v>448</v>
      </c>
      <c r="G34" s="7" t="s">
        <v>439</v>
      </c>
      <c r="H34" s="7">
        <f xml:space="preserve"> SUM(J34:BZ34)</f>
        <v>1</v>
      </c>
      <c r="J34" s="7">
        <f t="shared" ref="J34:R34" si="10" xml:space="preserve"> IF(J33 = $F32, 1, 0)</f>
        <v>0</v>
      </c>
      <c r="K34" s="7">
        <f t="shared" si="10"/>
        <v>0</v>
      </c>
      <c r="L34" s="7">
        <f t="shared" si="10"/>
        <v>1</v>
      </c>
      <c r="M34" s="7">
        <f t="shared" si="10"/>
        <v>0</v>
      </c>
      <c r="N34" s="7">
        <f t="shared" si="10"/>
        <v>0</v>
      </c>
      <c r="O34" s="7">
        <f t="shared" si="10"/>
        <v>0</v>
      </c>
      <c r="P34" s="7">
        <f t="shared" si="10"/>
        <v>0</v>
      </c>
      <c r="Q34" s="7">
        <f t="shared" si="10"/>
        <v>0</v>
      </c>
      <c r="R34" s="7">
        <f t="shared" si="10"/>
        <v>0</v>
      </c>
    </row>
    <row r="35" spans="1:18" x14ac:dyDescent="0.25">
      <c r="A35" s="49"/>
      <c r="B35" s="64"/>
      <c r="C35" s="124"/>
      <c r="E35" s="91" t="s">
        <v>449</v>
      </c>
      <c r="G35" s="7" t="s">
        <v>439</v>
      </c>
      <c r="H35" s="7">
        <f xml:space="preserve"> SUM(J35:BZ35)</f>
        <v>3</v>
      </c>
      <c r="J35" s="7">
        <f t="shared" ref="J35:R35" si="11" xml:space="preserve"> IF($F32 &gt;= J33, 1, 0)</f>
        <v>1</v>
      </c>
      <c r="K35" s="7">
        <f t="shared" si="11"/>
        <v>1</v>
      </c>
      <c r="L35" s="7">
        <f t="shared" si="11"/>
        <v>1</v>
      </c>
      <c r="M35" s="7">
        <f t="shared" si="11"/>
        <v>0</v>
      </c>
      <c r="N35" s="7">
        <f t="shared" si="11"/>
        <v>0</v>
      </c>
      <c r="O35" s="7">
        <f t="shared" si="11"/>
        <v>0</v>
      </c>
      <c r="P35" s="7">
        <f t="shared" si="11"/>
        <v>0</v>
      </c>
      <c r="Q35" s="7">
        <f t="shared" si="11"/>
        <v>0</v>
      </c>
      <c r="R35" s="7">
        <f t="shared" si="11"/>
        <v>0</v>
      </c>
    </row>
    <row r="36" spans="1:18" x14ac:dyDescent="0.25">
      <c r="A36" s="49"/>
      <c r="D36" s="57"/>
      <c r="E36" s="92" t="s">
        <v>450</v>
      </c>
      <c r="F36" s="21">
        <f xml:space="preserve"> SUM(J35:BZ35)</f>
        <v>3</v>
      </c>
      <c r="G36" s="7" t="s">
        <v>451</v>
      </c>
    </row>
    <row r="37" spans="1:18" x14ac:dyDescent="0.25">
      <c r="A37" s="49"/>
      <c r="D37" s="57"/>
      <c r="E37" s="92"/>
    </row>
    <row r="38" spans="1:18" s="36" customFormat="1" x14ac:dyDescent="0.25">
      <c r="A38" s="86"/>
      <c r="B38" s="73"/>
      <c r="C38" s="126"/>
      <c r="D38" s="74"/>
      <c r="E38" s="94" t="str">
        <f xml:space="preserve"> InpR!E$15</f>
        <v>Acquisition date (midnight)</v>
      </c>
      <c r="F38" s="36">
        <f xml:space="preserve"> InpR!F$15</f>
        <v>43921</v>
      </c>
      <c r="G38" s="36" t="str">
        <f xml:space="preserve"> InpR!G$15</f>
        <v>date</v>
      </c>
    </row>
    <row r="39" spans="1:18" s="85" customFormat="1" x14ac:dyDescent="0.25">
      <c r="A39" s="75"/>
      <c r="B39" s="76"/>
      <c r="C39" s="127"/>
      <c r="D39" s="77"/>
      <c r="E39" s="97" t="str">
        <f t="shared" ref="E39:R39" si="12" xml:space="preserve"> E$23</f>
        <v>Model Period END</v>
      </c>
      <c r="F39" s="85">
        <f t="shared" si="12"/>
        <v>0</v>
      </c>
      <c r="G39" s="85" t="str">
        <f t="shared" si="12"/>
        <v>date</v>
      </c>
      <c r="H39" s="85">
        <f t="shared" si="12"/>
        <v>0</v>
      </c>
      <c r="I39" s="85">
        <f t="shared" si="12"/>
        <v>0</v>
      </c>
      <c r="J39" s="85">
        <f t="shared" si="12"/>
        <v>43190</v>
      </c>
      <c r="K39" s="85">
        <f t="shared" si="12"/>
        <v>43555</v>
      </c>
      <c r="L39" s="85">
        <f t="shared" si="12"/>
        <v>43921</v>
      </c>
      <c r="M39" s="85">
        <f t="shared" si="12"/>
        <v>44286</v>
      </c>
      <c r="N39" s="85">
        <f t="shared" si="12"/>
        <v>44651</v>
      </c>
      <c r="O39" s="85">
        <f t="shared" si="12"/>
        <v>45016</v>
      </c>
      <c r="P39" s="85">
        <f t="shared" si="12"/>
        <v>45382</v>
      </c>
      <c r="Q39" s="85">
        <f t="shared" si="12"/>
        <v>45747</v>
      </c>
      <c r="R39" s="85">
        <f t="shared" si="12"/>
        <v>46112</v>
      </c>
    </row>
    <row r="40" spans="1:18" s="2" customFormat="1" x14ac:dyDescent="0.25">
      <c r="A40" s="49"/>
      <c r="B40" s="64"/>
      <c r="C40" s="124"/>
      <c r="D40" s="55"/>
      <c r="E40" s="98" t="s">
        <v>452</v>
      </c>
      <c r="G40" s="2" t="s">
        <v>439</v>
      </c>
      <c r="H40" s="2">
        <f xml:space="preserve"> SUM(J40:BZ40)</f>
        <v>1</v>
      </c>
      <c r="J40" s="2">
        <f t="shared" ref="J40:R40" si="13" xml:space="preserve"> IF(J39 = $F38, 1, 0)</f>
        <v>0</v>
      </c>
      <c r="K40" s="2">
        <f t="shared" si="13"/>
        <v>0</v>
      </c>
      <c r="L40" s="2">
        <f t="shared" si="13"/>
        <v>1</v>
      </c>
      <c r="M40" s="2">
        <f t="shared" si="13"/>
        <v>0</v>
      </c>
      <c r="N40" s="2">
        <f t="shared" si="13"/>
        <v>0</v>
      </c>
      <c r="O40" s="2">
        <f t="shared" si="13"/>
        <v>0</v>
      </c>
      <c r="P40" s="2">
        <f t="shared" si="13"/>
        <v>0</v>
      </c>
      <c r="Q40" s="2">
        <f t="shared" si="13"/>
        <v>0</v>
      </c>
      <c r="R40" s="2">
        <f t="shared" si="13"/>
        <v>0</v>
      </c>
    </row>
    <row r="41" spans="1:18" s="31" customFormat="1" x14ac:dyDescent="0.25">
      <c r="A41" s="75"/>
      <c r="B41" s="78"/>
      <c r="C41" s="128"/>
      <c r="D41" s="79"/>
      <c r="E41" s="92"/>
    </row>
    <row r="42" spans="1:18" s="31" customFormat="1" x14ac:dyDescent="0.25">
      <c r="A42" s="75"/>
      <c r="B42" s="78"/>
      <c r="C42" s="128"/>
      <c r="D42" s="79"/>
      <c r="E42" s="92"/>
    </row>
    <row r="43" spans="1:18" x14ac:dyDescent="0.25">
      <c r="A43" s="49" t="s">
        <v>453</v>
      </c>
      <c r="D43" s="57"/>
      <c r="E43" s="92"/>
    </row>
    <row r="44" spans="1:18" x14ac:dyDescent="0.25">
      <c r="A44" s="49"/>
      <c r="D44" s="57"/>
      <c r="E44" s="92"/>
    </row>
    <row r="45" spans="1:18" x14ac:dyDescent="0.25">
      <c r="E45" s="91" t="str">
        <f t="shared" ref="E45:R45" si="14" xml:space="preserve"> E$34</f>
        <v>Last Pre Forecast Flag</v>
      </c>
      <c r="F45" s="7">
        <f t="shared" si="14"/>
        <v>0</v>
      </c>
      <c r="G45" s="7" t="str">
        <f t="shared" si="14"/>
        <v>flag</v>
      </c>
      <c r="H45" s="7">
        <f t="shared" si="14"/>
        <v>1</v>
      </c>
      <c r="I45" s="7">
        <f t="shared" si="14"/>
        <v>0</v>
      </c>
      <c r="J45" s="7">
        <f t="shared" si="14"/>
        <v>0</v>
      </c>
      <c r="K45" s="7">
        <f t="shared" si="14"/>
        <v>0</v>
      </c>
      <c r="L45" s="7">
        <f t="shared" si="14"/>
        <v>1</v>
      </c>
      <c r="M45" s="7">
        <f t="shared" si="14"/>
        <v>0</v>
      </c>
      <c r="N45" s="7">
        <f t="shared" si="14"/>
        <v>0</v>
      </c>
      <c r="O45" s="7">
        <f t="shared" si="14"/>
        <v>0</v>
      </c>
      <c r="P45" s="7">
        <f t="shared" si="14"/>
        <v>0</v>
      </c>
      <c r="Q45" s="7">
        <f t="shared" si="14"/>
        <v>0</v>
      </c>
      <c r="R45" s="7">
        <f t="shared" si="14"/>
        <v>0</v>
      </c>
    </row>
    <row r="46" spans="1:18" x14ac:dyDescent="0.25">
      <c r="E46" s="91" t="s">
        <v>454</v>
      </c>
      <c r="G46" s="7" t="s">
        <v>439</v>
      </c>
      <c r="H46" s="7">
        <f xml:space="preserve"> SUM(J46:BZ46)</f>
        <v>1</v>
      </c>
      <c r="J46" s="7">
        <f t="shared" ref="J46:R46" si="15" xml:space="preserve"> I45</f>
        <v>0</v>
      </c>
      <c r="K46" s="7">
        <f t="shared" si="15"/>
        <v>0</v>
      </c>
      <c r="L46" s="7">
        <f t="shared" si="15"/>
        <v>0</v>
      </c>
      <c r="M46" s="7">
        <f t="shared" si="15"/>
        <v>1</v>
      </c>
      <c r="N46" s="7">
        <f t="shared" si="15"/>
        <v>0</v>
      </c>
      <c r="O46" s="7">
        <f t="shared" si="15"/>
        <v>0</v>
      </c>
      <c r="P46" s="7">
        <f t="shared" si="15"/>
        <v>0</v>
      </c>
      <c r="Q46" s="7">
        <f t="shared" si="15"/>
        <v>0</v>
      </c>
      <c r="R46" s="7">
        <f t="shared" si="15"/>
        <v>0</v>
      </c>
    </row>
    <row r="48" spans="1:18" s="32" customFormat="1" x14ac:dyDescent="0.25">
      <c r="A48" s="72"/>
      <c r="B48" s="83"/>
      <c r="C48" s="130"/>
      <c r="D48" s="84"/>
      <c r="E48" s="96" t="str">
        <f>InpR!E$17</f>
        <v>Last forecast date</v>
      </c>
      <c r="F48" s="32">
        <f>InpR!F$17</f>
        <v>45747</v>
      </c>
      <c r="G48" s="32" t="str">
        <f>InpR!G$17</f>
        <v>date</v>
      </c>
    </row>
    <row r="49" spans="1:78" x14ac:dyDescent="0.25">
      <c r="E49" s="99" t="str">
        <f t="shared" ref="E49:R49" si="16" xml:space="preserve"> E$23</f>
        <v>Model Period END</v>
      </c>
      <c r="F49" s="87">
        <f t="shared" si="16"/>
        <v>0</v>
      </c>
      <c r="G49" s="87" t="str">
        <f t="shared" si="16"/>
        <v>date</v>
      </c>
      <c r="H49" s="87">
        <f t="shared" si="16"/>
        <v>0</v>
      </c>
      <c r="I49" s="88">
        <f t="shared" si="16"/>
        <v>0</v>
      </c>
      <c r="J49" s="87">
        <f t="shared" si="16"/>
        <v>43190</v>
      </c>
      <c r="K49" s="87">
        <f t="shared" si="16"/>
        <v>43555</v>
      </c>
      <c r="L49" s="87">
        <f t="shared" si="16"/>
        <v>43921</v>
      </c>
      <c r="M49" s="87">
        <f t="shared" si="16"/>
        <v>44286</v>
      </c>
      <c r="N49" s="87">
        <f t="shared" si="16"/>
        <v>44651</v>
      </c>
      <c r="O49" s="87">
        <f t="shared" si="16"/>
        <v>45016</v>
      </c>
      <c r="P49" s="87">
        <f t="shared" si="16"/>
        <v>45382</v>
      </c>
      <c r="Q49" s="87">
        <f t="shared" si="16"/>
        <v>45747</v>
      </c>
      <c r="R49" s="87">
        <f t="shared" si="16"/>
        <v>46112</v>
      </c>
      <c r="S49" s="87"/>
      <c r="T49" s="87"/>
      <c r="U49" s="87"/>
      <c r="V49" s="87"/>
      <c r="W49" s="87"/>
      <c r="X49" s="87"/>
      <c r="Y49" s="87"/>
      <c r="Z49" s="87"/>
      <c r="AA49" s="87"/>
      <c r="AB49" s="87"/>
      <c r="AC49" s="87"/>
      <c r="AD49" s="87"/>
      <c r="AE49" s="87"/>
      <c r="AF49" s="87"/>
      <c r="AG49" s="87"/>
      <c r="AH49" s="87"/>
      <c r="AI49" s="87"/>
      <c r="AJ49" s="87"/>
      <c r="AK49" s="87"/>
      <c r="AL49" s="87"/>
      <c r="AM49" s="87"/>
      <c r="AN49" s="87"/>
      <c r="AO49" s="87"/>
      <c r="AP49" s="87"/>
      <c r="AQ49" s="87"/>
      <c r="AR49" s="87"/>
      <c r="AS49" s="87"/>
      <c r="AT49" s="87"/>
      <c r="AU49" s="87"/>
      <c r="AV49" s="87"/>
      <c r="AW49" s="87"/>
      <c r="AX49" s="87"/>
      <c r="AY49" s="87"/>
      <c r="AZ49" s="87"/>
      <c r="BA49" s="87"/>
      <c r="BB49" s="87"/>
      <c r="BC49" s="87"/>
      <c r="BD49" s="87"/>
      <c r="BE49" s="87"/>
      <c r="BF49" s="87"/>
      <c r="BG49" s="87"/>
      <c r="BH49" s="87"/>
      <c r="BI49" s="87"/>
      <c r="BJ49" s="87"/>
      <c r="BK49" s="87"/>
      <c r="BL49" s="87"/>
      <c r="BM49" s="87"/>
      <c r="BN49" s="87"/>
      <c r="BO49" s="87"/>
      <c r="BP49" s="87"/>
      <c r="BQ49" s="87"/>
      <c r="BR49" s="87"/>
      <c r="BS49" s="87"/>
      <c r="BT49" s="87"/>
      <c r="BU49" s="87"/>
      <c r="BV49" s="87"/>
      <c r="BW49" s="87"/>
      <c r="BX49" s="87"/>
      <c r="BY49" s="87"/>
      <c r="BZ49" s="87"/>
    </row>
    <row r="50" spans="1:78" x14ac:dyDescent="0.25">
      <c r="E50" s="92" t="s">
        <v>455</v>
      </c>
      <c r="G50" s="7" t="s">
        <v>439</v>
      </c>
      <c r="H50" s="7">
        <f xml:space="preserve"> SUM(J50:BZ50)</f>
        <v>1</v>
      </c>
      <c r="J50" s="7">
        <f t="shared" ref="J50:R50" si="17" xml:space="preserve"> IF(AND($F48 &gt; I49, $F48 &lt;= J49), 1, 0)</f>
        <v>0</v>
      </c>
      <c r="K50" s="7">
        <f t="shared" si="17"/>
        <v>0</v>
      </c>
      <c r="L50" s="7">
        <f t="shared" si="17"/>
        <v>0</v>
      </c>
      <c r="M50" s="7">
        <f t="shared" si="17"/>
        <v>0</v>
      </c>
      <c r="N50" s="7">
        <f t="shared" si="17"/>
        <v>0</v>
      </c>
      <c r="O50" s="7">
        <f t="shared" si="17"/>
        <v>0</v>
      </c>
      <c r="P50" s="7">
        <f t="shared" si="17"/>
        <v>0</v>
      </c>
      <c r="Q50" s="7">
        <f t="shared" si="17"/>
        <v>1</v>
      </c>
      <c r="R50" s="7">
        <f t="shared" si="17"/>
        <v>0</v>
      </c>
    </row>
    <row r="51" spans="1:78" x14ac:dyDescent="0.25">
      <c r="E51" s="92"/>
    </row>
    <row r="52" spans="1:78" x14ac:dyDescent="0.25">
      <c r="E52" s="92" t="str">
        <f t="shared" ref="E52:R52" si="18" xml:space="preserve"> E$46</f>
        <v>1st Forecast Period Flag</v>
      </c>
      <c r="F52" s="7">
        <f t="shared" si="18"/>
        <v>0</v>
      </c>
      <c r="G52" s="7" t="str">
        <f t="shared" si="18"/>
        <v>flag</v>
      </c>
      <c r="H52" s="7">
        <f t="shared" si="18"/>
        <v>1</v>
      </c>
      <c r="I52" s="7">
        <f t="shared" si="18"/>
        <v>0</v>
      </c>
      <c r="J52" s="7">
        <f t="shared" si="18"/>
        <v>0</v>
      </c>
      <c r="K52" s="7">
        <f t="shared" si="18"/>
        <v>0</v>
      </c>
      <c r="L52" s="7">
        <f t="shared" si="18"/>
        <v>0</v>
      </c>
      <c r="M52" s="7">
        <f t="shared" si="18"/>
        <v>1</v>
      </c>
      <c r="N52" s="7">
        <f t="shared" si="18"/>
        <v>0</v>
      </c>
      <c r="O52" s="7">
        <f t="shared" si="18"/>
        <v>0</v>
      </c>
      <c r="P52" s="7">
        <f t="shared" si="18"/>
        <v>0</v>
      </c>
      <c r="Q52" s="7">
        <f t="shared" si="18"/>
        <v>0</v>
      </c>
      <c r="R52" s="7">
        <f t="shared" si="18"/>
        <v>0</v>
      </c>
    </row>
    <row r="53" spans="1:78" x14ac:dyDescent="0.25">
      <c r="E53" s="92" t="str">
        <f t="shared" ref="E53:R53" si="19" xml:space="preserve"> E$50</f>
        <v>Last Forecast Period Flag</v>
      </c>
      <c r="F53" s="7">
        <f t="shared" si="19"/>
        <v>0</v>
      </c>
      <c r="G53" s="7" t="str">
        <f t="shared" si="19"/>
        <v>flag</v>
      </c>
      <c r="H53" s="7">
        <f t="shared" si="19"/>
        <v>1</v>
      </c>
      <c r="I53" s="12">
        <f t="shared" si="19"/>
        <v>0</v>
      </c>
      <c r="J53" s="7">
        <f t="shared" si="19"/>
        <v>0</v>
      </c>
      <c r="K53" s="7">
        <f t="shared" si="19"/>
        <v>0</v>
      </c>
      <c r="L53" s="7">
        <f t="shared" si="19"/>
        <v>0</v>
      </c>
      <c r="M53" s="7">
        <f t="shared" si="19"/>
        <v>0</v>
      </c>
      <c r="N53" s="7">
        <f t="shared" si="19"/>
        <v>0</v>
      </c>
      <c r="O53" s="7">
        <f t="shared" si="19"/>
        <v>0</v>
      </c>
      <c r="P53" s="7">
        <f t="shared" si="19"/>
        <v>0</v>
      </c>
      <c r="Q53" s="7">
        <f t="shared" si="19"/>
        <v>1</v>
      </c>
      <c r="R53" s="7">
        <f t="shared" si="19"/>
        <v>0</v>
      </c>
    </row>
    <row r="54" spans="1:78" s="34" customFormat="1" x14ac:dyDescent="0.25">
      <c r="A54" s="50"/>
      <c r="B54" s="61"/>
      <c r="C54" s="110"/>
      <c r="D54" s="55"/>
      <c r="E54" s="95" t="s">
        <v>456</v>
      </c>
      <c r="G54" s="34" t="s">
        <v>439</v>
      </c>
      <c r="H54" s="34">
        <f xml:space="preserve"> SUM(J54:BZ54)</f>
        <v>5</v>
      </c>
      <c r="I54" s="35"/>
      <c r="J54" s="34">
        <f t="shared" ref="J54:R54" si="20" xml:space="preserve"> J52 - I53 + I54</f>
        <v>0</v>
      </c>
      <c r="K54" s="34">
        <f t="shared" si="20"/>
        <v>0</v>
      </c>
      <c r="L54" s="34">
        <f t="shared" si="20"/>
        <v>0</v>
      </c>
      <c r="M54" s="34">
        <f t="shared" si="20"/>
        <v>1</v>
      </c>
      <c r="N54" s="34">
        <f t="shared" si="20"/>
        <v>1</v>
      </c>
      <c r="O54" s="34">
        <f t="shared" si="20"/>
        <v>1</v>
      </c>
      <c r="P54" s="34">
        <f t="shared" si="20"/>
        <v>1</v>
      </c>
      <c r="Q54" s="34">
        <f t="shared" si="20"/>
        <v>1</v>
      </c>
      <c r="R54" s="34">
        <f t="shared" si="20"/>
        <v>0</v>
      </c>
    </row>
    <row r="55" spans="1:78" x14ac:dyDescent="0.25">
      <c r="A55" s="49"/>
      <c r="D55" s="57"/>
      <c r="E55" s="92" t="s">
        <v>457</v>
      </c>
      <c r="F55" s="7">
        <f xml:space="preserve"> SUM(J54:BZ54)</f>
        <v>5</v>
      </c>
      <c r="G55" s="7" t="s">
        <v>451</v>
      </c>
    </row>
    <row r="56" spans="1:78" x14ac:dyDescent="0.25">
      <c r="A56" s="49"/>
      <c r="D56" s="57"/>
      <c r="E56" s="92"/>
    </row>
    <row r="57" spans="1:78" x14ac:dyDescent="0.25">
      <c r="A57" s="49"/>
      <c r="D57" s="57"/>
      <c r="E57" s="92" t="str">
        <f t="shared" ref="E57:R57" si="21" xml:space="preserve"> E$35</f>
        <v>Pre Forecast Period Flag</v>
      </c>
      <c r="F57" s="7">
        <f t="shared" si="21"/>
        <v>0</v>
      </c>
      <c r="G57" s="7" t="str">
        <f t="shared" si="21"/>
        <v>flag</v>
      </c>
      <c r="H57" s="7">
        <f t="shared" si="21"/>
        <v>3</v>
      </c>
      <c r="I57" s="7">
        <f t="shared" si="21"/>
        <v>0</v>
      </c>
      <c r="J57" s="7">
        <f t="shared" si="21"/>
        <v>1</v>
      </c>
      <c r="K57" s="7">
        <f t="shared" si="21"/>
        <v>1</v>
      </c>
      <c r="L57" s="7">
        <f t="shared" si="21"/>
        <v>1</v>
      </c>
      <c r="M57" s="7">
        <f t="shared" si="21"/>
        <v>0</v>
      </c>
      <c r="N57" s="7">
        <f t="shared" si="21"/>
        <v>0</v>
      </c>
      <c r="O57" s="7">
        <f t="shared" si="21"/>
        <v>0</v>
      </c>
      <c r="P57" s="7">
        <f t="shared" si="21"/>
        <v>0</v>
      </c>
      <c r="Q57" s="7">
        <f t="shared" si="21"/>
        <v>0</v>
      </c>
      <c r="R57" s="7">
        <f t="shared" si="21"/>
        <v>0</v>
      </c>
    </row>
    <row r="58" spans="1:78" x14ac:dyDescent="0.25">
      <c r="A58" s="49"/>
      <c r="D58" s="57"/>
      <c r="E58" s="92" t="str">
        <f t="shared" ref="E58:R58" si="22" xml:space="preserve"> E$54</f>
        <v>Forecast Period Flag</v>
      </c>
      <c r="F58" s="7">
        <f t="shared" si="22"/>
        <v>0</v>
      </c>
      <c r="G58" s="7" t="str">
        <f t="shared" si="22"/>
        <v>flag</v>
      </c>
      <c r="H58" s="7">
        <f t="shared" si="22"/>
        <v>5</v>
      </c>
      <c r="I58" s="7">
        <f t="shared" si="22"/>
        <v>0</v>
      </c>
      <c r="J58" s="7">
        <f t="shared" si="22"/>
        <v>0</v>
      </c>
      <c r="K58" s="7">
        <f t="shared" si="22"/>
        <v>0</v>
      </c>
      <c r="L58" s="7">
        <f t="shared" si="22"/>
        <v>0</v>
      </c>
      <c r="M58" s="7">
        <f t="shared" si="22"/>
        <v>1</v>
      </c>
      <c r="N58" s="7">
        <f t="shared" si="22"/>
        <v>1</v>
      </c>
      <c r="O58" s="7">
        <f t="shared" si="22"/>
        <v>1</v>
      </c>
      <c r="P58" s="7">
        <f t="shared" si="22"/>
        <v>1</v>
      </c>
      <c r="Q58" s="7">
        <f t="shared" si="22"/>
        <v>1</v>
      </c>
      <c r="R58" s="7">
        <f t="shared" si="22"/>
        <v>0</v>
      </c>
    </row>
    <row r="59" spans="1:78" x14ac:dyDescent="0.25">
      <c r="A59" s="49"/>
      <c r="D59" s="57"/>
      <c r="E59" s="92" t="s">
        <v>458</v>
      </c>
      <c r="G59" s="7" t="s">
        <v>439</v>
      </c>
      <c r="J59" s="7" t="str">
        <f t="shared" ref="J59:R59" si="23" xml:space="preserve"> IF(J57 = 1, "Pre Fcst", IF(J58 = 1, "Forecast", "Post-Fcst"))</f>
        <v>Pre Fcst</v>
      </c>
      <c r="K59" s="7" t="str">
        <f t="shared" si="23"/>
        <v>Pre Fcst</v>
      </c>
      <c r="L59" s="7" t="str">
        <f t="shared" si="23"/>
        <v>Pre Fcst</v>
      </c>
      <c r="M59" s="7" t="str">
        <f t="shared" si="23"/>
        <v>Forecast</v>
      </c>
      <c r="N59" s="7" t="str">
        <f t="shared" si="23"/>
        <v>Forecast</v>
      </c>
      <c r="O59" s="7" t="str">
        <f t="shared" si="23"/>
        <v>Forecast</v>
      </c>
      <c r="P59" s="7" t="str">
        <f t="shared" si="23"/>
        <v>Forecast</v>
      </c>
      <c r="Q59" s="7" t="str">
        <f t="shared" si="23"/>
        <v>Forecast</v>
      </c>
      <c r="R59" s="7" t="str">
        <f t="shared" si="23"/>
        <v>Post-Fcst</v>
      </c>
    </row>
    <row r="60" spans="1:78" x14ac:dyDescent="0.25">
      <c r="A60" s="49"/>
      <c r="D60" s="57"/>
      <c r="E60" s="92"/>
    </row>
    <row r="61" spans="1:78" x14ac:dyDescent="0.25">
      <c r="A61" s="49"/>
      <c r="D61" s="57"/>
      <c r="E61" s="92"/>
    </row>
    <row r="62" spans="1:78" x14ac:dyDescent="0.25">
      <c r="A62" s="49" t="s">
        <v>459</v>
      </c>
      <c r="D62" s="57"/>
      <c r="E62" s="92"/>
    </row>
    <row r="63" spans="1:78" x14ac:dyDescent="0.25">
      <c r="A63" s="49"/>
      <c r="D63" s="57"/>
      <c r="E63" s="92"/>
    </row>
    <row r="64" spans="1:78" x14ac:dyDescent="0.25">
      <c r="E64" s="95" t="str">
        <f t="shared" ref="E64:R64" si="24" xml:space="preserve"> E$50</f>
        <v>Last Forecast Period Flag</v>
      </c>
      <c r="F64" s="34">
        <f t="shared" si="24"/>
        <v>0</v>
      </c>
      <c r="G64" s="34" t="str">
        <f t="shared" si="24"/>
        <v>flag</v>
      </c>
      <c r="H64" s="34">
        <f t="shared" si="24"/>
        <v>1</v>
      </c>
      <c r="I64" s="12">
        <f t="shared" si="24"/>
        <v>0</v>
      </c>
      <c r="J64" s="34">
        <f t="shared" si="24"/>
        <v>0</v>
      </c>
      <c r="K64" s="34">
        <f t="shared" si="24"/>
        <v>0</v>
      </c>
      <c r="L64" s="34">
        <f t="shared" si="24"/>
        <v>0</v>
      </c>
      <c r="M64" s="34">
        <f t="shared" si="24"/>
        <v>0</v>
      </c>
      <c r="N64" s="34">
        <f t="shared" si="24"/>
        <v>0</v>
      </c>
      <c r="O64" s="34">
        <f t="shared" si="24"/>
        <v>0</v>
      </c>
      <c r="P64" s="34">
        <f t="shared" si="24"/>
        <v>0</v>
      </c>
      <c r="Q64" s="34">
        <f t="shared" si="24"/>
        <v>1</v>
      </c>
      <c r="R64" s="34">
        <f t="shared" si="24"/>
        <v>0</v>
      </c>
    </row>
    <row r="65" spans="1:18" x14ac:dyDescent="0.25">
      <c r="A65" s="49"/>
      <c r="D65" s="57"/>
      <c r="E65" s="92" t="s">
        <v>460</v>
      </c>
      <c r="G65" s="7" t="s">
        <v>439</v>
      </c>
      <c r="H65" s="7">
        <f xml:space="preserve"> SUM(J65:BZ65)</f>
        <v>1</v>
      </c>
      <c r="J65" s="7">
        <f t="shared" ref="J65:R65" si="25" xml:space="preserve"> I64</f>
        <v>0</v>
      </c>
      <c r="K65" s="7">
        <f t="shared" si="25"/>
        <v>0</v>
      </c>
      <c r="L65" s="7">
        <f t="shared" si="25"/>
        <v>0</v>
      </c>
      <c r="M65" s="7">
        <f t="shared" si="25"/>
        <v>0</v>
      </c>
      <c r="N65" s="7">
        <f t="shared" si="25"/>
        <v>0</v>
      </c>
      <c r="O65" s="7">
        <f t="shared" si="25"/>
        <v>0</v>
      </c>
      <c r="P65" s="7">
        <f t="shared" si="25"/>
        <v>0</v>
      </c>
      <c r="Q65" s="7">
        <f t="shared" si="25"/>
        <v>0</v>
      </c>
      <c r="R65" s="7">
        <f t="shared" si="25"/>
        <v>1</v>
      </c>
    </row>
    <row r="66" spans="1:18" x14ac:dyDescent="0.25">
      <c r="A66" s="49"/>
      <c r="D66" s="57"/>
      <c r="E66" s="92"/>
    </row>
    <row r="67" spans="1:18" x14ac:dyDescent="0.25">
      <c r="A67" s="49"/>
      <c r="D67" s="57"/>
      <c r="E67" s="92" t="str">
        <f t="shared" ref="E67:R67" si="26" xml:space="preserve"> E$65</f>
        <v>1st Post Last Forecast Period Flag</v>
      </c>
      <c r="F67" s="7">
        <f t="shared" si="26"/>
        <v>0</v>
      </c>
      <c r="G67" s="7" t="str">
        <f t="shared" si="26"/>
        <v>flag</v>
      </c>
      <c r="H67" s="7">
        <f t="shared" si="26"/>
        <v>1</v>
      </c>
      <c r="I67" s="7">
        <f t="shared" si="26"/>
        <v>0</v>
      </c>
      <c r="J67" s="7">
        <f t="shared" si="26"/>
        <v>0</v>
      </c>
      <c r="K67" s="7">
        <f t="shared" si="26"/>
        <v>0</v>
      </c>
      <c r="L67" s="7">
        <f t="shared" si="26"/>
        <v>0</v>
      </c>
      <c r="M67" s="7">
        <f t="shared" si="26"/>
        <v>0</v>
      </c>
      <c r="N67" s="7">
        <f t="shared" si="26"/>
        <v>0</v>
      </c>
      <c r="O67" s="7">
        <f t="shared" si="26"/>
        <v>0</v>
      </c>
      <c r="P67" s="7">
        <f t="shared" si="26"/>
        <v>0</v>
      </c>
      <c r="Q67" s="7">
        <f t="shared" si="26"/>
        <v>0</v>
      </c>
      <c r="R67" s="7">
        <f t="shared" si="26"/>
        <v>1</v>
      </c>
    </row>
    <row r="68" spans="1:18" x14ac:dyDescent="0.25">
      <c r="A68" s="49"/>
      <c r="D68" s="57"/>
      <c r="E68" s="92" t="s">
        <v>461</v>
      </c>
      <c r="G68" s="7" t="s">
        <v>439</v>
      </c>
      <c r="H68" s="7">
        <f xml:space="preserve"> SUM(J68:BZ68)</f>
        <v>1</v>
      </c>
      <c r="I68" s="12"/>
      <c r="J68" s="7">
        <f t="shared" ref="J68:R68" si="27" xml:space="preserve"> I68 + J67</f>
        <v>0</v>
      </c>
      <c r="K68" s="7">
        <f t="shared" si="27"/>
        <v>0</v>
      </c>
      <c r="L68" s="7">
        <f t="shared" si="27"/>
        <v>0</v>
      </c>
      <c r="M68" s="7">
        <f t="shared" si="27"/>
        <v>0</v>
      </c>
      <c r="N68" s="7">
        <f t="shared" si="27"/>
        <v>0</v>
      </c>
      <c r="O68" s="7">
        <f t="shared" si="27"/>
        <v>0</v>
      </c>
      <c r="P68" s="7">
        <f t="shared" si="27"/>
        <v>0</v>
      </c>
      <c r="Q68" s="7">
        <f t="shared" si="27"/>
        <v>0</v>
      </c>
      <c r="R68" s="7">
        <f t="shared" si="27"/>
        <v>1</v>
      </c>
    </row>
    <row r="69" spans="1:18" x14ac:dyDescent="0.25">
      <c r="A69" s="49"/>
      <c r="D69" s="57"/>
      <c r="E69" s="92" t="s">
        <v>462</v>
      </c>
      <c r="F69" s="7">
        <f xml:space="preserve"> SUM(J68:BZ68)</f>
        <v>1</v>
      </c>
      <c r="G69" s="7" t="s">
        <v>451</v>
      </c>
    </row>
    <row r="72" spans="1:18" x14ac:dyDescent="0.25">
      <c r="A72" s="49" t="s">
        <v>463</v>
      </c>
      <c r="D72" s="57"/>
      <c r="E72" s="92"/>
    </row>
    <row r="74" spans="1:18" x14ac:dyDescent="0.25">
      <c r="E74" s="91" t="str">
        <f xml:space="preserve"> E$12</f>
        <v>Model Column Total</v>
      </c>
      <c r="F74" s="7">
        <f xml:space="preserve"> F$12</f>
        <v>9</v>
      </c>
      <c r="G74" s="7" t="str">
        <f xml:space="preserve"> G$12</f>
        <v>column</v>
      </c>
    </row>
    <row r="75" spans="1:18" x14ac:dyDescent="0.25">
      <c r="D75" s="55" t="s">
        <v>444</v>
      </c>
      <c r="E75" s="91" t="str">
        <f xml:space="preserve"> E$36</f>
        <v>Pre Forecast Period Total</v>
      </c>
      <c r="F75" s="7">
        <f xml:space="preserve"> F$36</f>
        <v>3</v>
      </c>
      <c r="G75" s="7" t="str">
        <f xml:space="preserve"> G$36</f>
        <v>columns</v>
      </c>
    </row>
    <row r="76" spans="1:18" x14ac:dyDescent="0.25">
      <c r="D76" s="55" t="s">
        <v>444</v>
      </c>
      <c r="E76" s="91" t="str">
        <f xml:space="preserve"> E$55</f>
        <v xml:space="preserve">Forecast Period Total </v>
      </c>
      <c r="F76" s="7">
        <f xml:space="preserve"> F$55</f>
        <v>5</v>
      </c>
      <c r="G76" s="7" t="str">
        <f xml:space="preserve"> G$55</f>
        <v>columns</v>
      </c>
    </row>
    <row r="77" spans="1:18" x14ac:dyDescent="0.25">
      <c r="D77" s="55" t="s">
        <v>444</v>
      </c>
      <c r="E77" s="91" t="str">
        <f xml:space="preserve"> E$69</f>
        <v>Post Forecast Period Total</v>
      </c>
      <c r="F77" s="7">
        <f xml:space="preserve"> F$69</f>
        <v>1</v>
      </c>
      <c r="G77" s="7" t="str">
        <f xml:space="preserve"> G$69</f>
        <v>columns</v>
      </c>
    </row>
    <row r="78" spans="1:18" x14ac:dyDescent="0.25">
      <c r="A78" s="49"/>
      <c r="D78" s="57"/>
      <c r="E78" s="92" t="s">
        <v>464</v>
      </c>
      <c r="F78" s="33">
        <f xml:space="preserve"> IF(F74 - SUM(F75:F77) &lt;&gt; 0, 1, 0)</f>
        <v>0</v>
      </c>
      <c r="G78" s="7" t="s">
        <v>465</v>
      </c>
    </row>
    <row r="80" spans="1:18" x14ac:dyDescent="0.25">
      <c r="A80" s="133" t="s">
        <v>466</v>
      </c>
      <c r="D80" s="57"/>
      <c r="E80" s="92"/>
    </row>
    <row r="82" spans="1:18" x14ac:dyDescent="0.25">
      <c r="E82" s="96" t="str">
        <f>InpR!E$22</f>
        <v>First Modelling Column Financial Year Number</v>
      </c>
      <c r="F82" s="4">
        <f>InpR!F$22</f>
        <v>2018</v>
      </c>
      <c r="G82" s="101" t="str">
        <f>InpR!G$22</f>
        <v>year</v>
      </c>
    </row>
    <row r="83" spans="1:18" x14ac:dyDescent="0.25">
      <c r="E83" s="96" t="str">
        <f>InpR!E$23</f>
        <v>Financial Year End Month Number</v>
      </c>
      <c r="F83" s="282">
        <f>InpR!F$23</f>
        <v>3</v>
      </c>
      <c r="G83" s="101" t="str">
        <f>InpR!G$23</f>
        <v>month #</v>
      </c>
    </row>
    <row r="84" spans="1:18" s="17" customFormat="1" x14ac:dyDescent="0.25">
      <c r="A84" s="89"/>
      <c r="B84" s="78"/>
      <c r="C84" s="128"/>
      <c r="D84" s="77"/>
      <c r="E84" s="91" t="str">
        <f t="shared" ref="E84:R84" si="28" xml:space="preserve"> E$23</f>
        <v>Model Period END</v>
      </c>
      <c r="F84" s="17">
        <f t="shared" si="28"/>
        <v>0</v>
      </c>
      <c r="G84" s="17" t="str">
        <f t="shared" si="28"/>
        <v>date</v>
      </c>
      <c r="H84" s="17">
        <f t="shared" si="28"/>
        <v>0</v>
      </c>
      <c r="I84" s="17">
        <f t="shared" si="28"/>
        <v>0</v>
      </c>
      <c r="J84" s="17">
        <f t="shared" si="28"/>
        <v>43190</v>
      </c>
      <c r="K84" s="17">
        <f t="shared" si="28"/>
        <v>43555</v>
      </c>
      <c r="L84" s="17">
        <f t="shared" si="28"/>
        <v>43921</v>
      </c>
      <c r="M84" s="17">
        <f t="shared" si="28"/>
        <v>44286</v>
      </c>
      <c r="N84" s="17">
        <f t="shared" si="28"/>
        <v>44651</v>
      </c>
      <c r="O84" s="17">
        <f t="shared" si="28"/>
        <v>45016</v>
      </c>
      <c r="P84" s="17">
        <f t="shared" si="28"/>
        <v>45382</v>
      </c>
      <c r="Q84" s="17">
        <f t="shared" si="28"/>
        <v>45747</v>
      </c>
      <c r="R84" s="17">
        <f t="shared" si="28"/>
        <v>46112</v>
      </c>
    </row>
    <row r="85" spans="1:18" x14ac:dyDescent="0.25">
      <c r="E85" s="91" t="str">
        <f t="shared" ref="E85:R85" si="29" xml:space="preserve"> E$15</f>
        <v>First model column flag</v>
      </c>
      <c r="F85" s="7">
        <f t="shared" si="29"/>
        <v>0</v>
      </c>
      <c r="G85" s="7" t="str">
        <f t="shared" si="29"/>
        <v>flag</v>
      </c>
      <c r="H85" s="7">
        <f t="shared" si="29"/>
        <v>1</v>
      </c>
      <c r="I85" s="7">
        <f t="shared" si="29"/>
        <v>0</v>
      </c>
      <c r="J85" s="7">
        <f t="shared" si="29"/>
        <v>1</v>
      </c>
      <c r="K85" s="7">
        <f t="shared" si="29"/>
        <v>0</v>
      </c>
      <c r="L85" s="7">
        <f t="shared" si="29"/>
        <v>0</v>
      </c>
      <c r="M85" s="7">
        <f t="shared" si="29"/>
        <v>0</v>
      </c>
      <c r="N85" s="7">
        <f t="shared" si="29"/>
        <v>0</v>
      </c>
      <c r="O85" s="7">
        <f t="shared" si="29"/>
        <v>0</v>
      </c>
      <c r="P85" s="7">
        <f t="shared" si="29"/>
        <v>0</v>
      </c>
      <c r="Q85" s="7">
        <f t="shared" si="29"/>
        <v>0</v>
      </c>
      <c r="R85" s="7">
        <f t="shared" si="29"/>
        <v>0</v>
      </c>
    </row>
    <row r="86" spans="1:18" x14ac:dyDescent="0.25">
      <c r="E86" s="91" t="s">
        <v>467</v>
      </c>
      <c r="G86" s="7" t="s">
        <v>468</v>
      </c>
      <c r="I86" s="12"/>
      <c r="J86" s="7">
        <f xml:space="preserve"> IF(J85 = 1, $F82, IF(J84 &gt; (DATE(I86, $F83 + 1, 1) - 1), I86 + 1, I86))</f>
        <v>2018</v>
      </c>
      <c r="K86" s="7">
        <f t="shared" ref="K86:R86" si="30" xml:space="preserve"> IF(K85 = 1, $F82, IF(K84 &gt; (DATE(J86, $F83 + 1, 1) - 1), J86 + 1, J86))</f>
        <v>2019</v>
      </c>
      <c r="L86" s="7">
        <f t="shared" si="30"/>
        <v>2020</v>
      </c>
      <c r="M86" s="7">
        <f t="shared" si="30"/>
        <v>2021</v>
      </c>
      <c r="N86" s="7">
        <f t="shared" si="30"/>
        <v>2022</v>
      </c>
      <c r="O86" s="7">
        <f t="shared" si="30"/>
        <v>2023</v>
      </c>
      <c r="P86" s="7">
        <f t="shared" si="30"/>
        <v>2024</v>
      </c>
      <c r="Q86" s="7">
        <f t="shared" si="30"/>
        <v>2025</v>
      </c>
      <c r="R86" s="7">
        <f t="shared" si="30"/>
        <v>2026</v>
      </c>
    </row>
    <row r="89" spans="1:18" s="1" customFormat="1" x14ac:dyDescent="0.25">
      <c r="A89" s="10" t="s">
        <v>121</v>
      </c>
    </row>
  </sheetData>
  <conditionalFormatting sqref="F2">
    <cfRule type="cellIs" dxfId="70" priority="2" stopIfTrue="1" operator="notEqual">
      <formula>0</formula>
    </cfRule>
    <cfRule type="cellIs" dxfId="69" priority="3" stopIfTrue="1" operator="equal">
      <formula>""</formula>
    </cfRule>
  </conditionalFormatting>
  <conditionalFormatting sqref="F78">
    <cfRule type="cellIs" dxfId="68" priority="13" stopIfTrue="1" operator="notEqual">
      <formula>0</formula>
    </cfRule>
    <cfRule type="cellIs" dxfId="67" priority="14" stopIfTrue="1" operator="equal">
      <formula>""</formula>
    </cfRule>
  </conditionalFormatting>
  <conditionalFormatting sqref="J3:BZ3">
    <cfRule type="cellIs" dxfId="66" priority="10" operator="equal">
      <formula>"Post-Fcst"</formula>
    </cfRule>
    <cfRule type="cellIs" dxfId="65" priority="11" operator="equal">
      <formula>"Forecast"</formula>
    </cfRule>
    <cfRule type="cellIs" dxfId="64" priority="12" operator="equal">
      <formula>"Pre Fcst"</formula>
    </cfRule>
  </conditionalFormatting>
  <pageMargins left="0.70866141732283472" right="0.70866141732283472" top="0.74803149606299213" bottom="0.74803149606299213" header="0.31496062992125984" footer="0.31496062992125984"/>
  <pageSetup paperSize="8" scale="79" fitToHeight="0" orientation="landscape" r:id="rId1"/>
  <headerFooter>
    <oddHeader>&amp;L&amp;F&amp;C&amp;A&amp;ROFFICIAL</oddHeader>
    <oddFooter>&amp;LPrinted on &amp;D at &amp;T&amp;CPage &amp;P of &amp;N&amp;ROFWAT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BB121-5193-4DD0-8422-72083277FFAD}">
  <sheetPr codeName="Sheet10">
    <outlinePr summaryBelow="0" summaryRight="0"/>
    <pageSetUpPr fitToPage="1"/>
  </sheetPr>
  <dimension ref="A1:DB138"/>
  <sheetViews>
    <sheetView zoomScale="80" zoomScaleNormal="80" workbookViewId="0">
      <pane xSplit="9" ySplit="6" topLeftCell="J7" activePane="bottomRight" state="frozen"/>
      <selection pane="topRight"/>
      <selection pane="bottomLeft"/>
      <selection pane="bottomRight"/>
    </sheetView>
  </sheetViews>
  <sheetFormatPr defaultColWidth="0" defaultRowHeight="13.2" x14ac:dyDescent="0.25"/>
  <cols>
    <col min="1" max="1" width="1.44140625" style="50" customWidth="1"/>
    <col min="2" max="2" width="1.44140625" style="61" customWidth="1"/>
    <col min="3" max="3" width="1.44140625" style="110" customWidth="1"/>
    <col min="4" max="4" width="1.44140625" style="55" customWidth="1"/>
    <col min="5" max="5" width="40.5546875" style="91" customWidth="1"/>
    <col min="6" max="6" width="12.5546875" style="7" customWidth="1"/>
    <col min="7" max="7" width="11.5546875" style="7" customWidth="1"/>
    <col min="8" max="8" width="51.88671875" style="7" bestFit="1" customWidth="1"/>
    <col min="9" max="9" width="2.5546875" style="7" customWidth="1"/>
    <col min="10" max="18" width="11.5546875" style="7" customWidth="1"/>
    <col min="19" max="78" width="11.5546875" style="7" hidden="1" customWidth="1"/>
    <col min="79" max="106" width="0" style="7" hidden="1" customWidth="1"/>
    <col min="107" max="16384" width="9.109375" style="7" hidden="1"/>
  </cols>
  <sheetData>
    <row r="1" spans="1:78" s="122" customFormat="1" ht="25.2" x14ac:dyDescent="0.45">
      <c r="A1" s="118" t="str">
        <f ca="1" xml:space="preserve"> RIGHT(CELL("filename", $A$1), LEN(CELL("filename", $A$1)) - SEARCH("]", CELL("filename", $A$1)))</f>
        <v>Index</v>
      </c>
      <c r="C1" s="132"/>
      <c r="E1" s="131"/>
    </row>
    <row r="2" spans="1:78" s="28" customFormat="1" x14ac:dyDescent="0.25">
      <c r="B2" s="58"/>
      <c r="C2" s="107"/>
      <c r="D2" s="52"/>
      <c r="E2" s="26" t="str">
        <f>Time!E$23</f>
        <v>Model Period END</v>
      </c>
      <c r="F2" s="29">
        <f xml:space="preserve"> Checks!$F$9</f>
        <v>0</v>
      </c>
      <c r="G2" s="26" t="s">
        <v>346</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row>
    <row r="3" spans="1:78"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row>
    <row r="4" spans="1:78" s="11" customFormat="1" x14ac:dyDescent="0.25">
      <c r="A4" s="24"/>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row>
    <row r="5" spans="1:78" s="11" customFormat="1" x14ac:dyDescent="0.25">
      <c r="A5" s="24"/>
      <c r="B5" s="60"/>
      <c r="C5" s="109"/>
      <c r="D5" s="54"/>
      <c r="E5" s="21"/>
      <c r="F5" s="21"/>
      <c r="G5" s="226"/>
      <c r="H5" s="21"/>
      <c r="I5" s="21"/>
      <c r="J5" s="7"/>
      <c r="K5" s="7"/>
      <c r="L5" s="7"/>
      <c r="M5" s="7"/>
      <c r="N5" s="7"/>
      <c r="O5" s="7"/>
      <c r="P5" s="7"/>
      <c r="Q5" s="7"/>
      <c r="R5" s="7"/>
    </row>
    <row r="6" spans="1:78" s="24" customFormat="1" x14ac:dyDescent="0.25">
      <c r="B6" s="60"/>
      <c r="C6" s="109"/>
      <c r="D6" s="54"/>
      <c r="E6" s="21" t="str">
        <f>Time!E$11</f>
        <v>Model column counter</v>
      </c>
      <c r="F6" s="5" t="s">
        <v>244</v>
      </c>
      <c r="G6" s="5" t="s">
        <v>179</v>
      </c>
      <c r="H6" s="5" t="s">
        <v>347</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row>
    <row r="9" spans="1:78" x14ac:dyDescent="0.25">
      <c r="A9" s="283" t="s">
        <v>469</v>
      </c>
      <c r="B9" s="284"/>
      <c r="C9" s="285"/>
      <c r="D9" s="285"/>
      <c r="E9" s="285"/>
      <c r="F9" s="285"/>
      <c r="G9" s="285"/>
      <c r="H9" s="285"/>
      <c r="I9" s="285"/>
      <c r="J9" s="285"/>
      <c r="K9" s="285"/>
      <c r="L9" s="285"/>
      <c r="M9" s="285"/>
      <c r="N9" s="285"/>
      <c r="O9" s="285"/>
      <c r="P9" s="285"/>
      <c r="Q9" s="285"/>
      <c r="R9" s="285"/>
    </row>
    <row r="10" spans="1:78" x14ac:dyDescent="0.25">
      <c r="B10" s="61" t="s">
        <v>363</v>
      </c>
      <c r="C10" s="116"/>
      <c r="E10" s="92"/>
    </row>
    <row r="11" spans="1:78" s="65" customFormat="1" x14ac:dyDescent="0.25">
      <c r="A11" s="50"/>
      <c r="B11" s="61"/>
      <c r="C11" s="116"/>
      <c r="D11" s="53"/>
      <c r="E11" s="231" t="str">
        <f xml:space="preserve"> InpR!E$27</f>
        <v>RPI: April - index - final determination</v>
      </c>
      <c r="F11" s="231"/>
      <c r="G11" s="231" t="str">
        <f xml:space="preserve"> InpR!G$27</f>
        <v>index</v>
      </c>
      <c r="H11" s="231"/>
      <c r="I11" s="231"/>
      <c r="J11" s="231">
        <f xml:space="preserve"> InpR!J$27</f>
        <v>0</v>
      </c>
      <c r="K11" s="231">
        <f xml:space="preserve"> InpR!K$27</f>
        <v>279.7</v>
      </c>
      <c r="L11" s="231">
        <f xml:space="preserve"> InpR!L$27</f>
        <v>288.2</v>
      </c>
      <c r="M11" s="231">
        <f xml:space="preserve"> InpR!M$27</f>
        <v>296.81994379694203</v>
      </c>
      <c r="N11" s="231">
        <f xml:space="preserve"> InpR!N$27</f>
        <v>305.32865399748601</v>
      </c>
      <c r="O11" s="231">
        <f xml:space="preserve"> InpR!O$27</f>
        <v>314.691934446201</v>
      </c>
      <c r="P11" s="231">
        <f xml:space="preserve"> InpR!P$27</f>
        <v>324.76207634847901</v>
      </c>
      <c r="Q11" s="231">
        <f xml:space="preserve"> InpR!Q$27</f>
        <v>335.15446279163098</v>
      </c>
      <c r="R11" s="231">
        <f xml:space="preserve"> InpR!R$27</f>
        <v>345.20909667538001</v>
      </c>
    </row>
    <row r="12" spans="1:78" s="65" customFormat="1" x14ac:dyDescent="0.25">
      <c r="A12" s="50"/>
      <c r="B12" s="61"/>
      <c r="C12" s="116"/>
      <c r="D12" s="53"/>
      <c r="E12" s="231" t="str">
        <f xml:space="preserve"> InpR!E$28</f>
        <v>RPI: May - index - final determination</v>
      </c>
      <c r="F12" s="231"/>
      <c r="G12" s="231" t="str">
        <f xml:space="preserve"> InpR!G$28</f>
        <v>index</v>
      </c>
      <c r="H12" s="231"/>
      <c r="I12" s="231"/>
      <c r="J12" s="231">
        <f xml:space="preserve"> InpR!J$28</f>
        <v>0</v>
      </c>
      <c r="K12" s="231">
        <f xml:space="preserve"> InpR!K$28</f>
        <v>280.7</v>
      </c>
      <c r="L12" s="231">
        <f xml:space="preserve"> InpR!L$28</f>
        <v>289.2</v>
      </c>
      <c r="M12" s="231">
        <f xml:space="preserve"> InpR!M$28</f>
        <v>297.50379137925398</v>
      </c>
      <c r="N12" s="231">
        <f xml:space="preserve"> InpR!N$28</f>
        <v>306.08167682745898</v>
      </c>
      <c r="O12" s="231">
        <f xml:space="preserve"> InpR!O$28</f>
        <v>315.51905088813697</v>
      </c>
      <c r="P12" s="231">
        <f xml:space="preserve"> InpR!P$28</f>
        <v>325.61566051655802</v>
      </c>
      <c r="Q12" s="231">
        <f xml:space="preserve"> InpR!Q$28</f>
        <v>336.03536165308702</v>
      </c>
      <c r="R12" s="231">
        <f xml:space="preserve"> InpR!R$28</f>
        <v>346.11642250268</v>
      </c>
    </row>
    <row r="13" spans="1:78" s="65" customFormat="1" x14ac:dyDescent="0.25">
      <c r="A13" s="50"/>
      <c r="B13" s="61"/>
      <c r="C13" s="116"/>
      <c r="D13" s="53"/>
      <c r="E13" s="231" t="str">
        <f xml:space="preserve"> InpR!E$29</f>
        <v>RPI: June - index - final determination</v>
      </c>
      <c r="F13" s="231"/>
      <c r="G13" s="231" t="str">
        <f xml:space="preserve"> InpR!G$29</f>
        <v>index</v>
      </c>
      <c r="H13" s="231"/>
      <c r="I13" s="231"/>
      <c r="J13" s="231">
        <f xml:space="preserve"> InpR!J$29</f>
        <v>0</v>
      </c>
      <c r="K13" s="231">
        <f xml:space="preserve"> InpR!K$29</f>
        <v>281.5</v>
      </c>
      <c r="L13" s="231">
        <f xml:space="preserve"> InpR!L$29</f>
        <v>289.60000000000002</v>
      </c>
      <c r="M13" s="231">
        <f xml:space="preserve"> InpR!M$29</f>
        <v>298.18921448748898</v>
      </c>
      <c r="N13" s="231">
        <f xml:space="preserve"> InpR!N$29</f>
        <v>306.83655681487397</v>
      </c>
      <c r="O13" s="231">
        <f xml:space="preserve"> InpR!O$29</f>
        <v>316.34834127078699</v>
      </c>
      <c r="P13" s="231">
        <f xml:space="preserve"> InpR!P$29</f>
        <v>326.47148819145201</v>
      </c>
      <c r="Q13" s="231">
        <f xml:space="preserve"> InpR!Q$29</f>
        <v>336.91857581357903</v>
      </c>
      <c r="R13" s="231">
        <f xml:space="preserve"> InpR!R$29</f>
        <v>347.02613308798601</v>
      </c>
    </row>
    <row r="14" spans="1:78" s="65" customFormat="1" x14ac:dyDescent="0.25">
      <c r="A14" s="50"/>
      <c r="B14" s="61"/>
      <c r="C14" s="116"/>
      <c r="D14" s="53"/>
      <c r="E14" s="231" t="str">
        <f xml:space="preserve"> InpR!E$30</f>
        <v>RPI: July - index - final determination</v>
      </c>
      <c r="F14" s="231"/>
      <c r="G14" s="231" t="str">
        <f xml:space="preserve"> InpR!G$30</f>
        <v>index</v>
      </c>
      <c r="H14" s="231"/>
      <c r="I14" s="231"/>
      <c r="J14" s="231">
        <f xml:space="preserve"> InpR!J$30</f>
        <v>0</v>
      </c>
      <c r="K14" s="231">
        <f xml:space="preserve"> InpR!K$30</f>
        <v>281.7</v>
      </c>
      <c r="L14" s="231">
        <f xml:space="preserve"> InpR!L$30</f>
        <v>289.5</v>
      </c>
      <c r="M14" s="231">
        <f xml:space="preserve"> InpR!M$30</f>
        <v>298.87621675152297</v>
      </c>
      <c r="N14" s="231">
        <f xml:space="preserve"> InpR!N$30</f>
        <v>307.593298539984</v>
      </c>
      <c r="O14" s="231">
        <f xml:space="preserve"> InpR!O$30</f>
        <v>317.17981130799899</v>
      </c>
      <c r="P14" s="231">
        <f xml:space="preserve"> InpR!P$30</f>
        <v>327.32956526985498</v>
      </c>
      <c r="Q14" s="231">
        <f xml:space="preserve"> InpR!Q$30</f>
        <v>337.80411135849101</v>
      </c>
      <c r="R14" s="231">
        <f xml:space="preserve"> InpR!R$30</f>
        <v>347.93823469924502</v>
      </c>
    </row>
    <row r="15" spans="1:78" s="65" customFormat="1" x14ac:dyDescent="0.25">
      <c r="A15" s="50"/>
      <c r="B15" s="61"/>
      <c r="C15" s="116"/>
      <c r="D15" s="53"/>
      <c r="E15" s="231" t="str">
        <f xml:space="preserve"> InpR!E$31</f>
        <v>RPI: August - index - final determination</v>
      </c>
      <c r="F15" s="231"/>
      <c r="G15" s="231" t="str">
        <f xml:space="preserve"> InpR!G$31</f>
        <v>index</v>
      </c>
      <c r="H15" s="231"/>
      <c r="I15" s="231"/>
      <c r="J15" s="231">
        <f xml:space="preserve"> InpR!J$31</f>
        <v>0</v>
      </c>
      <c r="K15" s="231">
        <f xml:space="preserve"> InpR!K$31</f>
        <v>284.2</v>
      </c>
      <c r="L15" s="231">
        <f xml:space="preserve"> InpR!L$31</f>
        <v>291.5</v>
      </c>
      <c r="M15" s="231">
        <f xml:space="preserve"> InpR!M$31</f>
        <v>299.56480180959397</v>
      </c>
      <c r="N15" s="231">
        <f xml:space="preserve"> InpR!N$31</f>
        <v>308.35190659433698</v>
      </c>
      <c r="O15" s="231">
        <f xml:space="preserve"> InpR!O$31</f>
        <v>318.01346672864003</v>
      </c>
      <c r="P15" s="231">
        <f xml:space="preserve"> InpR!P$31</f>
        <v>328.18989766395703</v>
      </c>
      <c r="Q15" s="231">
        <f xml:space="preserve"> InpR!Q$31</f>
        <v>338.69197438920298</v>
      </c>
      <c r="R15" s="231">
        <f xml:space="preserve"> InpR!R$31</f>
        <v>348.85273362087997</v>
      </c>
    </row>
    <row r="16" spans="1:78" s="65" customFormat="1" x14ac:dyDescent="0.25">
      <c r="A16" s="50"/>
      <c r="B16" s="61"/>
      <c r="C16" s="116"/>
      <c r="D16" s="53"/>
      <c r="E16" s="231" t="str">
        <f xml:space="preserve"> InpR!E$32</f>
        <v>RPI: September - index - final determination</v>
      </c>
      <c r="F16" s="231"/>
      <c r="G16" s="231" t="str">
        <f xml:space="preserve"> InpR!G$32</f>
        <v>index</v>
      </c>
      <c r="H16" s="231"/>
      <c r="I16" s="231"/>
      <c r="J16" s="231">
        <f xml:space="preserve"> InpR!J$32</f>
        <v>0</v>
      </c>
      <c r="K16" s="231">
        <f xml:space="preserve"> InpR!K$32</f>
        <v>284.10000000000002</v>
      </c>
      <c r="L16" s="231">
        <f xml:space="preserve"> InpR!L$32</f>
        <v>292.14789585630501</v>
      </c>
      <c r="M16" s="231">
        <f xml:space="preserve"> InpR!M$32</f>
        <v>300.254973308324</v>
      </c>
      <c r="N16" s="231">
        <f xml:space="preserve"> InpR!N$32</f>
        <v>309.11238558080299</v>
      </c>
      <c r="O16" s="231">
        <f xml:space="preserve"> InpR!O$32</f>
        <v>318.84931327663401</v>
      </c>
      <c r="P16" s="231">
        <f xml:space="preserve"> InpR!P$32</f>
        <v>329.05249130148701</v>
      </c>
      <c r="Q16" s="231">
        <f xml:space="preserve"> InpR!Q$32</f>
        <v>339.58217102313398</v>
      </c>
      <c r="R16" s="231">
        <f xml:space="preserve"> InpR!R$32</f>
        <v>349.769636153828</v>
      </c>
    </row>
    <row r="17" spans="1:18" s="65" customFormat="1" x14ac:dyDescent="0.25">
      <c r="A17" s="50"/>
      <c r="B17" s="61"/>
      <c r="C17" s="116"/>
      <c r="D17" s="53"/>
      <c r="E17" s="231" t="str">
        <f xml:space="preserve"> InpR!E$33</f>
        <v>RPI: October - index - final determination</v>
      </c>
      <c r="F17" s="231"/>
      <c r="G17" s="231" t="str">
        <f xml:space="preserve"> InpR!G$33</f>
        <v>index</v>
      </c>
      <c r="H17" s="231"/>
      <c r="I17" s="231"/>
      <c r="J17" s="231">
        <f xml:space="preserve"> InpR!J$33</f>
        <v>0</v>
      </c>
      <c r="K17" s="231">
        <f xml:space="preserve"> InpR!K$33</f>
        <v>284.5</v>
      </c>
      <c r="L17" s="231">
        <f xml:space="preserve"> InpR!L$33</f>
        <v>292.79723174362402</v>
      </c>
      <c r="M17" s="231">
        <f xml:space="preserve"> InpR!M$33</f>
        <v>300.94673490273601</v>
      </c>
      <c r="N17" s="231">
        <f xml:space="preserve"> InpR!N$33</f>
        <v>309.87474011360501</v>
      </c>
      <c r="O17" s="231">
        <f xml:space="preserve"> InpR!O$33</f>
        <v>319.687356711002</v>
      </c>
      <c r="P17" s="231">
        <f xml:space="preserve"> InpR!P$33</f>
        <v>329.91735212575401</v>
      </c>
      <c r="Q17" s="231">
        <f xml:space="preserve"> InpR!Q$33</f>
        <v>340.474707393779</v>
      </c>
      <c r="R17" s="231">
        <f xml:space="preserve"> InpR!R$33</f>
        <v>350.68894861559198</v>
      </c>
    </row>
    <row r="18" spans="1:18" s="65" customFormat="1" x14ac:dyDescent="0.25">
      <c r="A18" s="50"/>
      <c r="B18" s="61"/>
      <c r="C18" s="116"/>
      <c r="D18" s="53"/>
      <c r="E18" s="231" t="str">
        <f xml:space="preserve"> InpR!E$34</f>
        <v>RPI: November - index - final determination</v>
      </c>
      <c r="F18" s="231"/>
      <c r="G18" s="231" t="str">
        <f xml:space="preserve"> InpR!G$34</f>
        <v>index</v>
      </c>
      <c r="H18" s="231"/>
      <c r="I18" s="231"/>
      <c r="J18" s="231">
        <f xml:space="preserve"> InpR!J$34</f>
        <v>0</v>
      </c>
      <c r="K18" s="231">
        <f xml:space="preserve"> InpR!K$34</f>
        <v>284.60000000000002</v>
      </c>
      <c r="L18" s="231">
        <f xml:space="preserve"> InpR!L$34</f>
        <v>293.44801086260998</v>
      </c>
      <c r="M18" s="231">
        <f xml:space="preserve"> InpR!M$34</f>
        <v>301.640090256272</v>
      </c>
      <c r="N18" s="231">
        <f xml:space="preserve"> InpR!N$34</f>
        <v>310.638974818348</v>
      </c>
      <c r="O18" s="231">
        <f xml:space="preserve"> InpR!O$34</f>
        <v>320.52760280590201</v>
      </c>
      <c r="P18" s="231">
        <f xml:space="preserve"> InpR!P$34</f>
        <v>330.78448609569102</v>
      </c>
      <c r="Q18" s="231">
        <f xml:space="preserve"> InpR!Q$34</f>
        <v>341.36958965075303</v>
      </c>
      <c r="R18" s="231">
        <f xml:space="preserve"> InpR!R$34</f>
        <v>351.61067734027603</v>
      </c>
    </row>
    <row r="19" spans="1:18" s="65" customFormat="1" x14ac:dyDescent="0.25">
      <c r="A19" s="50"/>
      <c r="B19" s="61"/>
      <c r="C19" s="116"/>
      <c r="D19" s="53"/>
      <c r="E19" s="231" t="str">
        <f xml:space="preserve"> InpR!E$35</f>
        <v>RPI: December - index - final determination</v>
      </c>
      <c r="F19" s="231"/>
      <c r="G19" s="231" t="str">
        <f xml:space="preserve"> InpR!G$35</f>
        <v>index</v>
      </c>
      <c r="H19" s="231"/>
      <c r="I19" s="231"/>
      <c r="J19" s="231">
        <f xml:space="preserve"> InpR!J$35</f>
        <v>0</v>
      </c>
      <c r="K19" s="231">
        <f xml:space="preserve"> InpR!K$35</f>
        <v>285.60000000000002</v>
      </c>
      <c r="L19" s="231">
        <f xml:space="preserve"> InpR!L$35</f>
        <v>294.100236421028</v>
      </c>
      <c r="M19" s="231">
        <f xml:space="preserve"> InpR!M$35</f>
        <v>302.33504304081703</v>
      </c>
      <c r="N19" s="231">
        <f xml:space="preserve"> InpR!N$35</f>
        <v>311.40509433204198</v>
      </c>
      <c r="O19" s="231">
        <f xml:space="preserve"> InpR!O$35</f>
        <v>321.37005735066703</v>
      </c>
      <c r="P19" s="231">
        <f xml:space="preserve"> InpR!P$35</f>
        <v>331.65389918588897</v>
      </c>
      <c r="Q19" s="231">
        <f xml:space="preserve"> InpR!Q$35</f>
        <v>342.26682395983698</v>
      </c>
      <c r="R19" s="231">
        <f xml:space="preserve"> InpR!R$35</f>
        <v>352.53482867863198</v>
      </c>
    </row>
    <row r="20" spans="1:18" s="65" customFormat="1" x14ac:dyDescent="0.25">
      <c r="A20" s="50"/>
      <c r="B20" s="61"/>
      <c r="C20" s="116"/>
      <c r="D20" s="53"/>
      <c r="E20" s="231" t="str">
        <f xml:space="preserve"> InpR!E$36</f>
        <v>RPI: January - index - final determination</v>
      </c>
      <c r="F20" s="231"/>
      <c r="G20" s="231" t="str">
        <f xml:space="preserve"> InpR!G$36</f>
        <v>index</v>
      </c>
      <c r="H20" s="231"/>
      <c r="I20" s="231"/>
      <c r="J20" s="231">
        <f xml:space="preserve"> InpR!J$36</f>
        <v>0</v>
      </c>
      <c r="K20" s="231">
        <f xml:space="preserve"> InpR!K$36</f>
        <v>283</v>
      </c>
      <c r="L20" s="231">
        <f xml:space="preserve"> InpR!L$36</f>
        <v>294.77781803182302</v>
      </c>
      <c r="M20" s="231">
        <f xml:space="preserve"> InpR!M$36</f>
        <v>303.08068281857697</v>
      </c>
      <c r="N20" s="231">
        <f xml:space="preserve"> InpR!N$36</f>
        <v>312.22357185062901</v>
      </c>
      <c r="O20" s="231">
        <f xml:space="preserve"> InpR!O$36</f>
        <v>322.21472614984901</v>
      </c>
      <c r="P20" s="231">
        <f xml:space="preserve"> InpR!P$36</f>
        <v>332.52559738664399</v>
      </c>
      <c r="Q20" s="231">
        <f xml:space="preserve"> InpR!Q$36</f>
        <v>343.16641650301699</v>
      </c>
      <c r="R20" s="231">
        <f xml:space="preserve"> InpR!R$36</f>
        <v>353.461408998107</v>
      </c>
    </row>
    <row r="21" spans="1:18" s="65" customFormat="1" x14ac:dyDescent="0.25">
      <c r="A21" s="50"/>
      <c r="B21" s="61"/>
      <c r="C21" s="116"/>
      <c r="D21" s="53"/>
      <c r="E21" s="231" t="str">
        <f xml:space="preserve"> InpR!E$37</f>
        <v>RPI: February - index - final determination</v>
      </c>
      <c r="F21" s="231"/>
      <c r="G21" s="231" t="str">
        <f xml:space="preserve"> InpR!G$37</f>
        <v>index</v>
      </c>
      <c r="H21" s="231"/>
      <c r="I21" s="231"/>
      <c r="J21" s="231">
        <f xml:space="preserve"> InpR!J$37</f>
        <v>0</v>
      </c>
      <c r="K21" s="231">
        <f xml:space="preserve"> InpR!K$37</f>
        <v>285</v>
      </c>
      <c r="L21" s="231">
        <f xml:space="preserve"> InpR!L$37</f>
        <v>295.45696073228203</v>
      </c>
      <c r="M21" s="231">
        <f xml:space="preserve"> InpR!M$37</f>
        <v>303.82816154518099</v>
      </c>
      <c r="N21" s="231">
        <f xml:space="preserve"> InpR!N$37</f>
        <v>313.04420060392698</v>
      </c>
      <c r="O21" s="231">
        <f xml:space="preserve"> InpR!O$37</f>
        <v>323.06161502325301</v>
      </c>
      <c r="P21" s="231">
        <f xml:space="preserve"> InpR!P$37</f>
        <v>333.39958670399699</v>
      </c>
      <c r="Q21" s="231">
        <f xml:space="preserve"> InpR!Q$37</f>
        <v>344.06837347852502</v>
      </c>
      <c r="R21" s="231">
        <f xml:space="preserve"> InpR!R$37</f>
        <v>354.39042468288102</v>
      </c>
    </row>
    <row r="22" spans="1:18" s="65" customFormat="1" x14ac:dyDescent="0.25">
      <c r="A22" s="50"/>
      <c r="B22" s="61"/>
      <c r="C22" s="116"/>
      <c r="D22" s="53"/>
      <c r="E22" s="231" t="str">
        <f xml:space="preserve"> InpR!E$38</f>
        <v>RPI: March - index - final determination</v>
      </c>
      <c r="F22" s="231"/>
      <c r="G22" s="231" t="str">
        <f xml:space="preserve"> InpR!G$38</f>
        <v>index</v>
      </c>
      <c r="H22" s="231"/>
      <c r="I22" s="231"/>
      <c r="J22" s="231">
        <f xml:space="preserve"> InpR!J$38</f>
        <v>0</v>
      </c>
      <c r="K22" s="231">
        <f xml:space="preserve"> InpR!K$38</f>
        <v>285.10000000000002</v>
      </c>
      <c r="L22" s="231">
        <f xml:space="preserve"> InpR!L$38</f>
        <v>296.13766811902099</v>
      </c>
      <c r="M22" s="231">
        <f xml:space="preserve"> InpR!M$38</f>
        <v>304.57748375597498</v>
      </c>
      <c r="N22" s="231">
        <f xml:space="preserve"> InpR!N$38</f>
        <v>313.86698624610801</v>
      </c>
      <c r="O22" s="231">
        <f xml:space="preserve"> InpR!O$38</f>
        <v>323.91072980598301</v>
      </c>
      <c r="P22" s="231">
        <f xml:space="preserve"> InpR!P$38</f>
        <v>334.27587315977502</v>
      </c>
      <c r="Q22" s="231">
        <f xml:space="preserve"> InpR!Q$38</f>
        <v>344.972701100888</v>
      </c>
      <c r="R22" s="231">
        <f xml:space="preserve"> InpR!R$38</f>
        <v>355.32188213391402</v>
      </c>
    </row>
    <row r="23" spans="1:18" s="65" customFormat="1" x14ac:dyDescent="0.25">
      <c r="A23" s="49"/>
      <c r="B23" s="61"/>
      <c r="C23" s="116"/>
      <c r="D23" s="53"/>
      <c r="E23" s="93"/>
      <c r="F23" s="93"/>
      <c r="G23" s="93"/>
      <c r="H23" s="93"/>
      <c r="I23" s="93"/>
      <c r="J23" s="93"/>
      <c r="K23" s="93"/>
      <c r="L23" s="93"/>
      <c r="M23" s="93"/>
      <c r="N23" s="93"/>
      <c r="O23" s="93"/>
      <c r="P23" s="93"/>
      <c r="Q23" s="93"/>
      <c r="R23" s="93"/>
    </row>
    <row r="24" spans="1:18" s="65" customFormat="1" x14ac:dyDescent="0.25">
      <c r="A24" s="50"/>
      <c r="B24" s="61"/>
      <c r="C24" s="116"/>
      <c r="D24" s="55"/>
      <c r="E24" s="91" t="s">
        <v>470</v>
      </c>
      <c r="F24" s="91"/>
      <c r="G24" s="91" t="s">
        <v>365</v>
      </c>
      <c r="H24" s="7"/>
      <c r="I24" s="7"/>
      <c r="J24" s="91">
        <f xml:space="preserve"> SUM(J11:J22) / 12</f>
        <v>0</v>
      </c>
      <c r="K24" s="91">
        <f t="shared" ref="K24:R24" si="0" xml:space="preserve"> SUM(K11:K22) / 12</f>
        <v>283.30833333333334</v>
      </c>
      <c r="L24" s="91">
        <f t="shared" si="0"/>
        <v>292.23881848055777</v>
      </c>
      <c r="M24" s="91">
        <f t="shared" si="0"/>
        <v>300.63476148772367</v>
      </c>
      <c r="N24" s="91">
        <f t="shared" si="0"/>
        <v>309.52983719330018</v>
      </c>
      <c r="O24" s="91">
        <f t="shared" si="0"/>
        <v>319.28116714708784</v>
      </c>
      <c r="P24" s="91">
        <f t="shared" si="0"/>
        <v>329.49816449579487</v>
      </c>
      <c r="Q24" s="91">
        <f t="shared" si="0"/>
        <v>340.04210575966027</v>
      </c>
      <c r="R24" s="91">
        <f t="shared" si="0"/>
        <v>350.24336893245004</v>
      </c>
    </row>
    <row r="25" spans="1:18" s="65" customFormat="1" x14ac:dyDescent="0.25">
      <c r="A25" s="50"/>
      <c r="B25" s="61"/>
      <c r="C25" s="116"/>
      <c r="D25" s="55"/>
      <c r="E25" s="91" t="s">
        <v>471</v>
      </c>
      <c r="F25" s="7"/>
      <c r="G25" s="91" t="s">
        <v>423</v>
      </c>
      <c r="H25" s="7"/>
      <c r="I25" s="7"/>
      <c r="J25" s="232">
        <f xml:space="preserve"> IF(I$24 = 0, 0, J$24 / I$24 - 1)</f>
        <v>0</v>
      </c>
      <c r="K25" s="232">
        <f t="shared" ref="K25:R25" si="1" xml:space="preserve"> IF(J$24 = 0, 0, K$24 / J$24 - 1)</f>
        <v>0</v>
      </c>
      <c r="L25" s="232">
        <f t="shared" si="1"/>
        <v>3.1522140708501789E-2</v>
      </c>
      <c r="M25" s="232">
        <f t="shared" si="1"/>
        <v>2.8729732247136264E-2</v>
      </c>
      <c r="N25" s="232">
        <f t="shared" si="1"/>
        <v>2.9587648685595269E-2</v>
      </c>
      <c r="O25" s="232">
        <f t="shared" si="1"/>
        <v>3.150368327076003E-2</v>
      </c>
      <c r="P25" s="232">
        <f t="shared" si="1"/>
        <v>3.2000000000000695E-2</v>
      </c>
      <c r="Q25" s="232">
        <f t="shared" si="1"/>
        <v>3.1999999999999806E-2</v>
      </c>
      <c r="R25" s="232">
        <f t="shared" si="1"/>
        <v>2.9999999999999805E-2</v>
      </c>
    </row>
    <row r="26" spans="1:18" s="65" customFormat="1" x14ac:dyDescent="0.25">
      <c r="A26" s="50"/>
      <c r="B26" s="61"/>
      <c r="C26" s="116"/>
      <c r="D26" s="55"/>
      <c r="E26" s="91"/>
      <c r="F26" s="91"/>
      <c r="G26" s="91"/>
      <c r="H26" s="91"/>
      <c r="I26" s="91"/>
      <c r="J26" s="7"/>
      <c r="K26" s="7"/>
      <c r="L26" s="7"/>
      <c r="M26" s="7"/>
      <c r="N26" s="7"/>
      <c r="O26" s="7"/>
      <c r="P26" s="7"/>
      <c r="Q26" s="7"/>
      <c r="R26" s="7"/>
    </row>
    <row r="27" spans="1:18" s="65" customFormat="1" x14ac:dyDescent="0.25">
      <c r="A27" s="50"/>
      <c r="B27" s="61"/>
      <c r="C27" s="116"/>
      <c r="D27" s="55"/>
      <c r="E27" s="91" t="str">
        <f t="shared" ref="E27:R27" si="2">E$22</f>
        <v>RPI: March - index - final determination</v>
      </c>
      <c r="F27" s="91"/>
      <c r="G27" s="91" t="str">
        <f t="shared" si="2"/>
        <v>index</v>
      </c>
      <c r="H27" s="91"/>
      <c r="I27" s="91"/>
      <c r="J27" s="91">
        <f t="shared" si="2"/>
        <v>0</v>
      </c>
      <c r="K27" s="91">
        <f t="shared" si="2"/>
        <v>285.10000000000002</v>
      </c>
      <c r="L27" s="91">
        <f t="shared" si="2"/>
        <v>296.13766811902099</v>
      </c>
      <c r="M27" s="91">
        <f t="shared" si="2"/>
        <v>304.57748375597498</v>
      </c>
      <c r="N27" s="91">
        <f t="shared" si="2"/>
        <v>313.86698624610801</v>
      </c>
      <c r="O27" s="91">
        <f t="shared" si="2"/>
        <v>323.91072980598301</v>
      </c>
      <c r="P27" s="91">
        <f t="shared" si="2"/>
        <v>334.27587315977502</v>
      </c>
      <c r="Q27" s="91">
        <f t="shared" si="2"/>
        <v>344.972701100888</v>
      </c>
      <c r="R27" s="91">
        <f t="shared" si="2"/>
        <v>355.32188213391402</v>
      </c>
    </row>
    <row r="28" spans="1:18" s="65" customFormat="1" x14ac:dyDescent="0.25">
      <c r="A28" s="5"/>
      <c r="B28" s="9"/>
      <c r="C28" s="117"/>
      <c r="D28" s="6"/>
      <c r="E28" s="168" t="str">
        <f>E$24</f>
        <v>RPI: Financial year average - index - final determination</v>
      </c>
      <c r="F28" s="7"/>
      <c r="G28" s="91" t="str">
        <f t="shared" ref="G28:R28" si="3">G$24</f>
        <v>index</v>
      </c>
      <c r="H28" s="91"/>
      <c r="I28" s="91"/>
      <c r="J28" s="91">
        <f t="shared" si="3"/>
        <v>0</v>
      </c>
      <c r="K28" s="91">
        <f t="shared" si="3"/>
        <v>283.30833333333334</v>
      </c>
      <c r="L28" s="91">
        <f t="shared" si="3"/>
        <v>292.23881848055777</v>
      </c>
      <c r="M28" s="91">
        <f t="shared" si="3"/>
        <v>300.63476148772367</v>
      </c>
      <c r="N28" s="91">
        <f t="shared" si="3"/>
        <v>309.52983719330018</v>
      </c>
      <c r="O28" s="91">
        <f t="shared" si="3"/>
        <v>319.28116714708784</v>
      </c>
      <c r="P28" s="91">
        <f t="shared" si="3"/>
        <v>329.49816449579487</v>
      </c>
      <c r="Q28" s="91">
        <f t="shared" si="3"/>
        <v>340.04210575966027</v>
      </c>
      <c r="R28" s="91">
        <f t="shared" si="3"/>
        <v>350.24336893245004</v>
      </c>
    </row>
    <row r="29" spans="1:18" s="65" customFormat="1" x14ac:dyDescent="0.25">
      <c r="A29" s="50"/>
      <c r="B29" s="233"/>
      <c r="C29" s="233"/>
      <c r="D29" s="233"/>
      <c r="E29" s="101" t="str">
        <f>Time!E$46</f>
        <v>1st Forecast Period Flag</v>
      </c>
      <c r="F29" s="101"/>
      <c r="G29" s="101" t="str">
        <f>Time!G$46</f>
        <v>flag</v>
      </c>
      <c r="H29" s="101">
        <f>Time!H$46</f>
        <v>1</v>
      </c>
      <c r="I29" s="101">
        <f>Time!I$46</f>
        <v>0</v>
      </c>
      <c r="J29" s="101">
        <f>Time!J$46</f>
        <v>0</v>
      </c>
      <c r="K29" s="101">
        <f>Time!K$46</f>
        <v>0</v>
      </c>
      <c r="L29" s="101">
        <f>Time!L$46</f>
        <v>0</v>
      </c>
      <c r="M29" s="101">
        <f>Time!M$46</f>
        <v>1</v>
      </c>
      <c r="N29" s="101">
        <f>Time!N$46</f>
        <v>0</v>
      </c>
      <c r="O29" s="101">
        <f>Time!O$46</f>
        <v>0</v>
      </c>
      <c r="P29" s="101">
        <f>Time!P$46</f>
        <v>0</v>
      </c>
      <c r="Q29" s="101">
        <f>Time!Q$46</f>
        <v>0</v>
      </c>
      <c r="R29" s="101">
        <f>Time!R$46</f>
        <v>0</v>
      </c>
    </row>
    <row r="30" spans="1:18" s="65" customFormat="1" x14ac:dyDescent="0.25">
      <c r="A30" s="50"/>
      <c r="B30" s="61"/>
      <c r="C30" s="116"/>
      <c r="D30" s="55"/>
      <c r="E30" s="168" t="s">
        <v>472</v>
      </c>
      <c r="F30" s="7"/>
      <c r="G30" s="91" t="s">
        <v>423</v>
      </c>
      <c r="H30" s="7"/>
      <c r="I30" s="7"/>
      <c r="J30" s="232">
        <f xml:space="preserve"> IFERROR((J28 / I27 - 1) * J29, 0)</f>
        <v>0</v>
      </c>
      <c r="K30" s="232">
        <f t="shared" ref="K30:R30" si="4" xml:space="preserve"> IFERROR((K28 / J27 - 1) * K29, 0)</f>
        <v>0</v>
      </c>
      <c r="L30" s="232">
        <f t="shared" si="4"/>
        <v>0</v>
      </c>
      <c r="M30" s="232">
        <f xml:space="preserve"> IFERROR((M28 / L27 - 1) * M29, 0)</f>
        <v>1.5185820153399865E-2</v>
      </c>
      <c r="N30" s="232">
        <f t="shared" si="4"/>
        <v>0</v>
      </c>
      <c r="O30" s="232">
        <f t="shared" si="4"/>
        <v>0</v>
      </c>
      <c r="P30" s="232">
        <f t="shared" si="4"/>
        <v>0</v>
      </c>
      <c r="Q30" s="232">
        <f t="shared" si="4"/>
        <v>0</v>
      </c>
      <c r="R30" s="232">
        <f t="shared" si="4"/>
        <v>0</v>
      </c>
    </row>
    <row r="31" spans="1:18" s="65" customFormat="1" x14ac:dyDescent="0.25">
      <c r="A31" s="49"/>
      <c r="B31" s="61"/>
      <c r="C31" s="116"/>
      <c r="D31" s="53"/>
      <c r="E31" s="93"/>
      <c r="F31" s="93"/>
      <c r="G31" s="93"/>
      <c r="H31" s="93"/>
      <c r="I31" s="93"/>
      <c r="J31" s="93"/>
      <c r="K31" s="93"/>
      <c r="L31" s="93"/>
      <c r="M31" s="93"/>
      <c r="N31" s="93"/>
      <c r="O31" s="93"/>
      <c r="P31" s="93"/>
      <c r="Q31" s="93"/>
      <c r="R31" s="93"/>
    </row>
    <row r="32" spans="1:18" s="65" customFormat="1" x14ac:dyDescent="0.25">
      <c r="A32" s="50"/>
      <c r="B32" s="61" t="s">
        <v>377</v>
      </c>
      <c r="C32" s="116"/>
      <c r="D32" s="53"/>
      <c r="E32" s="93"/>
      <c r="F32" s="93"/>
      <c r="G32" s="93"/>
      <c r="H32" s="93"/>
      <c r="I32" s="93"/>
      <c r="J32" s="93"/>
      <c r="K32" s="93"/>
      <c r="L32" s="93"/>
      <c r="M32" s="93"/>
      <c r="N32" s="93"/>
      <c r="O32" s="93"/>
      <c r="P32" s="93"/>
      <c r="Q32" s="93"/>
      <c r="R32" s="93"/>
    </row>
    <row r="33" spans="1:18" s="65" customFormat="1" x14ac:dyDescent="0.25">
      <c r="A33" s="50"/>
      <c r="B33" s="61"/>
      <c r="C33" s="116"/>
      <c r="D33" s="53"/>
      <c r="E33" s="231" t="str">
        <f>InpR!E$41</f>
        <v>CPI(H): April - index - final determination</v>
      </c>
      <c r="F33" s="231"/>
      <c r="G33" s="231" t="str">
        <f>InpR!G$41</f>
        <v>index</v>
      </c>
      <c r="H33" s="231"/>
      <c r="I33" s="231"/>
      <c r="J33" s="231">
        <f>InpR!J$41</f>
        <v>103.2</v>
      </c>
      <c r="K33" s="231">
        <f>InpR!K$41</f>
        <v>105.5</v>
      </c>
      <c r="L33" s="231">
        <f>InpR!L$41</f>
        <v>107.6</v>
      </c>
      <c r="M33" s="231">
        <f>InpR!M$41</f>
        <v>109.703354739972</v>
      </c>
      <c r="N33" s="231">
        <f>InpR!N$41</f>
        <v>111.897421834771</v>
      </c>
      <c r="O33" s="231">
        <f>InpR!O$41</f>
        <v>114.172657229451</v>
      </c>
      <c r="P33" s="231">
        <f>InpR!P$41</f>
        <v>116.57028303126999</v>
      </c>
      <c r="Q33" s="231">
        <f>InpR!Q$41</f>
        <v>119.01825897492699</v>
      </c>
      <c r="R33" s="231">
        <f>InpR!R$41</f>
        <v>121.39862415442499</v>
      </c>
    </row>
    <row r="34" spans="1:18" s="65" customFormat="1" x14ac:dyDescent="0.25">
      <c r="A34" s="50"/>
      <c r="B34" s="61"/>
      <c r="C34" s="116"/>
      <c r="D34" s="53"/>
      <c r="E34" s="231" t="str">
        <f>InpR!E$42</f>
        <v>CPI(H): May - index - final determination</v>
      </c>
      <c r="F34" s="231"/>
      <c r="G34" s="231" t="str">
        <f>InpR!G$42</f>
        <v>index</v>
      </c>
      <c r="H34" s="231"/>
      <c r="I34" s="231"/>
      <c r="J34" s="231">
        <f>InpR!J$42</f>
        <v>103.5</v>
      </c>
      <c r="K34" s="231">
        <f>InpR!K$42</f>
        <v>105.9</v>
      </c>
      <c r="L34" s="231">
        <f>InpR!L$42</f>
        <v>107.9</v>
      </c>
      <c r="M34" s="231">
        <f>InpR!M$42</f>
        <v>109.884538749418</v>
      </c>
      <c r="N34" s="231">
        <f>InpR!N$42</f>
        <v>112.082229524407</v>
      </c>
      <c r="O34" s="231">
        <f>InpR!O$42</f>
        <v>114.370561696745</v>
      </c>
      <c r="P34" s="231">
        <f>InpR!P$42</f>
        <v>116.772343492377</v>
      </c>
      <c r="Q34" s="231">
        <f>InpR!Q$42</f>
        <v>119.22456270571701</v>
      </c>
      <c r="R34" s="231">
        <f>InpR!R$42</f>
        <v>121.609053959831</v>
      </c>
    </row>
    <row r="35" spans="1:18" s="65" customFormat="1" x14ac:dyDescent="0.25">
      <c r="A35" s="50"/>
      <c r="B35" s="61"/>
      <c r="C35" s="116"/>
      <c r="D35" s="53"/>
      <c r="E35" s="231" t="str">
        <f>InpR!E$43</f>
        <v>CPI(H): June - index - final determination</v>
      </c>
      <c r="F35" s="231"/>
      <c r="G35" s="231" t="str">
        <f>InpR!G$43</f>
        <v>index</v>
      </c>
      <c r="H35" s="231"/>
      <c r="I35" s="231"/>
      <c r="J35" s="231">
        <f>InpR!J$43</f>
        <v>103.5</v>
      </c>
      <c r="K35" s="231">
        <f>InpR!K$43</f>
        <v>105.9</v>
      </c>
      <c r="L35" s="231">
        <f>InpR!L$43</f>
        <v>107.9</v>
      </c>
      <c r="M35" s="231">
        <f>InpR!M$43</f>
        <v>110.066021998987</v>
      </c>
      <c r="N35" s="231">
        <f>InpR!N$43</f>
        <v>112.26734243896701</v>
      </c>
      <c r="O35" s="231">
        <f>InpR!O$43</f>
        <v>114.568809207453</v>
      </c>
      <c r="P35" s="231">
        <f>InpR!P$43</f>
        <v>116.97475420081</v>
      </c>
      <c r="Q35" s="231">
        <f>InpR!Q$43</f>
        <v>119.431224039027</v>
      </c>
      <c r="R35" s="231">
        <f>InpR!R$43</f>
        <v>121.819848519807</v>
      </c>
    </row>
    <row r="36" spans="1:18" s="65" customFormat="1" x14ac:dyDescent="0.25">
      <c r="A36" s="50"/>
      <c r="B36" s="61"/>
      <c r="C36" s="116"/>
      <c r="D36" s="53"/>
      <c r="E36" s="231" t="str">
        <f>InpR!E$44</f>
        <v>CPI(H): July - index - final determination</v>
      </c>
      <c r="F36" s="231"/>
      <c r="G36" s="231" t="str">
        <f>InpR!G$44</f>
        <v>index</v>
      </c>
      <c r="H36" s="231"/>
      <c r="I36" s="231"/>
      <c r="J36" s="231">
        <f>InpR!J$44</f>
        <v>103.5</v>
      </c>
      <c r="K36" s="231">
        <f>InpR!K$44</f>
        <v>105.9</v>
      </c>
      <c r="L36" s="231">
        <f>InpR!L$44</f>
        <v>108</v>
      </c>
      <c r="M36" s="231">
        <f>InpR!M$44</f>
        <v>110.24780498289699</v>
      </c>
      <c r="N36" s="231">
        <f>InpR!N$44</f>
        <v>112.452761082555</v>
      </c>
      <c r="O36" s="231">
        <f>InpR!O$44</f>
        <v>114.7674003562</v>
      </c>
      <c r="P36" s="231">
        <f>InpR!P$44</f>
        <v>117.17751576368001</v>
      </c>
      <c r="Q36" s="231">
        <f>InpR!Q$44</f>
        <v>119.638243594717</v>
      </c>
      <c r="R36" s="231">
        <f>InpR!R$44</f>
        <v>122.03100846661199</v>
      </c>
    </row>
    <row r="37" spans="1:18" s="65" customFormat="1" x14ac:dyDescent="0.25">
      <c r="A37" s="50"/>
      <c r="B37" s="61"/>
      <c r="C37" s="116"/>
      <c r="D37" s="53"/>
      <c r="E37" s="231" t="str">
        <f>InpR!E$45</f>
        <v>CPI(H): August - index - final determination</v>
      </c>
      <c r="F37" s="231"/>
      <c r="G37" s="231" t="str">
        <f>InpR!G$45</f>
        <v>index</v>
      </c>
      <c r="H37" s="231"/>
      <c r="I37" s="231"/>
      <c r="J37" s="231">
        <f>InpR!J$45</f>
        <v>104</v>
      </c>
      <c r="K37" s="231">
        <f>InpR!K$45</f>
        <v>106.5</v>
      </c>
      <c r="L37" s="231">
        <f>InpR!L$45</f>
        <v>108.3</v>
      </c>
      <c r="M37" s="231">
        <f>InpR!M$45</f>
        <v>110.429888196185</v>
      </c>
      <c r="N37" s="231">
        <f>InpR!N$45</f>
        <v>112.638485960108</v>
      </c>
      <c r="O37" s="231">
        <f>InpR!O$45</f>
        <v>114.96633573864</v>
      </c>
      <c r="P37" s="231">
        <f>InpR!P$45</f>
        <v>117.380628789151</v>
      </c>
      <c r="Q37" s="231">
        <f>InpR!Q$45</f>
        <v>119.845621993724</v>
      </c>
      <c r="R37" s="231">
        <f>InpR!R$45</f>
        <v>122.242534433598</v>
      </c>
    </row>
    <row r="38" spans="1:18" s="65" customFormat="1" x14ac:dyDescent="0.25">
      <c r="A38" s="50"/>
      <c r="B38" s="61"/>
      <c r="C38" s="116"/>
      <c r="D38" s="53"/>
      <c r="E38" s="231" t="str">
        <f>InpR!E$46</f>
        <v>CPI(H): September - index - final determination</v>
      </c>
      <c r="F38" s="231"/>
      <c r="G38" s="231" t="str">
        <f>InpR!G$46</f>
        <v>index</v>
      </c>
      <c r="H38" s="231"/>
      <c r="I38" s="231"/>
      <c r="J38" s="231">
        <f>InpR!J$46</f>
        <v>104.3</v>
      </c>
      <c r="K38" s="231">
        <f>InpR!K$46</f>
        <v>106.6</v>
      </c>
      <c r="L38" s="231">
        <f>InpR!L$46</f>
        <v>108.469999617629</v>
      </c>
      <c r="M38" s="231">
        <f>InpR!M$46</f>
        <v>110.61227213470301</v>
      </c>
      <c r="N38" s="231">
        <f>InpR!N$46</f>
        <v>112.824517577397</v>
      </c>
      <c r="O38" s="231">
        <f>InpR!O$46</f>
        <v>115.16561595146101</v>
      </c>
      <c r="P38" s="231">
        <f>InpR!P$46</f>
        <v>117.58409388644201</v>
      </c>
      <c r="Q38" s="231">
        <f>InpR!Q$46</f>
        <v>120.05335985805699</v>
      </c>
      <c r="R38" s="231">
        <f>InpR!R$46</f>
        <v>122.45442705521801</v>
      </c>
    </row>
    <row r="39" spans="1:18" s="65" customFormat="1" x14ac:dyDescent="0.25">
      <c r="A39" s="50"/>
      <c r="B39" s="61"/>
      <c r="C39" s="116"/>
      <c r="D39" s="53"/>
      <c r="E39" s="231" t="str">
        <f>InpR!E$47</f>
        <v>CPI(H): October - index - final determination</v>
      </c>
      <c r="F39" s="231"/>
      <c r="G39" s="231" t="str">
        <f>InpR!G$47</f>
        <v>index</v>
      </c>
      <c r="H39" s="231"/>
      <c r="I39" s="231"/>
      <c r="J39" s="231">
        <f>InpR!J$47</f>
        <v>104.4</v>
      </c>
      <c r="K39" s="231">
        <f>InpR!K$47</f>
        <v>106.7</v>
      </c>
      <c r="L39" s="231">
        <f>InpR!L$47</f>
        <v>108.64026608539599</v>
      </c>
      <c r="M39" s="231">
        <f>InpR!M$47</f>
        <v>110.794957295123</v>
      </c>
      <c r="N39" s="231">
        <f>InpR!N$47</f>
        <v>113.01085644102599</v>
      </c>
      <c r="O39" s="231">
        <f>InpR!O$47</f>
        <v>115.365241592385</v>
      </c>
      <c r="P39" s="231">
        <f>InpR!P$47</f>
        <v>117.78791166582501</v>
      </c>
      <c r="Q39" s="231">
        <f>InpR!Q$47</f>
        <v>120.261457810807</v>
      </c>
      <c r="R39" s="231">
        <f>InpR!R$47</f>
        <v>122.66668696702401</v>
      </c>
    </row>
    <row r="40" spans="1:18" s="65" customFormat="1" x14ac:dyDescent="0.25">
      <c r="A40" s="50"/>
      <c r="B40" s="61"/>
      <c r="C40" s="116"/>
      <c r="D40" s="53"/>
      <c r="E40" s="231" t="str">
        <f>InpR!E$48</f>
        <v>CPI(H): November - index - final determination</v>
      </c>
      <c r="F40" s="231"/>
      <c r="G40" s="231" t="str">
        <f>InpR!G$48</f>
        <v>index</v>
      </c>
      <c r="H40" s="231"/>
      <c r="I40" s="231"/>
      <c r="J40" s="231">
        <f>InpR!J$48</f>
        <v>104.7</v>
      </c>
      <c r="K40" s="231">
        <f>InpR!K$48</f>
        <v>106.9</v>
      </c>
      <c r="L40" s="231">
        <f>InpR!L$48</f>
        <v>108.81079982217901</v>
      </c>
      <c r="M40" s="231">
        <f>InpR!M$48</f>
        <v>110.977944174939</v>
      </c>
      <c r="N40" s="231">
        <f>InpR!N$48</f>
        <v>113.197503058438</v>
      </c>
      <c r="O40" s="231">
        <f>InpR!O$48</f>
        <v>115.565213260169</v>
      </c>
      <c r="P40" s="231">
        <f>InpR!P$48</f>
        <v>117.992082738633</v>
      </c>
      <c r="Q40" s="231">
        <f>InpR!Q$48</f>
        <v>120.46991647614399</v>
      </c>
      <c r="R40" s="231">
        <f>InpR!R$48</f>
        <v>122.87931480566699</v>
      </c>
    </row>
    <row r="41" spans="1:18" s="65" customFormat="1" x14ac:dyDescent="0.25">
      <c r="A41" s="50"/>
      <c r="B41" s="61"/>
      <c r="C41" s="116"/>
      <c r="D41" s="53"/>
      <c r="E41" s="231" t="str">
        <f>InpR!E$49</f>
        <v>CPI(H): December - index - final determination</v>
      </c>
      <c r="F41" s="231"/>
      <c r="G41" s="231" t="str">
        <f>InpR!G$49</f>
        <v>index</v>
      </c>
      <c r="H41" s="231"/>
      <c r="I41" s="231"/>
      <c r="J41" s="231">
        <f>InpR!J$49</f>
        <v>105</v>
      </c>
      <c r="K41" s="231">
        <f>InpR!K$49</f>
        <v>107.1</v>
      </c>
      <c r="L41" s="231">
        <f>InpR!L$49</f>
        <v>108.981601247513</v>
      </c>
      <c r="M41" s="231">
        <f>InpR!M$49</f>
        <v>111.161233272464</v>
      </c>
      <c r="N41" s="231">
        <f>InpR!N$49</f>
        <v>113.384457937913</v>
      </c>
      <c r="O41" s="231">
        <f>InpR!O$49</f>
        <v>115.765531554609</v>
      </c>
      <c r="P41" s="231">
        <f>InpR!P$49</f>
        <v>118.196607717256</v>
      </c>
      <c r="Q41" s="231">
        <f>InpR!Q$49</f>
        <v>120.678736479319</v>
      </c>
      <c r="R41" s="231">
        <f>InpR!R$49</f>
        <v>123.092311208905</v>
      </c>
    </row>
    <row r="42" spans="1:18" s="65" customFormat="1" x14ac:dyDescent="0.25">
      <c r="A42" s="50"/>
      <c r="B42" s="61"/>
      <c r="C42" s="116"/>
      <c r="D42" s="53"/>
      <c r="E42" s="231" t="str">
        <f>InpR!E$50</f>
        <v>CPI(H): January - index - final determination</v>
      </c>
      <c r="F42" s="231"/>
      <c r="G42" s="231" t="str">
        <f>InpR!G$50</f>
        <v>index</v>
      </c>
      <c r="H42" s="231"/>
      <c r="I42" s="231"/>
      <c r="J42" s="231">
        <f>InpR!J$50</f>
        <v>104.5</v>
      </c>
      <c r="K42" s="231">
        <f>InpR!K$50</f>
        <v>106.4</v>
      </c>
      <c r="L42" s="231">
        <f>InpR!L$50</f>
        <v>109.161593222387</v>
      </c>
      <c r="M42" s="231">
        <f>InpR!M$50</f>
        <v>111.344825086835</v>
      </c>
      <c r="N42" s="231">
        <f>InpR!N$50</f>
        <v>113.580996157239</v>
      </c>
      <c r="O42" s="231">
        <f>InpR!O$50</f>
        <v>115.96619707654099</v>
      </c>
      <c r="P42" s="231">
        <f>InpR!P$50</f>
        <v>118.40148721514799</v>
      </c>
      <c r="Q42" s="231">
        <f>InpR!Q$50</f>
        <v>120.887918446667</v>
      </c>
      <c r="R42" s="231">
        <f>InpR!R$50</f>
        <v>123.30567681559999</v>
      </c>
    </row>
    <row r="43" spans="1:18" s="65" customFormat="1" x14ac:dyDescent="0.25">
      <c r="A43" s="50"/>
      <c r="B43" s="61"/>
      <c r="C43" s="116"/>
      <c r="D43" s="53"/>
      <c r="E43" s="231" t="str">
        <f>InpR!E$51</f>
        <v>CPI(H): February - index - final determination</v>
      </c>
      <c r="F43" s="231"/>
      <c r="G43" s="231" t="str">
        <f>InpR!G$51</f>
        <v>index</v>
      </c>
      <c r="H43" s="231"/>
      <c r="I43" s="231"/>
      <c r="J43" s="231">
        <f>InpR!J$51</f>
        <v>104.9</v>
      </c>
      <c r="K43" s="231">
        <f>InpR!K$51</f>
        <v>106.8</v>
      </c>
      <c r="L43" s="231">
        <f>InpR!L$51</f>
        <v>109.341882468641</v>
      </c>
      <c r="M43" s="231">
        <f>InpR!M$51</f>
        <v>111.52872011801399</v>
      </c>
      <c r="N43" s="231">
        <f>InpR!N$51</f>
        <v>113.77787505175399</v>
      </c>
      <c r="O43" s="231">
        <f>InpR!O$51</f>
        <v>116.167210427841</v>
      </c>
      <c r="P43" s="231">
        <f>InpR!P$51</f>
        <v>118.606721846825</v>
      </c>
      <c r="Q43" s="231">
        <f>InpR!Q$51</f>
        <v>121.097463005609</v>
      </c>
      <c r="R43" s="231">
        <f>InpR!R$51</f>
        <v>123.519412265721</v>
      </c>
    </row>
    <row r="44" spans="1:18" s="65" customFormat="1" x14ac:dyDescent="0.25">
      <c r="A44" s="50"/>
      <c r="B44" s="61"/>
      <c r="C44" s="116"/>
      <c r="D44" s="53"/>
      <c r="E44" s="231" t="str">
        <f>InpR!E$52</f>
        <v>CPI(H): March - index - final determination</v>
      </c>
      <c r="F44" s="231"/>
      <c r="G44" s="231" t="str">
        <f>InpR!G$52</f>
        <v>index</v>
      </c>
      <c r="H44" s="231"/>
      <c r="I44" s="231"/>
      <c r="J44" s="231">
        <f>InpR!J$52</f>
        <v>105.1</v>
      </c>
      <c r="K44" s="231">
        <f>InpR!K$52</f>
        <v>107</v>
      </c>
      <c r="L44" s="231">
        <f>InpR!L$52</f>
        <v>109.52246947724301</v>
      </c>
      <c r="M44" s="231">
        <f>InpR!M$52</f>
        <v>111.712918866788</v>
      </c>
      <c r="N44" s="231">
        <f>InpR!N$52</f>
        <v>113.97509521197701</v>
      </c>
      <c r="O44" s="231">
        <f>InpR!O$52</f>
        <v>116.368572211429</v>
      </c>
      <c r="P44" s="231">
        <f>InpR!P$52</f>
        <v>118.812312227869</v>
      </c>
      <c r="Q44" s="231">
        <f>InpR!Q$52</f>
        <v>121.307370784654</v>
      </c>
      <c r="R44" s="231">
        <f>InpR!R$52</f>
        <v>123.73351820034701</v>
      </c>
    </row>
    <row r="45" spans="1:18" s="65" customFormat="1" x14ac:dyDescent="0.25">
      <c r="A45" s="50"/>
      <c r="B45" s="61"/>
      <c r="C45" s="116"/>
      <c r="D45" s="53"/>
      <c r="E45" s="231"/>
      <c r="F45" s="231"/>
      <c r="G45" s="231"/>
      <c r="H45" s="231"/>
      <c r="I45" s="231"/>
      <c r="J45" s="231"/>
      <c r="K45" s="231"/>
      <c r="L45" s="231"/>
      <c r="M45" s="231"/>
      <c r="N45" s="231"/>
      <c r="O45" s="231"/>
      <c r="P45" s="231"/>
      <c r="Q45" s="231"/>
      <c r="R45" s="231"/>
    </row>
    <row r="46" spans="1:18" s="65" customFormat="1" x14ac:dyDescent="0.25">
      <c r="A46" s="50"/>
      <c r="B46" s="61"/>
      <c r="C46" s="116"/>
      <c r="D46" s="55"/>
      <c r="E46" s="91" t="s">
        <v>473</v>
      </c>
      <c r="F46" s="91"/>
      <c r="G46" s="91" t="s">
        <v>365</v>
      </c>
      <c r="H46" s="7"/>
      <c r="I46" s="7"/>
      <c r="J46" s="230">
        <f xml:space="preserve"> SUM(J33:J44) / 12</f>
        <v>104.21666666666665</v>
      </c>
      <c r="K46" s="230">
        <f t="shared" ref="K46:R46" si="5" xml:space="preserve"> SUM(K33:K44) / 12</f>
        <v>106.43333333333334</v>
      </c>
      <c r="L46" s="230">
        <f t="shared" si="5"/>
        <v>108.55238432841566</v>
      </c>
      <c r="M46" s="230">
        <f t="shared" si="5"/>
        <v>110.70537330136041</v>
      </c>
      <c r="N46" s="230">
        <f t="shared" si="5"/>
        <v>112.92412852304601</v>
      </c>
      <c r="O46" s="230">
        <f t="shared" si="5"/>
        <v>115.26744552524366</v>
      </c>
      <c r="P46" s="230">
        <f t="shared" si="5"/>
        <v>117.68806188127384</v>
      </c>
      <c r="Q46" s="230">
        <f t="shared" si="5"/>
        <v>120.15951118078074</v>
      </c>
      <c r="R46" s="230">
        <f t="shared" si="5"/>
        <v>122.56270140439625</v>
      </c>
    </row>
    <row r="47" spans="1:18" s="65" customFormat="1" x14ac:dyDescent="0.25">
      <c r="A47" s="50"/>
      <c r="B47" s="61"/>
      <c r="C47" s="116"/>
      <c r="D47" s="55"/>
      <c r="E47" s="237" t="s">
        <v>474</v>
      </c>
      <c r="F47" s="237"/>
      <c r="G47" s="237" t="s">
        <v>423</v>
      </c>
      <c r="H47" s="237"/>
      <c r="I47" s="237"/>
      <c r="J47" s="238">
        <f xml:space="preserve"> IF(I$46 = 0, 0, J$46 / $J$46)</f>
        <v>0</v>
      </c>
      <c r="K47" s="238">
        <f xml:space="preserve"> IF(J$46 = 0, 0, K$46 / $J$46)</f>
        <v>1.0212697905005599</v>
      </c>
      <c r="L47" s="238">
        <f t="shared" ref="L47:R47" si="6" xml:space="preserve"> IF(K$46 = 0, 0, L$46 / $J$46)</f>
        <v>1.0416029201511179</v>
      </c>
      <c r="M47" s="238">
        <f t="shared" si="6"/>
        <v>1.0622616980779827</v>
      </c>
      <c r="N47" s="238">
        <f t="shared" si="6"/>
        <v>1.0835515290872799</v>
      </c>
      <c r="O47" s="238">
        <f t="shared" si="6"/>
        <v>1.1060365794841869</v>
      </c>
      <c r="P47" s="238">
        <f t="shared" si="6"/>
        <v>1.1292633476533553</v>
      </c>
      <c r="Q47" s="238">
        <f t="shared" si="6"/>
        <v>1.1529778779540774</v>
      </c>
      <c r="R47" s="238">
        <f t="shared" si="6"/>
        <v>1.1760374355131578</v>
      </c>
    </row>
    <row r="48" spans="1:18" s="65" customFormat="1" x14ac:dyDescent="0.25">
      <c r="A48" s="50"/>
      <c r="B48" s="61"/>
      <c r="C48" s="116"/>
      <c r="D48" s="55"/>
      <c r="E48" s="91" t="s">
        <v>475</v>
      </c>
      <c r="F48" s="7"/>
      <c r="G48" s="91" t="s">
        <v>423</v>
      </c>
      <c r="H48" s="7"/>
      <c r="I48" s="7"/>
      <c r="J48" s="232">
        <f xml:space="preserve"> IF(I$46 = 0, 0, J$46 / I$46 - 1)</f>
        <v>0</v>
      </c>
      <c r="K48" s="232">
        <f t="shared" ref="K48:R48" si="7" xml:space="preserve"> IF(J$46 = 0, 0, K$46 / J$46 - 1)</f>
        <v>2.1269790500559882E-2</v>
      </c>
      <c r="L48" s="232">
        <f t="shared" si="7"/>
        <v>1.9909655450194075E-2</v>
      </c>
      <c r="M48" s="232">
        <f t="shared" si="7"/>
        <v>1.9833640562247679E-2</v>
      </c>
      <c r="N48" s="232">
        <f t="shared" si="7"/>
        <v>2.0041983108134653E-2</v>
      </c>
      <c r="O48" s="232">
        <f t="shared" si="7"/>
        <v>2.0751251595618081E-2</v>
      </c>
      <c r="P48" s="232">
        <f t="shared" si="7"/>
        <v>2.1000000000000574E-2</v>
      </c>
      <c r="Q48" s="232">
        <f t="shared" si="7"/>
        <v>2.100000000000124E-2</v>
      </c>
      <c r="R48" s="232">
        <f t="shared" si="7"/>
        <v>1.999999999999913E-2</v>
      </c>
    </row>
    <row r="49" spans="1:18" s="65" customFormat="1" x14ac:dyDescent="0.25">
      <c r="A49" s="50"/>
      <c r="B49" s="61"/>
      <c r="C49" s="116"/>
      <c r="D49" s="55"/>
      <c r="E49" s="7"/>
      <c r="F49" s="7"/>
      <c r="G49" s="7"/>
      <c r="H49" s="7"/>
      <c r="I49" s="7"/>
      <c r="J49" s="7"/>
      <c r="K49" s="7"/>
      <c r="L49" s="7"/>
      <c r="M49" s="7"/>
      <c r="N49" s="7"/>
      <c r="O49" s="7"/>
      <c r="P49" s="7"/>
      <c r="Q49" s="7"/>
      <c r="R49" s="7"/>
    </row>
    <row r="50" spans="1:18" s="65" customFormat="1" x14ac:dyDescent="0.25">
      <c r="A50" s="50"/>
      <c r="B50" s="61"/>
      <c r="C50" s="116"/>
      <c r="D50" s="55"/>
      <c r="E50" s="91" t="str">
        <f>E$44</f>
        <v>CPI(H): March - index - final determination</v>
      </c>
      <c r="F50" s="91"/>
      <c r="G50" s="91" t="str">
        <f t="shared" ref="G50:R50" si="8">G$44</f>
        <v>index</v>
      </c>
      <c r="H50" s="91"/>
      <c r="I50" s="91"/>
      <c r="J50" s="91">
        <f t="shared" si="8"/>
        <v>105.1</v>
      </c>
      <c r="K50" s="91">
        <f t="shared" si="8"/>
        <v>107</v>
      </c>
      <c r="L50" s="91">
        <f t="shared" si="8"/>
        <v>109.52246947724301</v>
      </c>
      <c r="M50" s="91">
        <f t="shared" si="8"/>
        <v>111.712918866788</v>
      </c>
      <c r="N50" s="91">
        <f t="shared" si="8"/>
        <v>113.97509521197701</v>
      </c>
      <c r="O50" s="91">
        <f t="shared" si="8"/>
        <v>116.368572211429</v>
      </c>
      <c r="P50" s="91">
        <f t="shared" si="8"/>
        <v>118.812312227869</v>
      </c>
      <c r="Q50" s="91">
        <f t="shared" si="8"/>
        <v>121.307370784654</v>
      </c>
      <c r="R50" s="91">
        <f t="shared" si="8"/>
        <v>123.73351820034701</v>
      </c>
    </row>
    <row r="51" spans="1:18" s="65" customFormat="1" x14ac:dyDescent="0.25">
      <c r="A51" s="50"/>
      <c r="B51" s="61"/>
      <c r="C51" s="116"/>
      <c r="D51" s="55"/>
      <c r="E51" s="91" t="str">
        <f>E$46</f>
        <v>CPI(H): Financial year average - index - final determination</v>
      </c>
      <c r="F51" s="91"/>
      <c r="G51" s="91" t="str">
        <f t="shared" ref="G51:R51" si="9">G$46</f>
        <v>index</v>
      </c>
      <c r="H51" s="91"/>
      <c r="I51" s="91"/>
      <c r="J51" s="91">
        <f t="shared" si="9"/>
        <v>104.21666666666665</v>
      </c>
      <c r="K51" s="91">
        <f t="shared" si="9"/>
        <v>106.43333333333334</v>
      </c>
      <c r="L51" s="91">
        <f t="shared" si="9"/>
        <v>108.55238432841566</v>
      </c>
      <c r="M51" s="91">
        <f t="shared" si="9"/>
        <v>110.70537330136041</v>
      </c>
      <c r="N51" s="91">
        <f t="shared" si="9"/>
        <v>112.92412852304601</v>
      </c>
      <c r="O51" s="91">
        <f t="shared" si="9"/>
        <v>115.26744552524366</v>
      </c>
      <c r="P51" s="91">
        <f t="shared" si="9"/>
        <v>117.68806188127384</v>
      </c>
      <c r="Q51" s="91">
        <f t="shared" si="9"/>
        <v>120.15951118078074</v>
      </c>
      <c r="R51" s="91">
        <f t="shared" si="9"/>
        <v>122.56270140439625</v>
      </c>
    </row>
    <row r="52" spans="1:18" s="65" customFormat="1" x14ac:dyDescent="0.25">
      <c r="A52" s="50"/>
      <c r="B52" s="233"/>
      <c r="C52" s="233"/>
      <c r="D52" s="233"/>
      <c r="E52" s="101" t="str">
        <f>Time!E$46</f>
        <v>1st Forecast Period Flag</v>
      </c>
      <c r="F52" s="101"/>
      <c r="G52" s="101" t="str">
        <f>Time!G$46</f>
        <v>flag</v>
      </c>
      <c r="H52" s="101">
        <f>Time!H$46</f>
        <v>1</v>
      </c>
      <c r="I52" s="101">
        <f>Time!I$46</f>
        <v>0</v>
      </c>
      <c r="J52" s="101">
        <f>Time!J$46</f>
        <v>0</v>
      </c>
      <c r="K52" s="101">
        <f>Time!K$46</f>
        <v>0</v>
      </c>
      <c r="L52" s="101">
        <f>Time!L$46</f>
        <v>0</v>
      </c>
      <c r="M52" s="101">
        <f>Time!M$46</f>
        <v>1</v>
      </c>
      <c r="N52" s="101">
        <f>Time!N$46</f>
        <v>0</v>
      </c>
      <c r="O52" s="101">
        <f>Time!O$46</f>
        <v>0</v>
      </c>
      <c r="P52" s="101">
        <f>Time!P$46</f>
        <v>0</v>
      </c>
      <c r="Q52" s="101">
        <f>Time!Q$46</f>
        <v>0</v>
      </c>
      <c r="R52" s="101">
        <f>Time!R$46</f>
        <v>0</v>
      </c>
    </row>
    <row r="53" spans="1:18" s="65" customFormat="1" x14ac:dyDescent="0.25">
      <c r="A53" s="50"/>
      <c r="B53" s="61"/>
      <c r="C53" s="116"/>
      <c r="D53" s="55"/>
      <c r="E53" s="91" t="s">
        <v>476</v>
      </c>
      <c r="F53" s="7"/>
      <c r="G53" s="91" t="s">
        <v>423</v>
      </c>
      <c r="H53" s="7"/>
      <c r="I53" s="7"/>
      <c r="J53" s="232">
        <f t="shared" ref="J53:R53" si="10" xml:space="preserve"> IFERROR((J51 / I50 - 1) * J52, 0)</f>
        <v>0</v>
      </c>
      <c r="K53" s="232">
        <f t="shared" si="10"/>
        <v>0</v>
      </c>
      <c r="L53" s="232">
        <f t="shared" si="10"/>
        <v>0</v>
      </c>
      <c r="M53" s="232">
        <f xml:space="preserve"> IFERROR((M51 / L50 - 1) * M52, 0)</f>
        <v>1.0800558367278112E-2</v>
      </c>
      <c r="N53" s="232">
        <f t="shared" si="10"/>
        <v>0</v>
      </c>
      <c r="O53" s="232">
        <f t="shared" si="10"/>
        <v>0</v>
      </c>
      <c r="P53" s="232">
        <f t="shared" si="10"/>
        <v>0</v>
      </c>
      <c r="Q53" s="232">
        <f t="shared" si="10"/>
        <v>0</v>
      </c>
      <c r="R53" s="232">
        <f t="shared" si="10"/>
        <v>0</v>
      </c>
    </row>
    <row r="54" spans="1:18" s="65" customFormat="1" x14ac:dyDescent="0.25">
      <c r="A54" s="50"/>
      <c r="B54" s="61"/>
      <c r="C54" s="116"/>
      <c r="D54" s="55"/>
      <c r="E54" s="7"/>
      <c r="F54" s="7"/>
      <c r="G54" s="7"/>
      <c r="H54" s="7"/>
      <c r="I54" s="7"/>
      <c r="J54" s="7"/>
      <c r="K54" s="7"/>
      <c r="L54" s="7"/>
      <c r="M54" s="7"/>
      <c r="N54" s="7"/>
      <c r="O54" s="7"/>
      <c r="P54" s="7"/>
      <c r="Q54" s="7"/>
      <c r="R54" s="7"/>
    </row>
    <row r="55" spans="1:18" s="65" customFormat="1" x14ac:dyDescent="0.25">
      <c r="A55" s="50"/>
      <c r="B55" s="61"/>
      <c r="C55" s="116"/>
      <c r="D55" s="55"/>
      <c r="E55" s="168" t="str">
        <f>E$30 &amp; " - final determination"</f>
        <v>RPI Growth from 2019-20 FYE to 2020-21 FYA - final determination - final determination</v>
      </c>
      <c r="F55" s="7"/>
      <c r="G55" s="91" t="str">
        <f>G$30</f>
        <v>%</v>
      </c>
      <c r="H55" s="7"/>
      <c r="I55" s="7"/>
      <c r="J55" s="232">
        <f t="shared" ref="J55:R55" si="11">J$30</f>
        <v>0</v>
      </c>
      <c r="K55" s="232">
        <f t="shared" si="11"/>
        <v>0</v>
      </c>
      <c r="L55" s="232">
        <f t="shared" si="11"/>
        <v>0</v>
      </c>
      <c r="M55" s="232">
        <f t="shared" si="11"/>
        <v>1.5185820153399865E-2</v>
      </c>
      <c r="N55" s="232">
        <f t="shared" si="11"/>
        <v>0</v>
      </c>
      <c r="O55" s="232">
        <f t="shared" si="11"/>
        <v>0</v>
      </c>
      <c r="P55" s="232">
        <f t="shared" si="11"/>
        <v>0</v>
      </c>
      <c r="Q55" s="232">
        <f t="shared" si="11"/>
        <v>0</v>
      </c>
      <c r="R55" s="232">
        <f t="shared" si="11"/>
        <v>0</v>
      </c>
    </row>
    <row r="56" spans="1:18" s="65" customFormat="1" x14ac:dyDescent="0.25">
      <c r="A56" s="50"/>
      <c r="B56" s="61"/>
      <c r="C56" s="116"/>
      <c r="D56" s="55"/>
      <c r="E56" s="168" t="str">
        <f>E$53 &amp; " - final determination"</f>
        <v>CPIH Growth from 2019-20 FYE to 2020-21 FYA - final determination - final determination</v>
      </c>
      <c r="F56" s="7"/>
      <c r="G56" s="91" t="str">
        <f>G$53</f>
        <v>%</v>
      </c>
      <c r="H56" s="7"/>
      <c r="I56" s="7"/>
      <c r="J56" s="232">
        <f t="shared" ref="J56:R56" si="12">J$53</f>
        <v>0</v>
      </c>
      <c r="K56" s="232">
        <f t="shared" si="12"/>
        <v>0</v>
      </c>
      <c r="L56" s="232">
        <f t="shared" si="12"/>
        <v>0</v>
      </c>
      <c r="M56" s="232">
        <f t="shared" si="12"/>
        <v>1.0800558367278112E-2</v>
      </c>
      <c r="N56" s="232">
        <f t="shared" si="12"/>
        <v>0</v>
      </c>
      <c r="O56" s="232">
        <f t="shared" si="12"/>
        <v>0</v>
      </c>
      <c r="P56" s="232">
        <f t="shared" si="12"/>
        <v>0</v>
      </c>
      <c r="Q56" s="232">
        <f t="shared" si="12"/>
        <v>0</v>
      </c>
      <c r="R56" s="232">
        <f t="shared" si="12"/>
        <v>0</v>
      </c>
    </row>
    <row r="57" spans="1:18" s="65" customFormat="1" x14ac:dyDescent="0.25">
      <c r="A57" s="50"/>
      <c r="B57" s="61"/>
      <c r="C57" s="116"/>
      <c r="D57" s="55"/>
      <c r="E57" s="168" t="s">
        <v>477</v>
      </c>
      <c r="F57" s="7"/>
      <c r="G57" s="91" t="s">
        <v>423</v>
      </c>
      <c r="H57" s="7"/>
      <c r="I57" s="7"/>
      <c r="J57" s="232">
        <f xml:space="preserve"> (1 + J$55) / (1 + J$56) - 1</f>
        <v>0</v>
      </c>
      <c r="K57" s="232">
        <f t="shared" ref="K57:R57" si="13" xml:space="preserve"> (1 + K$55) / (1 + K$56) - 1</f>
        <v>0</v>
      </c>
      <c r="L57" s="232">
        <f t="shared" si="13"/>
        <v>0</v>
      </c>
      <c r="M57" s="232">
        <f t="shared" si="13"/>
        <v>4.3384045940824123E-3</v>
      </c>
      <c r="N57" s="232">
        <f t="shared" si="13"/>
        <v>0</v>
      </c>
      <c r="O57" s="232">
        <f t="shared" si="13"/>
        <v>0</v>
      </c>
      <c r="P57" s="232">
        <f t="shared" si="13"/>
        <v>0</v>
      </c>
      <c r="Q57" s="232">
        <f t="shared" si="13"/>
        <v>0</v>
      </c>
      <c r="R57" s="232">
        <f t="shared" si="13"/>
        <v>0</v>
      </c>
    </row>
    <row r="58" spans="1:18" s="65" customFormat="1" x14ac:dyDescent="0.25">
      <c r="A58" s="50"/>
      <c r="B58" s="61"/>
      <c r="C58" s="116"/>
      <c r="D58" s="55"/>
      <c r="E58" s="7"/>
      <c r="F58" s="7"/>
      <c r="G58" s="7"/>
      <c r="H58" s="7"/>
      <c r="I58" s="7"/>
      <c r="J58" s="234"/>
      <c r="K58" s="234"/>
      <c r="L58" s="234"/>
      <c r="M58" s="234"/>
      <c r="N58" s="234"/>
      <c r="O58" s="234"/>
      <c r="P58" s="234"/>
      <c r="Q58" s="234"/>
      <c r="R58" s="234"/>
    </row>
    <row r="59" spans="1:18" s="65" customFormat="1" x14ac:dyDescent="0.25">
      <c r="A59" s="50"/>
      <c r="B59" s="61" t="s">
        <v>478</v>
      </c>
      <c r="C59" s="116"/>
      <c r="D59" s="55"/>
      <c r="E59" s="7"/>
      <c r="F59" s="7"/>
      <c r="G59" s="7"/>
      <c r="H59" s="7"/>
      <c r="I59" s="7"/>
      <c r="J59" s="234"/>
      <c r="K59" s="234"/>
      <c r="L59" s="234"/>
      <c r="M59" s="234"/>
      <c r="N59" s="234"/>
      <c r="O59" s="234"/>
      <c r="P59" s="234"/>
      <c r="Q59" s="234"/>
      <c r="R59" s="234"/>
    </row>
    <row r="60" spans="1:18" s="65" customFormat="1" x14ac:dyDescent="0.25">
      <c r="A60" s="50"/>
      <c r="B60" s="61"/>
      <c r="C60" s="116"/>
      <c r="D60" s="55"/>
      <c r="E60" s="168" t="str">
        <f>E$57</f>
        <v>Wedge between RPI and CPIH 2020-21 - final determination</v>
      </c>
      <c r="F60" s="168"/>
      <c r="G60" s="168" t="str">
        <f t="shared" ref="G60:R60" si="14">G$57</f>
        <v>%</v>
      </c>
      <c r="H60" s="168"/>
      <c r="I60" s="168"/>
      <c r="J60" s="232">
        <f t="shared" si="14"/>
        <v>0</v>
      </c>
      <c r="K60" s="232">
        <f t="shared" si="14"/>
        <v>0</v>
      </c>
      <c r="L60" s="232">
        <f t="shared" si="14"/>
        <v>0</v>
      </c>
      <c r="M60" s="232">
        <f t="shared" si="14"/>
        <v>4.3384045940824123E-3</v>
      </c>
      <c r="N60" s="232">
        <f t="shared" si="14"/>
        <v>0</v>
      </c>
      <c r="O60" s="232">
        <f t="shared" si="14"/>
        <v>0</v>
      </c>
      <c r="P60" s="232">
        <f t="shared" si="14"/>
        <v>0</v>
      </c>
      <c r="Q60" s="232">
        <f t="shared" si="14"/>
        <v>0</v>
      </c>
      <c r="R60" s="232">
        <f t="shared" si="14"/>
        <v>0</v>
      </c>
    </row>
    <row r="61" spans="1:18" s="65" customFormat="1" x14ac:dyDescent="0.25">
      <c r="A61" s="50"/>
      <c r="B61" s="61"/>
      <c r="C61" s="116"/>
      <c r="D61" s="55"/>
      <c r="E61" s="168" t="str">
        <f>E$48</f>
        <v>CPI(H): Fin year average - percentage increase - final determination</v>
      </c>
      <c r="F61" s="168"/>
      <c r="G61" s="168" t="str">
        <f t="shared" ref="G61:R61" si="15">G$48</f>
        <v>%</v>
      </c>
      <c r="H61" s="168"/>
      <c r="I61" s="168"/>
      <c r="J61" s="232">
        <f t="shared" si="15"/>
        <v>0</v>
      </c>
      <c r="K61" s="232">
        <f t="shared" si="15"/>
        <v>2.1269790500559882E-2</v>
      </c>
      <c r="L61" s="232">
        <f t="shared" si="15"/>
        <v>1.9909655450194075E-2</v>
      </c>
      <c r="M61" s="232">
        <f t="shared" si="15"/>
        <v>1.9833640562247679E-2</v>
      </c>
      <c r="N61" s="232">
        <f t="shared" si="15"/>
        <v>2.0041983108134653E-2</v>
      </c>
      <c r="O61" s="232">
        <f t="shared" si="15"/>
        <v>2.0751251595618081E-2</v>
      </c>
      <c r="P61" s="232">
        <f t="shared" si="15"/>
        <v>2.1000000000000574E-2</v>
      </c>
      <c r="Q61" s="232">
        <f t="shared" si="15"/>
        <v>2.100000000000124E-2</v>
      </c>
      <c r="R61" s="232">
        <f t="shared" si="15"/>
        <v>1.999999999999913E-2</v>
      </c>
    </row>
    <row r="62" spans="1:18" s="65" customFormat="1" x14ac:dyDescent="0.25">
      <c r="A62" s="50"/>
      <c r="B62" s="233"/>
      <c r="C62" s="233"/>
      <c r="D62" s="233"/>
      <c r="E62" s="101" t="str">
        <f>Time!E$46</f>
        <v>1st Forecast Period Flag</v>
      </c>
      <c r="F62" s="101"/>
      <c r="G62" s="101" t="str">
        <f>Time!G$46</f>
        <v>flag</v>
      </c>
      <c r="H62" s="101">
        <f>Time!H$46</f>
        <v>1</v>
      </c>
      <c r="I62" s="101">
        <f>Time!I$46</f>
        <v>0</v>
      </c>
      <c r="J62" s="101">
        <f>Time!J$46</f>
        <v>0</v>
      </c>
      <c r="K62" s="101">
        <f>Time!K$46</f>
        <v>0</v>
      </c>
      <c r="L62" s="101">
        <f>Time!L$46</f>
        <v>0</v>
      </c>
      <c r="M62" s="101">
        <f>Time!M$46</f>
        <v>1</v>
      </c>
      <c r="N62" s="101">
        <f>Time!N$46</f>
        <v>0</v>
      </c>
      <c r="O62" s="101">
        <f>Time!O$46</f>
        <v>0</v>
      </c>
      <c r="P62" s="101">
        <f>Time!P$46</f>
        <v>0</v>
      </c>
      <c r="Q62" s="101">
        <f>Time!Q$46</f>
        <v>0</v>
      </c>
      <c r="R62" s="101">
        <f>Time!R$46</f>
        <v>0</v>
      </c>
    </row>
    <row r="63" spans="1:18" s="65" customFormat="1" x14ac:dyDescent="0.25">
      <c r="A63" s="50"/>
      <c r="B63" s="61"/>
      <c r="C63" s="116"/>
      <c r="D63" s="55"/>
      <c r="E63" s="168" t="s">
        <v>479</v>
      </c>
      <c r="F63" s="168"/>
      <c r="G63" s="168" t="s">
        <v>423</v>
      </c>
      <c r="H63" s="168"/>
      <c r="I63" s="168"/>
      <c r="J63" s="232">
        <f t="shared" ref="J63:L63" si="16" xml:space="preserve"> ((1 + J$60)  * (1 + J$61) - 1) * J$62</f>
        <v>0</v>
      </c>
      <c r="K63" s="232">
        <f t="shared" si="16"/>
        <v>0</v>
      </c>
      <c r="L63" s="232">
        <f t="shared" si="16"/>
        <v>0</v>
      </c>
      <c r="M63" s="232">
        <f xml:space="preserve"> ((1 + M$60)  * (1 + M$61) - 1) * M$62</f>
        <v>2.4258091513662761E-2</v>
      </c>
      <c r="N63" s="232">
        <f t="shared" ref="N63:R63" si="17" xml:space="preserve"> ((1 + N$60)  * (1 + N$61) - 1) * N$62</f>
        <v>0</v>
      </c>
      <c r="O63" s="232">
        <f t="shared" si="17"/>
        <v>0</v>
      </c>
      <c r="P63" s="232">
        <f t="shared" si="17"/>
        <v>0</v>
      </c>
      <c r="Q63" s="232">
        <f t="shared" si="17"/>
        <v>0</v>
      </c>
      <c r="R63" s="232">
        <f t="shared" si="17"/>
        <v>0</v>
      </c>
    </row>
    <row r="64" spans="1:18" s="65" customFormat="1" x14ac:dyDescent="0.25">
      <c r="A64" s="50"/>
      <c r="B64" s="61"/>
      <c r="C64" s="116"/>
      <c r="D64" s="55"/>
      <c r="E64" s="7"/>
      <c r="F64" s="7"/>
      <c r="G64" s="7"/>
      <c r="H64" s="7"/>
      <c r="I64" s="7"/>
      <c r="J64" s="234"/>
      <c r="K64" s="234"/>
      <c r="L64" s="234"/>
      <c r="M64" s="234"/>
      <c r="N64" s="234"/>
      <c r="O64" s="234"/>
      <c r="P64" s="234"/>
      <c r="Q64" s="234"/>
      <c r="R64" s="234"/>
    </row>
    <row r="65" spans="1:18" s="65" customFormat="1" x14ac:dyDescent="0.25">
      <c r="A65" s="50"/>
      <c r="B65" s="61"/>
      <c r="C65" s="116"/>
      <c r="D65" s="55"/>
      <c r="E65" s="168" t="str">
        <f xml:space="preserve"> E$63</f>
        <v>CPI(H) + RPI wedge 2020-21 percentage movement - final determination</v>
      </c>
      <c r="F65" s="168"/>
      <c r="G65" s="168" t="str">
        <f t="shared" ref="G65:R65" si="18" xml:space="preserve"> G$63</f>
        <v>%</v>
      </c>
      <c r="H65" s="168"/>
      <c r="I65" s="168"/>
      <c r="J65" s="232">
        <f t="shared" si="18"/>
        <v>0</v>
      </c>
      <c r="K65" s="232">
        <f t="shared" si="18"/>
        <v>0</v>
      </c>
      <c r="L65" s="232">
        <f t="shared" si="18"/>
        <v>0</v>
      </c>
      <c r="M65" s="232">
        <f t="shared" si="18"/>
        <v>2.4258091513662761E-2</v>
      </c>
      <c r="N65" s="232">
        <f t="shared" si="18"/>
        <v>0</v>
      </c>
      <c r="O65" s="232">
        <f t="shared" si="18"/>
        <v>0</v>
      </c>
      <c r="P65" s="232">
        <f t="shared" si="18"/>
        <v>0</v>
      </c>
      <c r="Q65" s="232">
        <f t="shared" si="18"/>
        <v>0</v>
      </c>
      <c r="R65" s="232">
        <f t="shared" si="18"/>
        <v>0</v>
      </c>
    </row>
    <row r="66" spans="1:18" s="65" customFormat="1" x14ac:dyDescent="0.25">
      <c r="A66" s="50"/>
      <c r="B66" s="61"/>
      <c r="C66" s="116"/>
      <c r="D66" s="55"/>
      <c r="E66" s="168" t="str">
        <f t="shared" ref="E66:R66" si="19" xml:space="preserve"> E$25</f>
        <v>RPI: Fin year average - percentage increase - final determination</v>
      </c>
      <c r="F66" s="168"/>
      <c r="G66" s="168" t="str">
        <f t="shared" si="19"/>
        <v>%</v>
      </c>
      <c r="H66" s="7"/>
      <c r="I66" s="7"/>
      <c r="J66" s="235">
        <f t="shared" si="19"/>
        <v>0</v>
      </c>
      <c r="K66" s="235">
        <f t="shared" si="19"/>
        <v>0</v>
      </c>
      <c r="L66" s="235">
        <f t="shared" si="19"/>
        <v>3.1522140708501789E-2</v>
      </c>
      <c r="M66" s="235">
        <f t="shared" si="19"/>
        <v>2.8729732247136264E-2</v>
      </c>
      <c r="N66" s="235">
        <f t="shared" si="19"/>
        <v>2.9587648685595269E-2</v>
      </c>
      <c r="O66" s="235">
        <f t="shared" si="19"/>
        <v>3.150368327076003E-2</v>
      </c>
      <c r="P66" s="235">
        <f t="shared" si="19"/>
        <v>3.2000000000000695E-2</v>
      </c>
      <c r="Q66" s="235">
        <f t="shared" si="19"/>
        <v>3.1999999999999806E-2</v>
      </c>
      <c r="R66" s="235">
        <f t="shared" si="19"/>
        <v>2.9999999999999805E-2</v>
      </c>
    </row>
    <row r="67" spans="1:18" s="65" customFormat="1" x14ac:dyDescent="0.25">
      <c r="A67" s="50"/>
      <c r="B67" s="61"/>
      <c r="C67" s="116"/>
      <c r="D67" s="55"/>
      <c r="E67" s="168" t="s">
        <v>480</v>
      </c>
      <c r="F67" s="168"/>
      <c r="G67" s="168" t="s">
        <v>423</v>
      </c>
      <c r="H67" s="7"/>
      <c r="I67" s="7"/>
      <c r="J67" s="236">
        <f xml:space="preserve"> IF(J65 = 0, J66, J65)</f>
        <v>0</v>
      </c>
      <c r="K67" s="236">
        <f xml:space="preserve"> IF(K65 = 0, K66, K65)</f>
        <v>0</v>
      </c>
      <c r="L67" s="236">
        <f t="shared" ref="L67:R67" si="20" xml:space="preserve"> IF(L65 = 0, L66, L65)</f>
        <v>3.1522140708501789E-2</v>
      </c>
      <c r="M67" s="236">
        <f t="shared" si="20"/>
        <v>2.4258091513662761E-2</v>
      </c>
      <c r="N67" s="236">
        <f t="shared" si="20"/>
        <v>2.9587648685595269E-2</v>
      </c>
      <c r="O67" s="236">
        <f t="shared" si="20"/>
        <v>3.150368327076003E-2</v>
      </c>
      <c r="P67" s="236">
        <f t="shared" si="20"/>
        <v>3.2000000000000695E-2</v>
      </c>
      <c r="Q67" s="236">
        <f t="shared" si="20"/>
        <v>3.1999999999999806E-2</v>
      </c>
      <c r="R67" s="236">
        <f t="shared" si="20"/>
        <v>2.9999999999999805E-2</v>
      </c>
    </row>
    <row r="68" spans="1:18" s="65" customFormat="1" x14ac:dyDescent="0.25">
      <c r="A68" s="50"/>
      <c r="B68" s="61"/>
      <c r="C68" s="116"/>
      <c r="D68" s="55"/>
      <c r="E68" s="7"/>
      <c r="F68" s="7"/>
      <c r="G68" s="7"/>
      <c r="H68" s="7"/>
      <c r="I68" s="7"/>
      <c r="J68" s="234"/>
      <c r="K68" s="234"/>
      <c r="L68" s="234"/>
      <c r="M68" s="234"/>
      <c r="N68" s="234"/>
      <c r="O68" s="234"/>
      <c r="P68" s="234"/>
      <c r="Q68" s="234"/>
      <c r="R68" s="234"/>
    </row>
    <row r="69" spans="1:18" s="65" customFormat="1" x14ac:dyDescent="0.25">
      <c r="A69" s="50"/>
      <c r="B69" s="61"/>
      <c r="C69" s="116"/>
      <c r="D69" s="55"/>
      <c r="E69" s="168" t="str">
        <f xml:space="preserve"> E$67</f>
        <v>RPI: Fin year average - percentage increase - final determination active</v>
      </c>
      <c r="F69" s="168"/>
      <c r="G69" s="168" t="str">
        <f t="shared" ref="G69:R69" si="21" xml:space="preserve"> G$67</f>
        <v>%</v>
      </c>
      <c r="H69" s="7"/>
      <c r="I69" s="7"/>
      <c r="J69" s="235">
        <f t="shared" si="21"/>
        <v>0</v>
      </c>
      <c r="K69" s="235">
        <f t="shared" si="21"/>
        <v>0</v>
      </c>
      <c r="L69" s="235">
        <f t="shared" si="21"/>
        <v>3.1522140708501789E-2</v>
      </c>
      <c r="M69" s="235">
        <f t="shared" si="21"/>
        <v>2.4258091513662761E-2</v>
      </c>
      <c r="N69" s="235">
        <f t="shared" si="21"/>
        <v>2.9587648685595269E-2</v>
      </c>
      <c r="O69" s="235">
        <f t="shared" si="21"/>
        <v>3.150368327076003E-2</v>
      </c>
      <c r="P69" s="235">
        <f t="shared" si="21"/>
        <v>3.2000000000000695E-2</v>
      </c>
      <c r="Q69" s="235">
        <f t="shared" si="21"/>
        <v>3.1999999999999806E-2</v>
      </c>
      <c r="R69" s="235">
        <f t="shared" si="21"/>
        <v>2.9999999999999805E-2</v>
      </c>
    </row>
    <row r="70" spans="1:18" s="65" customFormat="1" x14ac:dyDescent="0.25">
      <c r="A70" s="50"/>
      <c r="B70" s="61"/>
      <c r="C70" s="116"/>
      <c r="D70" s="55"/>
      <c r="E70" s="168" t="str">
        <f>E$48</f>
        <v>CPI(H): Fin year average - percentage increase - final determination</v>
      </c>
      <c r="F70" s="168"/>
      <c r="G70" s="168" t="str">
        <f t="shared" ref="G70:R70" si="22">G$48</f>
        <v>%</v>
      </c>
      <c r="H70" s="168"/>
      <c r="I70" s="168"/>
      <c r="J70" s="235">
        <f t="shared" si="22"/>
        <v>0</v>
      </c>
      <c r="K70" s="235">
        <f t="shared" si="22"/>
        <v>2.1269790500559882E-2</v>
      </c>
      <c r="L70" s="235">
        <f t="shared" si="22"/>
        <v>1.9909655450194075E-2</v>
      </c>
      <c r="M70" s="235">
        <f t="shared" si="22"/>
        <v>1.9833640562247679E-2</v>
      </c>
      <c r="N70" s="235">
        <f t="shared" si="22"/>
        <v>2.0041983108134653E-2</v>
      </c>
      <c r="O70" s="235">
        <f t="shared" si="22"/>
        <v>2.0751251595618081E-2</v>
      </c>
      <c r="P70" s="235">
        <f t="shared" si="22"/>
        <v>2.1000000000000574E-2</v>
      </c>
      <c r="Q70" s="235">
        <f t="shared" si="22"/>
        <v>2.100000000000124E-2</v>
      </c>
      <c r="R70" s="235">
        <f t="shared" si="22"/>
        <v>1.999999999999913E-2</v>
      </c>
    </row>
    <row r="71" spans="1:18" s="65" customFormat="1" x14ac:dyDescent="0.25">
      <c r="A71" s="50"/>
      <c r="B71" s="61"/>
      <c r="C71" s="116"/>
      <c r="D71" s="55"/>
      <c r="E71" s="237" t="s">
        <v>481</v>
      </c>
      <c r="F71" s="237"/>
      <c r="G71" s="237" t="s">
        <v>423</v>
      </c>
      <c r="H71" s="237"/>
      <c r="I71" s="237"/>
      <c r="J71" s="238"/>
      <c r="K71" s="238">
        <f>K69-K70</f>
        <v>-2.1269790500559882E-2</v>
      </c>
      <c r="L71" s="238">
        <f t="shared" ref="L71:R71" si="23">L69-L70</f>
        <v>1.1612485258307714E-2</v>
      </c>
      <c r="M71" s="238">
        <f t="shared" si="23"/>
        <v>4.424450951415082E-3</v>
      </c>
      <c r="N71" s="238">
        <f t="shared" si="23"/>
        <v>9.5456655774606158E-3</v>
      </c>
      <c r="O71" s="238">
        <f t="shared" si="23"/>
        <v>1.0752431675141949E-2</v>
      </c>
      <c r="P71" s="238">
        <f t="shared" si="23"/>
        <v>1.1000000000000121E-2</v>
      </c>
      <c r="Q71" s="238">
        <f t="shared" si="23"/>
        <v>1.0999999999998566E-2</v>
      </c>
      <c r="R71" s="238">
        <f t="shared" si="23"/>
        <v>1.0000000000000675E-2</v>
      </c>
    </row>
    <row r="72" spans="1:18" s="65" customFormat="1" x14ac:dyDescent="0.25">
      <c r="A72" s="50"/>
      <c r="B72" s="61"/>
      <c r="C72" s="116"/>
      <c r="D72" s="55"/>
      <c r="E72" s="231"/>
      <c r="F72" s="231"/>
      <c r="G72" s="231"/>
      <c r="H72" s="231"/>
      <c r="I72" s="231"/>
      <c r="J72" s="231"/>
      <c r="K72" s="231"/>
      <c r="L72" s="231"/>
      <c r="M72" s="231"/>
      <c r="N72" s="231"/>
      <c r="O72" s="231"/>
      <c r="P72" s="231"/>
      <c r="Q72" s="231"/>
      <c r="R72" s="231"/>
    </row>
    <row r="73" spans="1:18" x14ac:dyDescent="0.25">
      <c r="A73" s="283" t="s">
        <v>482</v>
      </c>
      <c r="B73" s="284"/>
      <c r="C73" s="285"/>
      <c r="D73" s="285"/>
      <c r="E73" s="285"/>
      <c r="F73" s="285"/>
      <c r="G73" s="285"/>
      <c r="H73" s="285"/>
      <c r="I73" s="285"/>
      <c r="J73" s="285"/>
      <c r="K73" s="285"/>
      <c r="L73" s="285"/>
      <c r="M73" s="285"/>
      <c r="N73" s="285"/>
      <c r="O73" s="285"/>
      <c r="P73" s="285"/>
      <c r="Q73" s="285"/>
      <c r="R73" s="285"/>
    </row>
    <row r="74" spans="1:18" s="65" customFormat="1" x14ac:dyDescent="0.25">
      <c r="A74" s="50"/>
      <c r="B74" s="61" t="s">
        <v>391</v>
      </c>
      <c r="C74" s="116"/>
      <c r="D74" s="53"/>
      <c r="E74" s="93"/>
      <c r="F74" s="93"/>
      <c r="G74" s="93"/>
      <c r="H74" s="93"/>
      <c r="I74" s="93"/>
      <c r="J74" s="93"/>
      <c r="K74" s="93"/>
      <c r="L74" s="93"/>
      <c r="M74" s="93"/>
      <c r="N74" s="93"/>
      <c r="O74" s="93"/>
      <c r="P74" s="93"/>
      <c r="Q74" s="93"/>
      <c r="R74" s="93"/>
    </row>
    <row r="75" spans="1:18" s="65" customFormat="1" x14ac:dyDescent="0.25">
      <c r="A75" s="50"/>
      <c r="B75" s="61"/>
      <c r="C75" s="116"/>
      <c r="D75" s="53"/>
      <c r="E75" s="231" t="str">
        <f>InpR!E$56</f>
        <v>RPI: April - index - actual (including forecast)</v>
      </c>
      <c r="F75" s="231"/>
      <c r="G75" s="231" t="str">
        <f>InpR!G$56</f>
        <v>index</v>
      </c>
      <c r="H75" s="231"/>
      <c r="I75" s="231"/>
      <c r="J75" s="231">
        <f>InpR!J$56</f>
        <v>0</v>
      </c>
      <c r="K75" s="231">
        <f>InpR!K$56</f>
        <v>279.7</v>
      </c>
      <c r="L75" s="231">
        <f>InpR!L$56</f>
        <v>288.2</v>
      </c>
      <c r="M75" s="231">
        <f>InpR!M$56</f>
        <v>292.60000000000002</v>
      </c>
      <c r="N75" s="231">
        <f>InpR!N$56</f>
        <v>301.10000000000002</v>
      </c>
      <c r="O75" s="231">
        <f>InpR!O$56</f>
        <v>334.6</v>
      </c>
      <c r="P75" s="231">
        <f>InpR!P$56</f>
        <v>372.8</v>
      </c>
      <c r="Q75" s="231">
        <f>InpR!Q$56</f>
        <v>390.99361237138601</v>
      </c>
      <c r="R75" s="231">
        <f>InpR!R$56</f>
        <v>0</v>
      </c>
    </row>
    <row r="76" spans="1:18" s="65" customFormat="1" x14ac:dyDescent="0.25">
      <c r="A76" s="50"/>
      <c r="B76" s="61"/>
      <c r="C76" s="116"/>
      <c r="D76" s="53"/>
      <c r="E76" s="231" t="str">
        <f>InpR!E$57</f>
        <v>RPI: May - index - actual (including forecast)</v>
      </c>
      <c r="F76" s="231"/>
      <c r="G76" s="231" t="str">
        <f>InpR!G$57</f>
        <v>index</v>
      </c>
      <c r="H76" s="231"/>
      <c r="I76" s="231"/>
      <c r="J76" s="231">
        <f>InpR!J$57</f>
        <v>0</v>
      </c>
      <c r="K76" s="231">
        <f>InpR!K$57</f>
        <v>280.7</v>
      </c>
      <c r="L76" s="231">
        <f>InpR!L$57</f>
        <v>289.2</v>
      </c>
      <c r="M76" s="231">
        <f>InpR!M$57</f>
        <v>292.2</v>
      </c>
      <c r="N76" s="231">
        <f>InpR!N$57</f>
        <v>301.89999999999998</v>
      </c>
      <c r="O76" s="231">
        <f>InpR!O$57</f>
        <v>337.1</v>
      </c>
      <c r="P76" s="231">
        <f>InpR!P$57</f>
        <v>375.3</v>
      </c>
      <c r="Q76" s="231">
        <f>InpR!Q$57</f>
        <v>391.88592086503041</v>
      </c>
      <c r="R76" s="231">
        <f>InpR!R$57</f>
        <v>0</v>
      </c>
    </row>
    <row r="77" spans="1:18" s="65" customFormat="1" x14ac:dyDescent="0.25">
      <c r="A77" s="50"/>
      <c r="B77" s="61"/>
      <c r="C77" s="116"/>
      <c r="D77" s="53"/>
      <c r="E77" s="231" t="str">
        <f>InpR!E$58</f>
        <v>RPI: June - index - actual (including forecast)</v>
      </c>
      <c r="F77" s="231"/>
      <c r="G77" s="231" t="str">
        <f>InpR!G$58</f>
        <v>index</v>
      </c>
      <c r="H77" s="231"/>
      <c r="I77" s="231"/>
      <c r="J77" s="231">
        <f>InpR!J$58</f>
        <v>0</v>
      </c>
      <c r="K77" s="231">
        <f>InpR!K$58</f>
        <v>281.5</v>
      </c>
      <c r="L77" s="231">
        <f>InpR!L$58</f>
        <v>289.60000000000002</v>
      </c>
      <c r="M77" s="231">
        <f>InpR!M$58</f>
        <v>292.7</v>
      </c>
      <c r="N77" s="231">
        <f>InpR!N$58</f>
        <v>304</v>
      </c>
      <c r="O77" s="231">
        <f>InpR!O$58</f>
        <v>340</v>
      </c>
      <c r="P77" s="231">
        <f>InpR!P$58</f>
        <v>376.4</v>
      </c>
      <c r="Q77" s="231">
        <f>InpR!Q$58</f>
        <v>392.7802657460291</v>
      </c>
      <c r="R77" s="231">
        <f>InpR!R$58</f>
        <v>0</v>
      </c>
    </row>
    <row r="78" spans="1:18" s="65" customFormat="1" x14ac:dyDescent="0.25">
      <c r="A78" s="50"/>
      <c r="B78" s="61"/>
      <c r="C78" s="116"/>
      <c r="D78" s="53"/>
      <c r="E78" s="231" t="str">
        <f>InpR!E$59</f>
        <v>RPI: July - index - actual (including forecast)</v>
      </c>
      <c r="F78" s="231"/>
      <c r="G78" s="231" t="str">
        <f>InpR!G$59</f>
        <v>index</v>
      </c>
      <c r="H78" s="231"/>
      <c r="I78" s="231"/>
      <c r="J78" s="231">
        <f>InpR!J$59</f>
        <v>0</v>
      </c>
      <c r="K78" s="231">
        <f>InpR!K$59</f>
        <v>281.7</v>
      </c>
      <c r="L78" s="231">
        <f>InpR!L$59</f>
        <v>289.5</v>
      </c>
      <c r="M78" s="231">
        <f>InpR!M$59</f>
        <v>294.2</v>
      </c>
      <c r="N78" s="231">
        <f>InpR!N$59</f>
        <v>305.5</v>
      </c>
      <c r="O78" s="231">
        <f>InpR!O$59</f>
        <v>343.2</v>
      </c>
      <c r="P78" s="231">
        <f>InpR!P$59</f>
        <v>374.2</v>
      </c>
      <c r="Q78" s="231">
        <f>InpR!Q$59</f>
        <v>391.35560490414883</v>
      </c>
      <c r="R78" s="231">
        <f>InpR!R$59</f>
        <v>0</v>
      </c>
    </row>
    <row r="79" spans="1:18" s="65" customFormat="1" x14ac:dyDescent="0.25">
      <c r="A79" s="50"/>
      <c r="B79" s="61"/>
      <c r="C79" s="116"/>
      <c r="D79" s="53"/>
      <c r="E79" s="231" t="str">
        <f>InpR!E$60</f>
        <v>RPI: August - index - actual (including forecast)</v>
      </c>
      <c r="F79" s="231"/>
      <c r="G79" s="231" t="str">
        <f>InpR!G$60</f>
        <v>index</v>
      </c>
      <c r="H79" s="231"/>
      <c r="I79" s="231"/>
      <c r="J79" s="231">
        <f>InpR!J$60</f>
        <v>0</v>
      </c>
      <c r="K79" s="231">
        <f>InpR!K$60</f>
        <v>284.2</v>
      </c>
      <c r="L79" s="231">
        <f>InpR!L$60</f>
        <v>291.7</v>
      </c>
      <c r="M79" s="231">
        <f>InpR!M$60</f>
        <v>293.3</v>
      </c>
      <c r="N79" s="231">
        <f>InpR!N$60</f>
        <v>307.39999999999998</v>
      </c>
      <c r="O79" s="231">
        <f>InpR!O$60</f>
        <v>345.2</v>
      </c>
      <c r="P79" s="231">
        <f>InpR!P$60</f>
        <v>376.6</v>
      </c>
      <c r="Q79" s="231">
        <f>InpR!Q$60</f>
        <v>389.93611147695663</v>
      </c>
      <c r="R79" s="231">
        <f>InpR!R$60</f>
        <v>0</v>
      </c>
    </row>
    <row r="80" spans="1:18" s="65" customFormat="1" x14ac:dyDescent="0.25">
      <c r="A80" s="50"/>
      <c r="B80" s="61"/>
      <c r="C80" s="116"/>
      <c r="D80" s="53"/>
      <c r="E80" s="231" t="str">
        <f>InpR!E$61</f>
        <v>RPI: September - index - actual (including forecast)</v>
      </c>
      <c r="F80" s="231"/>
      <c r="G80" s="231" t="str">
        <f>InpR!G$61</f>
        <v>index</v>
      </c>
      <c r="H80" s="231"/>
      <c r="I80" s="231"/>
      <c r="J80" s="231">
        <f>InpR!J$61</f>
        <v>0</v>
      </c>
      <c r="K80" s="231">
        <f>InpR!K$61</f>
        <v>284.10000000000002</v>
      </c>
      <c r="L80" s="231">
        <f>InpR!L$61</f>
        <v>291</v>
      </c>
      <c r="M80" s="231">
        <f>InpR!M$61</f>
        <v>294.3</v>
      </c>
      <c r="N80" s="231">
        <f>InpR!N$61</f>
        <v>308.60000000000002</v>
      </c>
      <c r="O80" s="231">
        <f>InpR!O$61</f>
        <v>347.6</v>
      </c>
      <c r="P80" s="231">
        <f>InpR!P$61</f>
        <v>378.4</v>
      </c>
      <c r="Q80" s="231">
        <f>InpR!Q$61</f>
        <v>388.52176672162346</v>
      </c>
      <c r="R80" s="231">
        <f>InpR!R$61</f>
        <v>0</v>
      </c>
    </row>
    <row r="81" spans="1:18" s="65" customFormat="1" x14ac:dyDescent="0.25">
      <c r="A81" s="50"/>
      <c r="B81" s="61"/>
      <c r="C81" s="116"/>
      <c r="D81" s="53"/>
      <c r="E81" s="231" t="str">
        <f>InpR!E$62</f>
        <v>RPI: October - index - actual (including forecast)</v>
      </c>
      <c r="F81" s="231"/>
      <c r="G81" s="231" t="str">
        <f>InpR!G$62</f>
        <v>index</v>
      </c>
      <c r="H81" s="231"/>
      <c r="I81" s="231"/>
      <c r="J81" s="231">
        <f>InpR!J$62</f>
        <v>0</v>
      </c>
      <c r="K81" s="231">
        <f>InpR!K$62</f>
        <v>284.5</v>
      </c>
      <c r="L81" s="231">
        <f>InpR!L$62</f>
        <v>290.39999999999998</v>
      </c>
      <c r="M81" s="231">
        <f>InpR!M$62</f>
        <v>294.3</v>
      </c>
      <c r="N81" s="231">
        <f>InpR!N$62</f>
        <v>312</v>
      </c>
      <c r="O81" s="231">
        <f>InpR!O$62</f>
        <v>356.2</v>
      </c>
      <c r="P81" s="231">
        <f>InpR!P$62</f>
        <v>377.8</v>
      </c>
      <c r="Q81" s="231">
        <f>InpR!Q$62</f>
        <v>388.28575968822275</v>
      </c>
      <c r="R81" s="231">
        <f>InpR!R$62</f>
        <v>0</v>
      </c>
    </row>
    <row r="82" spans="1:18" s="65" customFormat="1" x14ac:dyDescent="0.25">
      <c r="A82" s="50"/>
      <c r="B82" s="61"/>
      <c r="C82" s="116"/>
      <c r="D82" s="53"/>
      <c r="E82" s="231" t="str">
        <f>InpR!E$63</f>
        <v>RPI: November - index - actual (including forecast)</v>
      </c>
      <c r="F82" s="231"/>
      <c r="G82" s="231" t="str">
        <f>InpR!G$63</f>
        <v>index</v>
      </c>
      <c r="H82" s="231"/>
      <c r="I82" s="231"/>
      <c r="J82" s="231">
        <f>InpR!J$63</f>
        <v>0</v>
      </c>
      <c r="K82" s="231">
        <f>InpR!K$63</f>
        <v>284.60000000000002</v>
      </c>
      <c r="L82" s="231">
        <f>InpR!L$63</f>
        <v>291</v>
      </c>
      <c r="M82" s="231">
        <f>InpR!M$63</f>
        <v>293.5</v>
      </c>
      <c r="N82" s="231">
        <f>InpR!N$63</f>
        <v>314.3</v>
      </c>
      <c r="O82" s="231">
        <f>InpR!O$63</f>
        <v>358.3</v>
      </c>
      <c r="P82" s="231">
        <f>InpR!P$63</f>
        <v>377.3</v>
      </c>
      <c r="Q82" s="231">
        <f>InpR!Q$63</f>
        <v>388.04989601698236</v>
      </c>
      <c r="R82" s="231">
        <f>InpR!R$63</f>
        <v>0</v>
      </c>
    </row>
    <row r="83" spans="1:18" s="65" customFormat="1" x14ac:dyDescent="0.25">
      <c r="A83" s="50"/>
      <c r="B83" s="61"/>
      <c r="C83" s="116"/>
      <c r="D83" s="53"/>
      <c r="E83" s="231" t="str">
        <f>InpR!E$64</f>
        <v>RPI: December - index - actual (including forecast)</v>
      </c>
      <c r="F83" s="231"/>
      <c r="G83" s="231" t="str">
        <f>InpR!G$64</f>
        <v>index</v>
      </c>
      <c r="H83" s="231"/>
      <c r="I83" s="231"/>
      <c r="J83" s="231">
        <f>InpR!J$64</f>
        <v>0</v>
      </c>
      <c r="K83" s="231">
        <f>InpR!K$64</f>
        <v>285.60000000000002</v>
      </c>
      <c r="L83" s="231">
        <f>InpR!L$64</f>
        <v>291.89999999999998</v>
      </c>
      <c r="M83" s="231">
        <f>InpR!M$64</f>
        <v>295.39999999999998</v>
      </c>
      <c r="N83" s="231">
        <f>InpR!N$64</f>
        <v>317.7</v>
      </c>
      <c r="O83" s="231">
        <f>InpR!O$64</f>
        <v>360.4</v>
      </c>
      <c r="P83" s="231">
        <f>InpR!P$64</f>
        <v>379</v>
      </c>
      <c r="Q83" s="231">
        <f>InpR!Q$64</f>
        <v>387.8141756208172</v>
      </c>
      <c r="R83" s="231">
        <f>InpR!R$64</f>
        <v>0</v>
      </c>
    </row>
    <row r="84" spans="1:18" s="65" customFormat="1" x14ac:dyDescent="0.25">
      <c r="A84" s="50"/>
      <c r="B84" s="61"/>
      <c r="C84" s="116"/>
      <c r="D84" s="53"/>
      <c r="E84" s="231" t="str">
        <f>InpR!E$65</f>
        <v>RPI: January - index - actual (including forecast)</v>
      </c>
      <c r="F84" s="231"/>
      <c r="G84" s="231" t="str">
        <f>InpR!G$65</f>
        <v>index</v>
      </c>
      <c r="H84" s="231"/>
      <c r="I84" s="231"/>
      <c r="J84" s="231">
        <f>InpR!J$65</f>
        <v>0</v>
      </c>
      <c r="K84" s="231">
        <f>InpR!K$65</f>
        <v>283</v>
      </c>
      <c r="L84" s="231">
        <f>InpR!L$65</f>
        <v>290.60000000000002</v>
      </c>
      <c r="M84" s="231">
        <f>InpR!M$65</f>
        <v>294.60000000000002</v>
      </c>
      <c r="N84" s="231">
        <f>InpR!N$65</f>
        <v>317.7</v>
      </c>
      <c r="O84" s="231">
        <f>InpR!O$65</f>
        <v>360.3</v>
      </c>
      <c r="P84" s="231">
        <f>InpR!P$65</f>
        <v>378</v>
      </c>
      <c r="Q84" s="231">
        <f>InpR!Q$65</f>
        <v>389.16094903409009</v>
      </c>
      <c r="R84" s="231">
        <f>InpR!R$65</f>
        <v>0</v>
      </c>
    </row>
    <row r="85" spans="1:18" s="65" customFormat="1" x14ac:dyDescent="0.25">
      <c r="A85" s="50"/>
      <c r="B85" s="61"/>
      <c r="C85" s="116"/>
      <c r="D85" s="53"/>
      <c r="E85" s="231" t="str">
        <f>InpR!E$66</f>
        <v>RPI: February - index - actual (including forecast)</v>
      </c>
      <c r="F85" s="231"/>
      <c r="G85" s="231" t="str">
        <f>InpR!G$66</f>
        <v>index</v>
      </c>
      <c r="H85" s="231"/>
      <c r="I85" s="231"/>
      <c r="J85" s="231">
        <f>InpR!J$66</f>
        <v>0</v>
      </c>
      <c r="K85" s="231">
        <f>InpR!K$66</f>
        <v>285</v>
      </c>
      <c r="L85" s="231">
        <f>InpR!L$66</f>
        <v>292</v>
      </c>
      <c r="M85" s="231">
        <f>InpR!M$66</f>
        <v>296</v>
      </c>
      <c r="N85" s="231">
        <f>InpR!N$66</f>
        <v>320.2</v>
      </c>
      <c r="O85" s="231">
        <f>InpR!O$66</f>
        <v>364.5</v>
      </c>
      <c r="P85" s="231">
        <f>InpR!P$66</f>
        <v>384.00398548388318</v>
      </c>
      <c r="Q85" s="231">
        <f>InpR!Q$66</f>
        <v>390.51239942603144</v>
      </c>
      <c r="R85" s="231">
        <f>InpR!R$66</f>
        <v>0</v>
      </c>
    </row>
    <row r="86" spans="1:18" s="65" customFormat="1" x14ac:dyDescent="0.25">
      <c r="A86" s="50"/>
      <c r="B86" s="61"/>
      <c r="C86" s="116"/>
      <c r="D86" s="53"/>
      <c r="E86" s="231" t="str">
        <f>InpR!E$67</f>
        <v>RPI: March - index - actual (including forecast)</v>
      </c>
      <c r="F86" s="231"/>
      <c r="G86" s="231" t="str">
        <f>InpR!G$67</f>
        <v>index</v>
      </c>
      <c r="H86" s="231"/>
      <c r="I86" s="231"/>
      <c r="J86" s="231">
        <f>InpR!J$67</f>
        <v>0</v>
      </c>
      <c r="K86" s="231">
        <f>InpR!K$67</f>
        <v>285.10000000000002</v>
      </c>
      <c r="L86" s="231">
        <f>InpR!L$67</f>
        <v>292.60000000000002</v>
      </c>
      <c r="M86" s="231">
        <f>InpR!M$67</f>
        <v>296.89999999999998</v>
      </c>
      <c r="N86" s="231">
        <f>InpR!N$67</f>
        <v>323.5</v>
      </c>
      <c r="O86" s="231">
        <f>InpR!O$67</f>
        <v>367.2</v>
      </c>
      <c r="P86" s="231">
        <f>InpR!P$67</f>
        <v>390.10333562832369</v>
      </c>
      <c r="Q86" s="231">
        <f>InpR!Q$67</f>
        <v>391.86854303851925</v>
      </c>
      <c r="R86" s="231">
        <f>InpR!R$67</f>
        <v>0</v>
      </c>
    </row>
    <row r="87" spans="1:18" s="65" customFormat="1" x14ac:dyDescent="0.25">
      <c r="A87" s="49"/>
      <c r="B87" s="61"/>
      <c r="C87" s="116"/>
      <c r="D87" s="53"/>
      <c r="E87" s="93"/>
      <c r="F87" s="93"/>
      <c r="G87" s="93"/>
      <c r="H87" s="93"/>
      <c r="I87" s="93"/>
      <c r="J87" s="93"/>
      <c r="K87" s="93"/>
      <c r="L87" s="93"/>
      <c r="M87" s="93"/>
      <c r="N87" s="93"/>
      <c r="O87" s="93"/>
      <c r="P87" s="93"/>
      <c r="Q87" s="93"/>
      <c r="R87" s="93"/>
    </row>
    <row r="88" spans="1:18" s="65" customFormat="1" x14ac:dyDescent="0.25">
      <c r="A88" s="50"/>
      <c r="B88" s="61"/>
      <c r="C88" s="116"/>
      <c r="D88" s="55"/>
      <c r="E88" s="91" t="s">
        <v>483</v>
      </c>
      <c r="F88" s="91"/>
      <c r="G88" s="91" t="s">
        <v>365</v>
      </c>
      <c r="H88" s="7"/>
      <c r="I88" s="7"/>
      <c r="J88" s="91">
        <f xml:space="preserve"> SUM(J75:J86) / 12</f>
        <v>0</v>
      </c>
      <c r="K88" s="91">
        <f t="shared" ref="K88:R88" si="24" xml:space="preserve"> SUM(K75:K86) / 12</f>
        <v>283.30833333333334</v>
      </c>
      <c r="L88" s="91">
        <f t="shared" si="24"/>
        <v>290.64166666666665</v>
      </c>
      <c r="M88" s="91">
        <f t="shared" si="24"/>
        <v>294.16666666666669</v>
      </c>
      <c r="N88" s="91">
        <f t="shared" si="24"/>
        <v>311.1583333333333</v>
      </c>
      <c r="O88" s="91">
        <f t="shared" si="24"/>
        <v>351.2166666666667</v>
      </c>
      <c r="P88" s="91">
        <f t="shared" si="24"/>
        <v>378.32561009268392</v>
      </c>
      <c r="Q88" s="91">
        <f t="shared" si="24"/>
        <v>390.09708374248652</v>
      </c>
      <c r="R88" s="91">
        <f t="shared" si="24"/>
        <v>0</v>
      </c>
    </row>
    <row r="89" spans="1:18" s="65" customFormat="1" x14ac:dyDescent="0.25">
      <c r="A89" s="50"/>
      <c r="B89" s="61"/>
      <c r="C89" s="116"/>
      <c r="D89" s="55"/>
      <c r="E89" s="91" t="s">
        <v>484</v>
      </c>
      <c r="F89" s="7"/>
      <c r="G89" s="91" t="s">
        <v>423</v>
      </c>
      <c r="H89" s="7"/>
      <c r="I89" s="7"/>
      <c r="J89" s="232">
        <f xml:space="preserve"> IF(I$88 = 0, 0, J$88 / I$88 - 1)</f>
        <v>0</v>
      </c>
      <c r="K89" s="232">
        <f t="shared" ref="K89:R89" si="25" xml:space="preserve"> IF(J$88 = 0, 0, K$88 / J$88 - 1)</f>
        <v>0</v>
      </c>
      <c r="L89" s="232">
        <f t="shared" si="25"/>
        <v>2.5884636879724532E-2</v>
      </c>
      <c r="M89" s="232">
        <f t="shared" si="25"/>
        <v>1.2128336726209277E-2</v>
      </c>
      <c r="N89" s="232">
        <f t="shared" si="25"/>
        <v>5.7762039660056441E-2</v>
      </c>
      <c r="O89" s="232">
        <f t="shared" si="25"/>
        <v>0.12873938777149907</v>
      </c>
      <c r="P89" s="232">
        <f t="shared" si="25"/>
        <v>7.718581149153092E-2</v>
      </c>
      <c r="Q89" s="232">
        <f t="shared" si="25"/>
        <v>3.1114662438312735E-2</v>
      </c>
      <c r="R89" s="232">
        <f t="shared" si="25"/>
        <v>-1</v>
      </c>
    </row>
    <row r="90" spans="1:18" s="65" customFormat="1" x14ac:dyDescent="0.25">
      <c r="A90" s="50"/>
      <c r="B90" s="61"/>
      <c r="C90" s="116"/>
      <c r="D90" s="55"/>
      <c r="E90" s="91"/>
      <c r="F90" s="91"/>
      <c r="G90" s="91"/>
      <c r="H90" s="91"/>
      <c r="I90" s="91"/>
      <c r="J90" s="7"/>
      <c r="K90" s="7"/>
      <c r="L90" s="7"/>
      <c r="M90" s="7"/>
      <c r="N90" s="7"/>
      <c r="O90" s="7"/>
      <c r="P90" s="7"/>
      <c r="Q90" s="7"/>
      <c r="R90" s="7"/>
    </row>
    <row r="91" spans="1:18" s="65" customFormat="1" x14ac:dyDescent="0.25">
      <c r="A91" s="50"/>
      <c r="B91" s="61"/>
      <c r="C91" s="116"/>
      <c r="D91" s="55"/>
      <c r="E91" s="91" t="str">
        <f>E$86</f>
        <v>RPI: March - index - actual (including forecast)</v>
      </c>
      <c r="F91" s="91"/>
      <c r="G91" s="91" t="str">
        <f t="shared" ref="G91:R91" si="26">G$86</f>
        <v>index</v>
      </c>
      <c r="H91" s="91"/>
      <c r="I91" s="91"/>
      <c r="J91" s="91">
        <f t="shared" si="26"/>
        <v>0</v>
      </c>
      <c r="K91" s="91">
        <f t="shared" si="26"/>
        <v>285.10000000000002</v>
      </c>
      <c r="L91" s="91">
        <f t="shared" si="26"/>
        <v>292.60000000000002</v>
      </c>
      <c r="M91" s="91">
        <f t="shared" si="26"/>
        <v>296.89999999999998</v>
      </c>
      <c r="N91" s="91">
        <f t="shared" si="26"/>
        <v>323.5</v>
      </c>
      <c r="O91" s="91">
        <f t="shared" si="26"/>
        <v>367.2</v>
      </c>
      <c r="P91" s="91">
        <f t="shared" si="26"/>
        <v>390.10333562832369</v>
      </c>
      <c r="Q91" s="91">
        <f t="shared" si="26"/>
        <v>391.86854303851925</v>
      </c>
      <c r="R91" s="91">
        <f t="shared" si="26"/>
        <v>0</v>
      </c>
    </row>
    <row r="92" spans="1:18" s="65" customFormat="1" x14ac:dyDescent="0.25">
      <c r="A92" s="5"/>
      <c r="B92" s="9"/>
      <c r="C92" s="117"/>
      <c r="D92" s="6"/>
      <c r="E92" s="168" t="str">
        <f>E$88</f>
        <v>RPI: Financial year average - index - actual (including forecast)</v>
      </c>
      <c r="F92" s="7"/>
      <c r="G92" s="91" t="str">
        <f>G$88</f>
        <v>index</v>
      </c>
      <c r="H92" s="91"/>
      <c r="I92" s="91"/>
      <c r="J92" s="91">
        <f t="shared" ref="J92:R92" si="27">J$88</f>
        <v>0</v>
      </c>
      <c r="K92" s="91">
        <f t="shared" si="27"/>
        <v>283.30833333333334</v>
      </c>
      <c r="L92" s="91">
        <f t="shared" si="27"/>
        <v>290.64166666666665</v>
      </c>
      <c r="M92" s="91">
        <f t="shared" si="27"/>
        <v>294.16666666666669</v>
      </c>
      <c r="N92" s="91">
        <f t="shared" si="27"/>
        <v>311.1583333333333</v>
      </c>
      <c r="O92" s="91">
        <f t="shared" si="27"/>
        <v>351.2166666666667</v>
      </c>
      <c r="P92" s="91">
        <f t="shared" si="27"/>
        <v>378.32561009268392</v>
      </c>
      <c r="Q92" s="91">
        <f t="shared" si="27"/>
        <v>390.09708374248652</v>
      </c>
      <c r="R92" s="91">
        <f t="shared" si="27"/>
        <v>0</v>
      </c>
    </row>
    <row r="93" spans="1:18" s="65" customFormat="1" x14ac:dyDescent="0.25">
      <c r="A93" s="50"/>
      <c r="B93" s="233"/>
      <c r="C93" s="233"/>
      <c r="D93" s="233"/>
      <c r="E93" s="101" t="str">
        <f>Time!E$46</f>
        <v>1st Forecast Period Flag</v>
      </c>
      <c r="F93" s="101"/>
      <c r="G93" s="101" t="str">
        <f>Time!G$46</f>
        <v>flag</v>
      </c>
      <c r="H93" s="101">
        <f>Time!H$46</f>
        <v>1</v>
      </c>
      <c r="I93" s="101">
        <f>Time!I$46</f>
        <v>0</v>
      </c>
      <c r="J93" s="101">
        <f>Time!J$46</f>
        <v>0</v>
      </c>
      <c r="K93" s="101">
        <f>Time!K$46</f>
        <v>0</v>
      </c>
      <c r="L93" s="101">
        <f>Time!L$46</f>
        <v>0</v>
      </c>
      <c r="M93" s="101">
        <f>Time!M$46</f>
        <v>1</v>
      </c>
      <c r="N93" s="101">
        <f>Time!N$46</f>
        <v>0</v>
      </c>
      <c r="O93" s="101">
        <f>Time!O$46</f>
        <v>0</v>
      </c>
      <c r="P93" s="101">
        <f>Time!P$46</f>
        <v>0</v>
      </c>
      <c r="Q93" s="101">
        <f>Time!Q$46</f>
        <v>0</v>
      </c>
      <c r="R93" s="101">
        <f>Time!R$46</f>
        <v>0</v>
      </c>
    </row>
    <row r="94" spans="1:18" s="65" customFormat="1" x14ac:dyDescent="0.25">
      <c r="A94" s="50"/>
      <c r="B94" s="61"/>
      <c r="C94" s="116"/>
      <c r="D94" s="55"/>
      <c r="E94" s="168" t="s">
        <v>485</v>
      </c>
      <c r="F94" s="7"/>
      <c r="G94" s="91" t="s">
        <v>423</v>
      </c>
      <c r="H94" s="7"/>
      <c r="I94" s="7"/>
      <c r="J94" s="232">
        <f xml:space="preserve"> IFERROR((J92 / I91 - 1) * J93, 0)</f>
        <v>0</v>
      </c>
      <c r="K94" s="232">
        <f t="shared" ref="K94" si="28" xml:space="preserve"> IFERROR((K92 / J91 - 1) * K93, 0)</f>
        <v>0</v>
      </c>
      <c r="L94" s="232">
        <f t="shared" ref="L94" si="29" xml:space="preserve"> IFERROR((L92 / K91 - 1) * L93, 0)</f>
        <v>0</v>
      </c>
      <c r="M94" s="232">
        <f xml:space="preserve"> IFERROR((M92 / L91 - 1) * M93, 0)</f>
        <v>5.3542948279790004E-3</v>
      </c>
      <c r="N94" s="232">
        <f t="shared" ref="N94" si="30" xml:space="preserve"> IFERROR((N92 / M91 - 1) * N93, 0)</f>
        <v>0</v>
      </c>
      <c r="O94" s="232">
        <f t="shared" ref="O94" si="31" xml:space="preserve"> IFERROR((O92 / N91 - 1) * O93, 0)</f>
        <v>0</v>
      </c>
      <c r="P94" s="232">
        <f t="shared" ref="P94" si="32" xml:space="preserve"> IFERROR((P92 / O91 - 1) * P93, 0)</f>
        <v>0</v>
      </c>
      <c r="Q94" s="232">
        <f t="shared" ref="Q94" si="33" xml:space="preserve"> IFERROR((Q92 / P91 - 1) * Q93, 0)</f>
        <v>0</v>
      </c>
      <c r="R94" s="232">
        <f t="shared" ref="R94" si="34" xml:space="preserve"> IFERROR((R92 / Q91 - 1) * R93, 0)</f>
        <v>0</v>
      </c>
    </row>
    <row r="95" spans="1:18" s="65" customFormat="1" x14ac:dyDescent="0.25">
      <c r="A95" s="50"/>
      <c r="B95" s="61"/>
      <c r="C95" s="116"/>
      <c r="D95" s="53"/>
      <c r="E95" s="93"/>
      <c r="F95" s="93"/>
      <c r="G95" s="93"/>
      <c r="H95" s="93"/>
      <c r="I95" s="93"/>
      <c r="J95" s="93"/>
      <c r="K95" s="93"/>
      <c r="L95" s="93"/>
      <c r="M95" s="93"/>
      <c r="N95" s="93"/>
      <c r="O95" s="93"/>
      <c r="P95" s="93"/>
      <c r="Q95" s="93"/>
      <c r="R95" s="93"/>
    </row>
    <row r="96" spans="1:18" s="65" customFormat="1" x14ac:dyDescent="0.25">
      <c r="A96" s="50"/>
      <c r="B96" s="61" t="s">
        <v>404</v>
      </c>
      <c r="C96" s="116"/>
      <c r="D96" s="53"/>
      <c r="E96" s="93"/>
      <c r="F96" s="93"/>
      <c r="G96" s="93"/>
      <c r="H96" s="93"/>
      <c r="I96" s="93"/>
      <c r="J96" s="93"/>
      <c r="K96" s="93"/>
      <c r="L96" s="93"/>
      <c r="M96" s="93"/>
      <c r="N96" s="93"/>
      <c r="O96" s="93"/>
      <c r="P96" s="93"/>
      <c r="Q96" s="93"/>
      <c r="R96" s="93"/>
    </row>
    <row r="97" spans="1:18" s="65" customFormat="1" x14ac:dyDescent="0.25">
      <c r="A97" s="50"/>
      <c r="B97" s="61"/>
      <c r="C97" s="116"/>
      <c r="D97" s="53"/>
      <c r="E97" s="231" t="str">
        <f>InpR!E$70</f>
        <v>CPI(H): April - index - actual (including forecast)</v>
      </c>
      <c r="F97" s="231"/>
      <c r="G97" s="231" t="str">
        <f>InpR!G$70</f>
        <v>index</v>
      </c>
      <c r="H97" s="231"/>
      <c r="I97" s="231"/>
      <c r="J97" s="231">
        <f>InpR!J$70</f>
        <v>103.2</v>
      </c>
      <c r="K97" s="231">
        <f>InpR!K$70</f>
        <v>105.5</v>
      </c>
      <c r="L97" s="231">
        <f>InpR!L$70</f>
        <v>107.6</v>
      </c>
      <c r="M97" s="231">
        <f>InpR!M$70</f>
        <v>108.6</v>
      </c>
      <c r="N97" s="231">
        <f>InpR!N$70</f>
        <v>110.4</v>
      </c>
      <c r="O97" s="231">
        <f>InpR!O$70</f>
        <v>119</v>
      </c>
      <c r="P97" s="231">
        <f>InpR!P$70</f>
        <v>128.30000000000001</v>
      </c>
      <c r="Q97" s="231">
        <f>InpR!Q$70</f>
        <v>130.78040132655698</v>
      </c>
      <c r="R97" s="231">
        <f>InpR!R$70</f>
        <v>0</v>
      </c>
    </row>
    <row r="98" spans="1:18" s="65" customFormat="1" x14ac:dyDescent="0.25">
      <c r="A98" s="50"/>
      <c r="B98" s="61"/>
      <c r="C98" s="116"/>
      <c r="D98" s="53"/>
      <c r="E98" s="231" t="str">
        <f>InpR!E$71</f>
        <v>CPI(H): May - index - actual (including forecast)</v>
      </c>
      <c r="F98" s="231"/>
      <c r="G98" s="231" t="str">
        <f>InpR!G$71</f>
        <v>index</v>
      </c>
      <c r="H98" s="231"/>
      <c r="I98" s="231"/>
      <c r="J98" s="231">
        <f>InpR!J$71</f>
        <v>103.5</v>
      </c>
      <c r="K98" s="231">
        <f>InpR!K$71</f>
        <v>105.9</v>
      </c>
      <c r="L98" s="231">
        <f>InpR!L$71</f>
        <v>107.9</v>
      </c>
      <c r="M98" s="231">
        <f>InpR!M$71</f>
        <v>108.6</v>
      </c>
      <c r="N98" s="231">
        <f>InpR!N$71</f>
        <v>111</v>
      </c>
      <c r="O98" s="231">
        <f>InpR!O$71</f>
        <v>119.7</v>
      </c>
      <c r="P98" s="231">
        <f>InpR!P$71</f>
        <v>129.1</v>
      </c>
      <c r="Q98" s="231">
        <f>InpR!Q$71</f>
        <v>131.04157478721001</v>
      </c>
      <c r="R98" s="231">
        <f>InpR!R$71</f>
        <v>0</v>
      </c>
    </row>
    <row r="99" spans="1:18" s="65" customFormat="1" x14ac:dyDescent="0.25">
      <c r="A99" s="50"/>
      <c r="B99" s="61"/>
      <c r="C99" s="116"/>
      <c r="D99" s="53"/>
      <c r="E99" s="231" t="str">
        <f>InpR!E$72</f>
        <v>CPI(H): June - index - actual (including forecast)</v>
      </c>
      <c r="F99" s="231"/>
      <c r="G99" s="231" t="str">
        <f>InpR!G$72</f>
        <v>index</v>
      </c>
      <c r="H99" s="231"/>
      <c r="I99" s="231"/>
      <c r="J99" s="231">
        <f>InpR!J$72</f>
        <v>103.5</v>
      </c>
      <c r="K99" s="231">
        <f>InpR!K$72</f>
        <v>105.9</v>
      </c>
      <c r="L99" s="231">
        <f>InpR!L$72</f>
        <v>107.9</v>
      </c>
      <c r="M99" s="231">
        <f>InpR!M$72</f>
        <v>108.8</v>
      </c>
      <c r="N99" s="231">
        <f>InpR!N$72</f>
        <v>111.4</v>
      </c>
      <c r="O99" s="231">
        <f>InpR!O$72</f>
        <v>120.5</v>
      </c>
      <c r="P99" s="231">
        <f>InpR!P$72</f>
        <v>129.4</v>
      </c>
      <c r="Q99" s="231">
        <f>InpR!Q$72</f>
        <v>131.30326982124757</v>
      </c>
      <c r="R99" s="231">
        <f>InpR!R$72</f>
        <v>0</v>
      </c>
    </row>
    <row r="100" spans="1:18" s="65" customFormat="1" x14ac:dyDescent="0.25">
      <c r="A100" s="50"/>
      <c r="B100" s="61"/>
      <c r="C100" s="116"/>
      <c r="D100" s="53"/>
      <c r="E100" s="231" t="str">
        <f>InpR!E$73</f>
        <v>CPI(H): July - index - actual (including forecast)</v>
      </c>
      <c r="F100" s="231"/>
      <c r="G100" s="231" t="str">
        <f>InpR!G$73</f>
        <v>index</v>
      </c>
      <c r="H100" s="231"/>
      <c r="I100" s="231"/>
      <c r="J100" s="231">
        <f>InpR!J$73</f>
        <v>103.5</v>
      </c>
      <c r="K100" s="231">
        <f>InpR!K$73</f>
        <v>105.9</v>
      </c>
      <c r="L100" s="231">
        <f>InpR!L$73</f>
        <v>108</v>
      </c>
      <c r="M100" s="231">
        <f>InpR!M$73</f>
        <v>109.2</v>
      </c>
      <c r="N100" s="231">
        <f>InpR!N$73</f>
        <v>111.4</v>
      </c>
      <c r="O100" s="231">
        <f>InpR!O$73</f>
        <v>121.2</v>
      </c>
      <c r="P100" s="231">
        <f>InpR!P$73</f>
        <v>129</v>
      </c>
      <c r="Q100" s="231">
        <f>InpR!Q$73</f>
        <v>131.56548747027162</v>
      </c>
      <c r="R100" s="231">
        <f>InpR!R$73</f>
        <v>0</v>
      </c>
    </row>
    <row r="101" spans="1:18" s="65" customFormat="1" x14ac:dyDescent="0.25">
      <c r="A101" s="50"/>
      <c r="B101" s="61"/>
      <c r="C101" s="116"/>
      <c r="D101" s="53"/>
      <c r="E101" s="231" t="str">
        <f>InpR!E$74</f>
        <v>CPI(H): August - index - actual (including forecast)</v>
      </c>
      <c r="F101" s="231"/>
      <c r="G101" s="231" t="str">
        <f>InpR!G$74</f>
        <v>index</v>
      </c>
      <c r="H101" s="231"/>
      <c r="I101" s="231"/>
      <c r="J101" s="231">
        <f>InpR!J$74</f>
        <v>104</v>
      </c>
      <c r="K101" s="231">
        <f>InpR!K$74</f>
        <v>106.5</v>
      </c>
      <c r="L101" s="231">
        <f>InpR!L$74</f>
        <v>108.3</v>
      </c>
      <c r="M101" s="231">
        <f>InpR!M$74</f>
        <v>108.8</v>
      </c>
      <c r="N101" s="231">
        <f>InpR!N$74</f>
        <v>112.1</v>
      </c>
      <c r="O101" s="231">
        <f>InpR!O$74</f>
        <v>121.8</v>
      </c>
      <c r="P101" s="231">
        <f>InpR!P$74</f>
        <v>129.4</v>
      </c>
      <c r="Q101" s="231">
        <f>InpR!Q$74</f>
        <v>131.82822877796431</v>
      </c>
      <c r="R101" s="231">
        <f>InpR!R$74</f>
        <v>0</v>
      </c>
    </row>
    <row r="102" spans="1:18" s="65" customFormat="1" x14ac:dyDescent="0.25">
      <c r="A102" s="50"/>
      <c r="B102" s="61"/>
      <c r="C102" s="116"/>
      <c r="D102" s="53"/>
      <c r="E102" s="231" t="str">
        <f>InpR!E$75</f>
        <v>CPI(H): September - index - actual (including forecast)</v>
      </c>
      <c r="F102" s="231"/>
      <c r="G102" s="231" t="str">
        <f>InpR!G$75</f>
        <v>index</v>
      </c>
      <c r="H102" s="231"/>
      <c r="I102" s="231"/>
      <c r="J102" s="231">
        <f>InpR!J$75</f>
        <v>104.3</v>
      </c>
      <c r="K102" s="231">
        <f>InpR!K$75</f>
        <v>106.6</v>
      </c>
      <c r="L102" s="231">
        <f>InpR!L$75</f>
        <v>108.4</v>
      </c>
      <c r="M102" s="231">
        <f>InpR!M$75</f>
        <v>109.2</v>
      </c>
      <c r="N102" s="231">
        <f>InpR!N$75</f>
        <v>112.4</v>
      </c>
      <c r="O102" s="231">
        <f>InpR!O$75</f>
        <v>122.3</v>
      </c>
      <c r="P102" s="231">
        <f>InpR!P$75</f>
        <v>130.1</v>
      </c>
      <c r="Q102" s="231">
        <f>InpR!Q$75</f>
        <v>132.09149479009199</v>
      </c>
      <c r="R102" s="231">
        <f>InpR!R$75</f>
        <v>0</v>
      </c>
    </row>
    <row r="103" spans="1:18" s="65" customFormat="1" x14ac:dyDescent="0.25">
      <c r="A103" s="50"/>
      <c r="B103" s="61"/>
      <c r="C103" s="116"/>
      <c r="D103" s="53"/>
      <c r="E103" s="231" t="str">
        <f>InpR!E$76</f>
        <v>CPI(H): October - index - actual (including forecast)</v>
      </c>
      <c r="F103" s="231"/>
      <c r="G103" s="231" t="str">
        <f>InpR!G$76</f>
        <v>index</v>
      </c>
      <c r="H103" s="231"/>
      <c r="I103" s="231"/>
      <c r="J103" s="231">
        <f>InpR!J$76</f>
        <v>104.4</v>
      </c>
      <c r="K103" s="231">
        <f>InpR!K$76</f>
        <v>106.7</v>
      </c>
      <c r="L103" s="231">
        <f>InpR!L$76</f>
        <v>108.3</v>
      </c>
      <c r="M103" s="231">
        <f>InpR!M$76</f>
        <v>109.2</v>
      </c>
      <c r="N103" s="231">
        <f>InpR!N$76</f>
        <v>113.4</v>
      </c>
      <c r="O103" s="231">
        <f>InpR!O$76</f>
        <v>124.3</v>
      </c>
      <c r="P103" s="231">
        <f>InpR!P$76</f>
        <v>130.19999999999999</v>
      </c>
      <c r="Q103" s="231">
        <f>InpR!Q$76</f>
        <v>132.35528655450946</v>
      </c>
      <c r="R103" s="231">
        <f>InpR!R$76</f>
        <v>0</v>
      </c>
    </row>
    <row r="104" spans="1:18" s="65" customFormat="1" x14ac:dyDescent="0.25">
      <c r="A104" s="50"/>
      <c r="B104" s="61"/>
      <c r="C104" s="116"/>
      <c r="D104" s="53"/>
      <c r="E104" s="231" t="str">
        <f>InpR!E$77</f>
        <v>CPI(H): November - index - actual (including forecast)</v>
      </c>
      <c r="F104" s="231"/>
      <c r="G104" s="231" t="str">
        <f>InpR!G$77</f>
        <v>index</v>
      </c>
      <c r="H104" s="231"/>
      <c r="I104" s="231"/>
      <c r="J104" s="231">
        <f>InpR!J$77</f>
        <v>104.7</v>
      </c>
      <c r="K104" s="231">
        <f>InpR!K$77</f>
        <v>106.9</v>
      </c>
      <c r="L104" s="231">
        <f>InpR!L$77</f>
        <v>108.5</v>
      </c>
      <c r="M104" s="231">
        <f>InpR!M$77</f>
        <v>109.1</v>
      </c>
      <c r="N104" s="231">
        <f>InpR!N$77</f>
        <v>114.1</v>
      </c>
      <c r="O104" s="231">
        <f>InpR!O$77</f>
        <v>124.8</v>
      </c>
      <c r="P104" s="231">
        <f>InpR!P$77</f>
        <v>130</v>
      </c>
      <c r="Q104" s="231">
        <f>InpR!Q$77</f>
        <v>132.61960512116417</v>
      </c>
      <c r="R104" s="231">
        <f>InpR!R$77</f>
        <v>0</v>
      </c>
    </row>
    <row r="105" spans="1:18" s="65" customFormat="1" x14ac:dyDescent="0.25">
      <c r="A105" s="50"/>
      <c r="B105" s="61"/>
      <c r="C105" s="116"/>
      <c r="D105" s="53"/>
      <c r="E105" s="231" t="str">
        <f>InpR!E$78</f>
        <v>CPI(H): December - index - actual (including forecast)</v>
      </c>
      <c r="F105" s="231"/>
      <c r="G105" s="231" t="str">
        <f>InpR!G$78</f>
        <v>index</v>
      </c>
      <c r="H105" s="231"/>
      <c r="I105" s="231"/>
      <c r="J105" s="231">
        <f>InpR!J$78</f>
        <v>105</v>
      </c>
      <c r="K105" s="231">
        <f>InpR!K$78</f>
        <v>107.1</v>
      </c>
      <c r="L105" s="231">
        <f>InpR!L$78</f>
        <v>108.5</v>
      </c>
      <c r="M105" s="231">
        <f>InpR!M$78</f>
        <v>109.4</v>
      </c>
      <c r="N105" s="231">
        <f>InpR!N$78</f>
        <v>114.7</v>
      </c>
      <c r="O105" s="231">
        <f>InpR!O$78</f>
        <v>125.3</v>
      </c>
      <c r="P105" s="231">
        <f>InpR!P$78</f>
        <v>130.5</v>
      </c>
      <c r="Q105" s="231">
        <f>InpR!Q$78</f>
        <v>132.88445154210032</v>
      </c>
      <c r="R105" s="231">
        <f>InpR!R$78</f>
        <v>0</v>
      </c>
    </row>
    <row r="106" spans="1:18" s="65" customFormat="1" x14ac:dyDescent="0.25">
      <c r="A106" s="50"/>
      <c r="B106" s="61"/>
      <c r="C106" s="116"/>
      <c r="D106" s="53"/>
      <c r="E106" s="231" t="str">
        <f>InpR!E$79</f>
        <v>CPI(H): January - index - actual (including forecast)</v>
      </c>
      <c r="F106" s="231"/>
      <c r="G106" s="231" t="str">
        <f>InpR!G$79</f>
        <v>index</v>
      </c>
      <c r="H106" s="231"/>
      <c r="I106" s="231"/>
      <c r="J106" s="231">
        <f>InpR!J$79</f>
        <v>104.5</v>
      </c>
      <c r="K106" s="231">
        <f>InpR!K$79</f>
        <v>106.4</v>
      </c>
      <c r="L106" s="231">
        <f>InpR!L$79</f>
        <v>108.3</v>
      </c>
      <c r="M106" s="231">
        <f>InpR!M$79</f>
        <v>109.3</v>
      </c>
      <c r="N106" s="231">
        <f>InpR!N$79</f>
        <v>114.6</v>
      </c>
      <c r="O106" s="231">
        <f>InpR!O$79</f>
        <v>124.8</v>
      </c>
      <c r="P106" s="231">
        <f>InpR!P$79</f>
        <v>130</v>
      </c>
      <c r="Q106" s="231">
        <f>InpR!Q$79</f>
        <v>132.95933237383022</v>
      </c>
      <c r="R106" s="231">
        <f>InpR!R$79</f>
        <v>0</v>
      </c>
    </row>
    <row r="107" spans="1:18" s="65" customFormat="1" x14ac:dyDescent="0.25">
      <c r="A107" s="50"/>
      <c r="B107" s="61"/>
      <c r="C107" s="116"/>
      <c r="D107" s="53"/>
      <c r="E107" s="231" t="str">
        <f>InpR!E$80</f>
        <v>CPI(H): February - index - actual (including forecast)</v>
      </c>
      <c r="F107" s="231"/>
      <c r="G107" s="231" t="str">
        <f>InpR!G$80</f>
        <v>index</v>
      </c>
      <c r="H107" s="231"/>
      <c r="I107" s="231"/>
      <c r="J107" s="231">
        <f>InpR!J$80</f>
        <v>104.9</v>
      </c>
      <c r="K107" s="231">
        <f>InpR!K$80</f>
        <v>106.8</v>
      </c>
      <c r="L107" s="231">
        <f>InpR!L$80</f>
        <v>108.6</v>
      </c>
      <c r="M107" s="231">
        <f>InpR!M$80</f>
        <v>109.4</v>
      </c>
      <c r="N107" s="231">
        <f>InpR!N$80</f>
        <v>115.4</v>
      </c>
      <c r="O107" s="231">
        <f>InpR!O$80</f>
        <v>126</v>
      </c>
      <c r="P107" s="231">
        <f>InpR!P$80</f>
        <v>130.25961496937231</v>
      </c>
      <c r="Q107" s="231">
        <f>InpR!Q$80</f>
        <v>133.03425540115859</v>
      </c>
      <c r="R107" s="231">
        <f>InpR!R$80</f>
        <v>0</v>
      </c>
    </row>
    <row r="108" spans="1:18" s="65" customFormat="1" x14ac:dyDescent="0.25">
      <c r="A108" s="50"/>
      <c r="B108" s="61"/>
      <c r="C108" s="116"/>
      <c r="D108" s="53"/>
      <c r="E108" s="231" t="str">
        <f>InpR!E$81</f>
        <v>CPI(H): March - index - actual (including forecast)</v>
      </c>
      <c r="F108" s="231"/>
      <c r="G108" s="231" t="str">
        <f>InpR!G$81</f>
        <v>index</v>
      </c>
      <c r="H108" s="231"/>
      <c r="I108" s="231"/>
      <c r="J108" s="231">
        <f>InpR!J$81</f>
        <v>105.1</v>
      </c>
      <c r="K108" s="231">
        <f>InpR!K$81</f>
        <v>107</v>
      </c>
      <c r="L108" s="231">
        <f>InpR!L$81</f>
        <v>108.6</v>
      </c>
      <c r="M108" s="231">
        <f>InpR!M$81</f>
        <v>109.7</v>
      </c>
      <c r="N108" s="231">
        <f>InpR!N$81</f>
        <v>116.5</v>
      </c>
      <c r="O108" s="231">
        <f>InpR!O$81</f>
        <v>126.8</v>
      </c>
      <c r="P108" s="231">
        <f>InpR!P$81</f>
        <v>130.51974839976248</v>
      </c>
      <c r="Q108" s="231">
        <f>InpR!Q$81</f>
        <v>133.1092206478628</v>
      </c>
      <c r="R108" s="231">
        <f>InpR!R$81</f>
        <v>0</v>
      </c>
    </row>
    <row r="109" spans="1:18" s="65" customFormat="1" x14ac:dyDescent="0.25">
      <c r="A109" s="48"/>
      <c r="B109" s="59"/>
      <c r="C109" s="108"/>
      <c r="D109" s="53"/>
      <c r="E109" s="93"/>
      <c r="G109" s="37"/>
    </row>
    <row r="110" spans="1:18" s="65" customFormat="1" x14ac:dyDescent="0.25">
      <c r="A110" s="50"/>
      <c r="B110" s="61"/>
      <c r="C110" s="116"/>
      <c r="D110" s="55"/>
      <c r="E110" s="91" t="s">
        <v>486</v>
      </c>
      <c r="F110" s="91"/>
      <c r="G110" s="91" t="s">
        <v>365</v>
      </c>
      <c r="H110" s="7"/>
      <c r="I110" s="7"/>
      <c r="J110" s="230">
        <f xml:space="preserve"> SUM(J97:J108) / 12</f>
        <v>104.21666666666665</v>
      </c>
      <c r="K110" s="230">
        <f t="shared" ref="K110:R110" si="35" xml:space="preserve"> SUM(K97:K108) / 12</f>
        <v>106.43333333333334</v>
      </c>
      <c r="L110" s="230">
        <f t="shared" si="35"/>
        <v>108.24166666666663</v>
      </c>
      <c r="M110" s="230">
        <f t="shared" si="35"/>
        <v>109.10833333333335</v>
      </c>
      <c r="N110" s="230">
        <f t="shared" si="35"/>
        <v>113.11666666666667</v>
      </c>
      <c r="O110" s="230">
        <f t="shared" si="35"/>
        <v>123.04166666666664</v>
      </c>
      <c r="P110" s="230">
        <f t="shared" si="35"/>
        <v>129.73161361409456</v>
      </c>
      <c r="Q110" s="230">
        <f t="shared" si="35"/>
        <v>132.13105071783068</v>
      </c>
      <c r="R110" s="230">
        <f t="shared" si="35"/>
        <v>0</v>
      </c>
    </row>
    <row r="111" spans="1:18" s="65" customFormat="1" x14ac:dyDescent="0.25">
      <c r="A111" s="50"/>
      <c r="B111" s="61"/>
      <c r="C111" s="116"/>
      <c r="D111" s="55"/>
      <c r="E111" s="91" t="s">
        <v>487</v>
      </c>
      <c r="F111" s="91"/>
      <c r="G111" s="91" t="s">
        <v>423</v>
      </c>
      <c r="H111" s="7"/>
      <c r="I111" s="7"/>
      <c r="J111" s="232">
        <f xml:space="preserve"> IF(I$110 = 0, 0, J$110 / $J$110)</f>
        <v>0</v>
      </c>
      <c r="K111" s="232">
        <f t="shared" ref="K111:R111" si="36" xml:space="preserve"> IF(J$110 = 0, 0, K$110 / $J$110)</f>
        <v>1.0212697905005599</v>
      </c>
      <c r="L111" s="232">
        <f t="shared" si="36"/>
        <v>1.0386214616983847</v>
      </c>
      <c r="M111" s="232">
        <f t="shared" si="36"/>
        <v>1.0469374700143934</v>
      </c>
      <c r="N111" s="232">
        <f t="shared" si="36"/>
        <v>1.0853990084759317</v>
      </c>
      <c r="O111" s="232">
        <f t="shared" si="36"/>
        <v>1.1806332960179113</v>
      </c>
      <c r="P111" s="232">
        <f t="shared" si="36"/>
        <v>1.2448259742276786</v>
      </c>
      <c r="Q111" s="232">
        <f t="shared" si="36"/>
        <v>1.2678495191219961</v>
      </c>
      <c r="R111" s="232">
        <f t="shared" si="36"/>
        <v>0</v>
      </c>
    </row>
    <row r="112" spans="1:18" s="65" customFormat="1" x14ac:dyDescent="0.25">
      <c r="A112" s="50"/>
      <c r="B112" s="61"/>
      <c r="C112" s="116"/>
      <c r="D112" s="55"/>
      <c r="E112" s="91" t="s">
        <v>488</v>
      </c>
      <c r="F112" s="7"/>
      <c r="G112" s="91" t="s">
        <v>423</v>
      </c>
      <c r="H112" s="7"/>
      <c r="I112" s="7"/>
      <c r="J112" s="232">
        <f xml:space="preserve"> IF(I$110 = 0, 0, J$110 / I$110 - 1)</f>
        <v>0</v>
      </c>
      <c r="K112" s="232">
        <f t="shared" ref="K112:R112" si="37" xml:space="preserve"> IF(J$110 = 0, 0, K$110 / J$110 - 1)</f>
        <v>2.1269790500559882E-2</v>
      </c>
      <c r="L112" s="232">
        <f t="shared" si="37"/>
        <v>1.6990291262135582E-2</v>
      </c>
      <c r="M112" s="232">
        <f t="shared" si="37"/>
        <v>8.0067749634311625E-3</v>
      </c>
      <c r="N112" s="232">
        <f t="shared" si="37"/>
        <v>3.6737187810280236E-2</v>
      </c>
      <c r="O112" s="232">
        <f t="shared" si="37"/>
        <v>8.7741270075143429E-2</v>
      </c>
      <c r="P112" s="232">
        <f t="shared" si="37"/>
        <v>5.4371394086782932E-2</v>
      </c>
      <c r="Q112" s="232">
        <f t="shared" si="37"/>
        <v>1.8495392425115442E-2</v>
      </c>
      <c r="R112" s="232">
        <f t="shared" si="37"/>
        <v>-1</v>
      </c>
    </row>
    <row r="113" spans="1:18" s="65" customFormat="1" x14ac:dyDescent="0.25">
      <c r="A113" s="50"/>
      <c r="B113" s="61"/>
      <c r="C113" s="116"/>
      <c r="D113" s="55"/>
      <c r="E113" s="7"/>
      <c r="F113" s="7"/>
      <c r="G113" s="7"/>
      <c r="H113" s="7"/>
      <c r="I113" s="7"/>
      <c r="J113" s="7"/>
      <c r="K113" s="7"/>
      <c r="L113" s="7"/>
      <c r="M113" s="7"/>
      <c r="N113" s="7"/>
      <c r="O113" s="7"/>
      <c r="P113" s="7"/>
      <c r="Q113" s="7"/>
      <c r="R113" s="7"/>
    </row>
    <row r="114" spans="1:18" s="65" customFormat="1" x14ac:dyDescent="0.25">
      <c r="A114" s="50"/>
      <c r="B114" s="61"/>
      <c r="C114" s="116"/>
      <c r="D114" s="55"/>
      <c r="E114" s="91" t="str">
        <f>E$108</f>
        <v>CPI(H): March - index - actual (including forecast)</v>
      </c>
      <c r="F114" s="91"/>
      <c r="G114" s="91" t="str">
        <f t="shared" ref="G114" si="38">G$108</f>
        <v>index</v>
      </c>
      <c r="H114" s="91"/>
      <c r="I114" s="91"/>
      <c r="J114" s="91">
        <f t="shared" ref="J114:R114" si="39">J$108</f>
        <v>105.1</v>
      </c>
      <c r="K114" s="91">
        <f t="shared" si="39"/>
        <v>107</v>
      </c>
      <c r="L114" s="91">
        <f t="shared" si="39"/>
        <v>108.6</v>
      </c>
      <c r="M114" s="91">
        <f t="shared" si="39"/>
        <v>109.7</v>
      </c>
      <c r="N114" s="91">
        <f t="shared" si="39"/>
        <v>116.5</v>
      </c>
      <c r="O114" s="91">
        <f t="shared" si="39"/>
        <v>126.8</v>
      </c>
      <c r="P114" s="91">
        <f t="shared" si="39"/>
        <v>130.51974839976248</v>
      </c>
      <c r="Q114" s="91">
        <f t="shared" si="39"/>
        <v>133.1092206478628</v>
      </c>
      <c r="R114" s="91">
        <f t="shared" si="39"/>
        <v>0</v>
      </c>
    </row>
    <row r="115" spans="1:18" s="65" customFormat="1" x14ac:dyDescent="0.25">
      <c r="A115" s="50"/>
      <c r="B115" s="61"/>
      <c r="C115" s="116"/>
      <c r="D115" s="55"/>
      <c r="E115" s="91" t="str">
        <f>E$110</f>
        <v>CPI(H): Financial year average - index - actual (including forecast)</v>
      </c>
      <c r="F115" s="91"/>
      <c r="G115" s="91" t="str">
        <f t="shared" ref="G115" si="40">G$110</f>
        <v>index</v>
      </c>
      <c r="H115" s="91"/>
      <c r="I115" s="91"/>
      <c r="J115" s="91">
        <f t="shared" ref="J115:R115" si="41">J$110</f>
        <v>104.21666666666665</v>
      </c>
      <c r="K115" s="91">
        <f t="shared" si="41"/>
        <v>106.43333333333334</v>
      </c>
      <c r="L115" s="91">
        <f t="shared" si="41"/>
        <v>108.24166666666663</v>
      </c>
      <c r="M115" s="91">
        <f t="shared" si="41"/>
        <v>109.10833333333335</v>
      </c>
      <c r="N115" s="91">
        <f t="shared" si="41"/>
        <v>113.11666666666667</v>
      </c>
      <c r="O115" s="91">
        <f t="shared" si="41"/>
        <v>123.04166666666664</v>
      </c>
      <c r="P115" s="91">
        <f t="shared" si="41"/>
        <v>129.73161361409456</v>
      </c>
      <c r="Q115" s="91">
        <f t="shared" si="41"/>
        <v>132.13105071783068</v>
      </c>
      <c r="R115" s="91">
        <f t="shared" si="41"/>
        <v>0</v>
      </c>
    </row>
    <row r="116" spans="1:18" s="65" customFormat="1" x14ac:dyDescent="0.25">
      <c r="A116" s="50"/>
      <c r="B116" s="233"/>
      <c r="C116" s="233"/>
      <c r="D116" s="233"/>
      <c r="E116" s="101" t="str">
        <f>Time!E$46</f>
        <v>1st Forecast Period Flag</v>
      </c>
      <c r="F116" s="101"/>
      <c r="G116" s="101" t="str">
        <f>Time!G$46</f>
        <v>flag</v>
      </c>
      <c r="H116" s="101">
        <f>Time!H$46</f>
        <v>1</v>
      </c>
      <c r="I116" s="101">
        <f>Time!I$46</f>
        <v>0</v>
      </c>
      <c r="J116" s="101">
        <f>Time!J$46</f>
        <v>0</v>
      </c>
      <c r="K116" s="101">
        <f>Time!K$46</f>
        <v>0</v>
      </c>
      <c r="L116" s="101">
        <f>Time!L$46</f>
        <v>0</v>
      </c>
      <c r="M116" s="101">
        <f>Time!M$46</f>
        <v>1</v>
      </c>
      <c r="N116" s="101">
        <f>Time!N$46</f>
        <v>0</v>
      </c>
      <c r="O116" s="101">
        <f>Time!O$46</f>
        <v>0</v>
      </c>
      <c r="P116" s="101">
        <f>Time!P$46</f>
        <v>0</v>
      </c>
      <c r="Q116" s="101">
        <f>Time!Q$46</f>
        <v>0</v>
      </c>
      <c r="R116" s="101">
        <f>Time!R$46</f>
        <v>0</v>
      </c>
    </row>
    <row r="117" spans="1:18" s="65" customFormat="1" x14ac:dyDescent="0.25">
      <c r="A117" s="50"/>
      <c r="B117" s="61"/>
      <c r="C117" s="116"/>
      <c r="D117" s="55"/>
      <c r="E117" s="91" t="s">
        <v>489</v>
      </c>
      <c r="F117" s="7"/>
      <c r="G117" s="91" t="s">
        <v>423</v>
      </c>
      <c r="H117" s="7"/>
      <c r="I117" s="7"/>
      <c r="J117" s="232">
        <f xml:space="preserve"> IFERROR((J115 / I114 - 1) * J116, 0)</f>
        <v>0</v>
      </c>
      <c r="K117" s="232">
        <f t="shared" ref="K117" si="42" xml:space="preserve"> IFERROR((K115 / J114 - 1) * K116, 0)</f>
        <v>0</v>
      </c>
      <c r="L117" s="232">
        <f t="shared" ref="L117" si="43" xml:space="preserve"> IFERROR((L115 / K114 - 1) * L116, 0)</f>
        <v>0</v>
      </c>
      <c r="M117" s="232">
        <f xml:space="preserve"> IFERROR((M115 / L114 - 1) * M116, 0)</f>
        <v>4.6807857581339096E-3</v>
      </c>
      <c r="N117" s="232">
        <f t="shared" ref="N117" si="44" xml:space="preserve"> IFERROR((N115 / M114 - 1) * N116, 0)</f>
        <v>0</v>
      </c>
      <c r="O117" s="232">
        <f t="shared" ref="O117" si="45" xml:space="preserve"> IFERROR((O115 / N114 - 1) * O116, 0)</f>
        <v>0</v>
      </c>
      <c r="P117" s="232">
        <f t="shared" ref="P117" si="46" xml:space="preserve"> IFERROR((P115 / O114 - 1) * P116, 0)</f>
        <v>0</v>
      </c>
      <c r="Q117" s="232">
        <f t="shared" ref="Q117" si="47" xml:space="preserve"> IFERROR((Q115 / P114 - 1) * Q116, 0)</f>
        <v>0</v>
      </c>
      <c r="R117" s="232">
        <f t="shared" ref="R117" si="48" xml:space="preserve"> IFERROR((R115 / Q114 - 1) * R116, 0)</f>
        <v>0</v>
      </c>
    </row>
    <row r="118" spans="1:18" s="65" customFormat="1" x14ac:dyDescent="0.25">
      <c r="A118" s="50"/>
      <c r="B118" s="61"/>
      <c r="C118" s="116"/>
      <c r="D118" s="55"/>
      <c r="E118" s="7"/>
      <c r="F118" s="7"/>
      <c r="G118" s="7"/>
      <c r="H118" s="7"/>
      <c r="I118" s="7"/>
      <c r="J118" s="7"/>
      <c r="K118" s="7"/>
      <c r="L118" s="7"/>
      <c r="M118" s="7"/>
      <c r="N118" s="7"/>
      <c r="O118" s="7"/>
      <c r="P118" s="7"/>
      <c r="Q118" s="7"/>
      <c r="R118" s="7"/>
    </row>
    <row r="119" spans="1:18" s="65" customFormat="1" x14ac:dyDescent="0.25">
      <c r="A119" s="50"/>
      <c r="B119" s="61"/>
      <c r="C119" s="116"/>
      <c r="D119" s="55"/>
      <c r="E119" s="168" t="str">
        <f>E$94 &amp; " - actual (including forecast)"</f>
        <v>RPI Growth from 2019-20 FYE to 2020-21 FYA - actual (including forecast) - actual (including forecast)</v>
      </c>
      <c r="F119" s="7"/>
      <c r="G119" s="91" t="str">
        <f>G$94</f>
        <v>%</v>
      </c>
      <c r="H119" s="7"/>
      <c r="I119" s="7"/>
      <c r="J119" s="232">
        <f t="shared" ref="J119:R119" si="49">J$94</f>
        <v>0</v>
      </c>
      <c r="K119" s="232">
        <f t="shared" si="49"/>
        <v>0</v>
      </c>
      <c r="L119" s="232">
        <f t="shared" si="49"/>
        <v>0</v>
      </c>
      <c r="M119" s="232">
        <f t="shared" si="49"/>
        <v>5.3542948279790004E-3</v>
      </c>
      <c r="N119" s="232">
        <f t="shared" si="49"/>
        <v>0</v>
      </c>
      <c r="O119" s="232">
        <f t="shared" si="49"/>
        <v>0</v>
      </c>
      <c r="P119" s="232">
        <f t="shared" si="49"/>
        <v>0</v>
      </c>
      <c r="Q119" s="232">
        <f t="shared" si="49"/>
        <v>0</v>
      </c>
      <c r="R119" s="232">
        <f t="shared" si="49"/>
        <v>0</v>
      </c>
    </row>
    <row r="120" spans="1:18" s="65" customFormat="1" x14ac:dyDescent="0.25">
      <c r="A120" s="50"/>
      <c r="B120" s="61"/>
      <c r="C120" s="116"/>
      <c r="D120" s="55"/>
      <c r="E120" s="168" t="str">
        <f>E$117 &amp; " - actual (including forecast)"</f>
        <v>CPIH Growth from 2019-20 FYE to 2020-21 FYA - actual (including forecast) - actual (including forecast)</v>
      </c>
      <c r="F120" s="7"/>
      <c r="G120" s="91" t="str">
        <f>G$117</f>
        <v>%</v>
      </c>
      <c r="H120" s="7"/>
      <c r="I120" s="7"/>
      <c r="J120" s="232">
        <f t="shared" ref="J120:R120" si="50">J$117</f>
        <v>0</v>
      </c>
      <c r="K120" s="232">
        <f t="shared" si="50"/>
        <v>0</v>
      </c>
      <c r="L120" s="232">
        <f t="shared" si="50"/>
        <v>0</v>
      </c>
      <c r="M120" s="232">
        <f t="shared" si="50"/>
        <v>4.6807857581339096E-3</v>
      </c>
      <c r="N120" s="232">
        <f t="shared" si="50"/>
        <v>0</v>
      </c>
      <c r="O120" s="232">
        <f t="shared" si="50"/>
        <v>0</v>
      </c>
      <c r="P120" s="232">
        <f t="shared" si="50"/>
        <v>0</v>
      </c>
      <c r="Q120" s="232">
        <f t="shared" si="50"/>
        <v>0</v>
      </c>
      <c r="R120" s="232">
        <f t="shared" si="50"/>
        <v>0</v>
      </c>
    </row>
    <row r="121" spans="1:18" s="65" customFormat="1" x14ac:dyDescent="0.25">
      <c r="A121" s="50"/>
      <c r="B121" s="61"/>
      <c r="C121" s="116"/>
      <c r="D121" s="55"/>
      <c r="E121" s="168" t="s">
        <v>490</v>
      </c>
      <c r="F121" s="7"/>
      <c r="G121" s="91" t="s">
        <v>423</v>
      </c>
      <c r="H121" s="7"/>
      <c r="I121" s="7"/>
      <c r="J121" s="232">
        <f xml:space="preserve"> (1 + J$119) / (1 + J$120) - 1</f>
        <v>0</v>
      </c>
      <c r="K121" s="232">
        <f t="shared" ref="K121:R121" si="51" xml:space="preserve"> (1 + K$119) / (1 + K$120) - 1</f>
        <v>0</v>
      </c>
      <c r="L121" s="232">
        <f t="shared" si="51"/>
        <v>0</v>
      </c>
      <c r="M121" s="232">
        <f xml:space="preserve"> (1 + M$119) / (1 + M$120) - 1</f>
        <v>6.7037120585200505E-4</v>
      </c>
      <c r="N121" s="232">
        <f t="shared" si="51"/>
        <v>0</v>
      </c>
      <c r="O121" s="232">
        <f t="shared" si="51"/>
        <v>0</v>
      </c>
      <c r="P121" s="232">
        <f t="shared" si="51"/>
        <v>0</v>
      </c>
      <c r="Q121" s="232">
        <f t="shared" si="51"/>
        <v>0</v>
      </c>
      <c r="R121" s="232">
        <f t="shared" si="51"/>
        <v>0</v>
      </c>
    </row>
    <row r="122" spans="1:18" s="65" customFormat="1" x14ac:dyDescent="0.25">
      <c r="A122" s="50"/>
      <c r="B122" s="61"/>
      <c r="C122" s="116"/>
      <c r="D122" s="55"/>
      <c r="E122" s="7"/>
      <c r="F122" s="7"/>
      <c r="G122" s="7"/>
      <c r="H122" s="7"/>
      <c r="I122" s="7"/>
      <c r="J122" s="234"/>
      <c r="K122" s="234"/>
      <c r="L122" s="234"/>
      <c r="M122" s="234"/>
      <c r="N122" s="234"/>
      <c r="O122" s="234"/>
      <c r="P122" s="234"/>
      <c r="Q122" s="234"/>
      <c r="R122" s="234"/>
    </row>
    <row r="123" spans="1:18" s="65" customFormat="1" x14ac:dyDescent="0.25">
      <c r="A123" s="50"/>
      <c r="B123" s="61" t="s">
        <v>478</v>
      </c>
      <c r="C123" s="116"/>
      <c r="D123" s="55"/>
      <c r="E123" s="7"/>
      <c r="F123" s="7"/>
      <c r="G123" s="7"/>
      <c r="H123" s="7"/>
      <c r="I123" s="7"/>
      <c r="J123" s="234"/>
      <c r="K123" s="234"/>
      <c r="L123" s="234"/>
      <c r="M123" s="234"/>
      <c r="N123" s="234"/>
      <c r="O123" s="234"/>
      <c r="P123" s="234"/>
      <c r="Q123" s="234"/>
      <c r="R123" s="234"/>
    </row>
    <row r="124" spans="1:18" s="65" customFormat="1" x14ac:dyDescent="0.25">
      <c r="A124" s="50"/>
      <c r="B124" s="61"/>
      <c r="C124" s="116"/>
      <c r="D124" s="55"/>
      <c r="E124" s="168" t="str">
        <f>E$121</f>
        <v>Wedge between RPI and CPIH 2020-21 - actual (including forecast)</v>
      </c>
      <c r="F124" s="168"/>
      <c r="G124" s="168" t="str">
        <f t="shared" ref="G124:R124" si="52">G$121</f>
        <v>%</v>
      </c>
      <c r="H124" s="168"/>
      <c r="I124" s="168"/>
      <c r="J124" s="232">
        <f t="shared" si="52"/>
        <v>0</v>
      </c>
      <c r="K124" s="232">
        <f t="shared" si="52"/>
        <v>0</v>
      </c>
      <c r="L124" s="232">
        <f t="shared" si="52"/>
        <v>0</v>
      </c>
      <c r="M124" s="232">
        <f t="shared" si="52"/>
        <v>6.7037120585200505E-4</v>
      </c>
      <c r="N124" s="232">
        <f t="shared" si="52"/>
        <v>0</v>
      </c>
      <c r="O124" s="232">
        <f t="shared" si="52"/>
        <v>0</v>
      </c>
      <c r="P124" s="232">
        <f t="shared" si="52"/>
        <v>0</v>
      </c>
      <c r="Q124" s="232">
        <f t="shared" si="52"/>
        <v>0</v>
      </c>
      <c r="R124" s="232">
        <f t="shared" si="52"/>
        <v>0</v>
      </c>
    </row>
    <row r="125" spans="1:18" s="65" customFormat="1" x14ac:dyDescent="0.25">
      <c r="A125" s="50"/>
      <c r="B125" s="61"/>
      <c r="C125" s="116"/>
      <c r="D125" s="55"/>
      <c r="E125" s="168" t="str">
        <f>E$112</f>
        <v>CPI(H): Fin year average - percentage increase - actual (including forecast)</v>
      </c>
      <c r="F125" s="168"/>
      <c r="G125" s="168" t="str">
        <f t="shared" ref="G125:R125" si="53">G$112</f>
        <v>%</v>
      </c>
      <c r="H125" s="168"/>
      <c r="I125" s="168"/>
      <c r="J125" s="232">
        <f t="shared" si="53"/>
        <v>0</v>
      </c>
      <c r="K125" s="232">
        <f t="shared" si="53"/>
        <v>2.1269790500559882E-2</v>
      </c>
      <c r="L125" s="232">
        <f t="shared" si="53"/>
        <v>1.6990291262135582E-2</v>
      </c>
      <c r="M125" s="232">
        <f t="shared" si="53"/>
        <v>8.0067749634311625E-3</v>
      </c>
      <c r="N125" s="232">
        <f t="shared" si="53"/>
        <v>3.6737187810280236E-2</v>
      </c>
      <c r="O125" s="232">
        <f t="shared" si="53"/>
        <v>8.7741270075143429E-2</v>
      </c>
      <c r="P125" s="232">
        <f t="shared" si="53"/>
        <v>5.4371394086782932E-2</v>
      </c>
      <c r="Q125" s="232">
        <f t="shared" si="53"/>
        <v>1.8495392425115442E-2</v>
      </c>
      <c r="R125" s="232">
        <f t="shared" si="53"/>
        <v>-1</v>
      </c>
    </row>
    <row r="126" spans="1:18" s="65" customFormat="1" x14ac:dyDescent="0.25">
      <c r="A126" s="50"/>
      <c r="B126" s="233"/>
      <c r="C126" s="233"/>
      <c r="D126" s="233"/>
      <c r="E126" s="101" t="str">
        <f>Time!E$46</f>
        <v>1st Forecast Period Flag</v>
      </c>
      <c r="F126" s="101"/>
      <c r="G126" s="101" t="str">
        <f>Time!G$46</f>
        <v>flag</v>
      </c>
      <c r="H126" s="101">
        <f>Time!H$46</f>
        <v>1</v>
      </c>
      <c r="I126" s="101">
        <f>Time!I$46</f>
        <v>0</v>
      </c>
      <c r="J126" s="101">
        <f>Time!J$46</f>
        <v>0</v>
      </c>
      <c r="K126" s="101">
        <f>Time!K$46</f>
        <v>0</v>
      </c>
      <c r="L126" s="101">
        <f>Time!L$46</f>
        <v>0</v>
      </c>
      <c r="M126" s="101">
        <f>Time!M$46</f>
        <v>1</v>
      </c>
      <c r="N126" s="101">
        <f>Time!N$46</f>
        <v>0</v>
      </c>
      <c r="O126" s="101">
        <f>Time!O$46</f>
        <v>0</v>
      </c>
      <c r="P126" s="101">
        <f>Time!P$46</f>
        <v>0</v>
      </c>
      <c r="Q126" s="101">
        <f>Time!Q$46</f>
        <v>0</v>
      </c>
      <c r="R126" s="101">
        <f>Time!R$46</f>
        <v>0</v>
      </c>
    </row>
    <row r="127" spans="1:18" s="65" customFormat="1" x14ac:dyDescent="0.25">
      <c r="A127" s="50"/>
      <c r="B127" s="61"/>
      <c r="C127" s="116"/>
      <c r="D127" s="55"/>
      <c r="E127" s="168" t="s">
        <v>491</v>
      </c>
      <c r="F127" s="168"/>
      <c r="G127" s="168" t="s">
        <v>423</v>
      </c>
      <c r="H127" s="168"/>
      <c r="I127" s="168"/>
      <c r="J127" s="232">
        <f xml:space="preserve"> ((1 + J$124)  * (1 + J$125) - 1) * J$126</f>
        <v>0</v>
      </c>
      <c r="K127" s="232">
        <f t="shared" ref="K127:R127" si="54" xml:space="preserve"> ((1 + K$124)  * (1 + K$125) - 1) * K$126</f>
        <v>0</v>
      </c>
      <c r="L127" s="232">
        <f t="shared" si="54"/>
        <v>0</v>
      </c>
      <c r="M127" s="232">
        <f xml:space="preserve"> ((1 + M$124)  * (1 + M$125) - 1) * M$126</f>
        <v>8.6825136806703007E-3</v>
      </c>
      <c r="N127" s="232">
        <f t="shared" si="54"/>
        <v>0</v>
      </c>
      <c r="O127" s="232">
        <f t="shared" si="54"/>
        <v>0</v>
      </c>
      <c r="P127" s="232">
        <f t="shared" si="54"/>
        <v>0</v>
      </c>
      <c r="Q127" s="232">
        <f t="shared" si="54"/>
        <v>0</v>
      </c>
      <c r="R127" s="232">
        <f t="shared" si="54"/>
        <v>0</v>
      </c>
    </row>
    <row r="128" spans="1:18" s="65" customFormat="1" x14ac:dyDescent="0.25">
      <c r="A128" s="50"/>
      <c r="B128" s="61"/>
      <c r="C128" s="116"/>
      <c r="D128" s="55"/>
      <c r="E128" s="7"/>
      <c r="F128" s="7"/>
      <c r="G128" s="7"/>
      <c r="H128" s="7"/>
      <c r="I128" s="7"/>
      <c r="J128" s="234"/>
      <c r="K128" s="234"/>
      <c r="L128" s="234"/>
      <c r="M128" s="234"/>
      <c r="N128" s="234"/>
      <c r="O128" s="234"/>
      <c r="P128" s="234"/>
      <c r="Q128" s="234"/>
      <c r="R128" s="234"/>
    </row>
    <row r="129" spans="1:18" s="65" customFormat="1" x14ac:dyDescent="0.25">
      <c r="A129" s="50"/>
      <c r="B129" s="61"/>
      <c r="C129" s="116"/>
      <c r="D129" s="55"/>
      <c r="E129" s="168" t="str">
        <f>E127</f>
        <v>CPI(H) + RPI wedge 2020-21 percentage movement - actual (including forecast)</v>
      </c>
      <c r="F129" s="168"/>
      <c r="G129" s="168" t="str">
        <f t="shared" ref="G129:R129" si="55">G127</f>
        <v>%</v>
      </c>
      <c r="H129" s="168"/>
      <c r="I129" s="168"/>
      <c r="J129" s="232">
        <f t="shared" si="55"/>
        <v>0</v>
      </c>
      <c r="K129" s="232">
        <f t="shared" si="55"/>
        <v>0</v>
      </c>
      <c r="L129" s="232">
        <f t="shared" si="55"/>
        <v>0</v>
      </c>
      <c r="M129" s="232">
        <f t="shared" si="55"/>
        <v>8.6825136806703007E-3</v>
      </c>
      <c r="N129" s="232">
        <f t="shared" si="55"/>
        <v>0</v>
      </c>
      <c r="O129" s="232">
        <f t="shared" si="55"/>
        <v>0</v>
      </c>
      <c r="P129" s="232">
        <f t="shared" si="55"/>
        <v>0</v>
      </c>
      <c r="Q129" s="232">
        <f t="shared" si="55"/>
        <v>0</v>
      </c>
      <c r="R129" s="232">
        <f t="shared" si="55"/>
        <v>0</v>
      </c>
    </row>
    <row r="130" spans="1:18" s="65" customFormat="1" x14ac:dyDescent="0.25">
      <c r="A130" s="50"/>
      <c r="B130" s="61"/>
      <c r="C130" s="116"/>
      <c r="D130" s="55"/>
      <c r="E130" s="168" t="str">
        <f xml:space="preserve"> E$89</f>
        <v>RPI: Fin year average - percentage increase - actual (including forecast)</v>
      </c>
      <c r="F130" s="168"/>
      <c r="G130" s="168" t="str">
        <f xml:space="preserve"> G$89</f>
        <v>%</v>
      </c>
      <c r="H130" s="7"/>
      <c r="I130" s="7"/>
      <c r="J130" s="235">
        <f t="shared" ref="J130:R130" si="56" xml:space="preserve"> J$89</f>
        <v>0</v>
      </c>
      <c r="K130" s="235">
        <f t="shared" si="56"/>
        <v>0</v>
      </c>
      <c r="L130" s="235">
        <f t="shared" si="56"/>
        <v>2.5884636879724532E-2</v>
      </c>
      <c r="M130" s="235">
        <f t="shared" si="56"/>
        <v>1.2128336726209277E-2</v>
      </c>
      <c r="N130" s="235">
        <f t="shared" si="56"/>
        <v>5.7762039660056441E-2</v>
      </c>
      <c r="O130" s="235">
        <f t="shared" si="56"/>
        <v>0.12873938777149907</v>
      </c>
      <c r="P130" s="235">
        <f t="shared" si="56"/>
        <v>7.718581149153092E-2</v>
      </c>
      <c r="Q130" s="235">
        <f t="shared" si="56"/>
        <v>3.1114662438312735E-2</v>
      </c>
      <c r="R130" s="235">
        <f t="shared" si="56"/>
        <v>-1</v>
      </c>
    </row>
    <row r="131" spans="1:18" s="65" customFormat="1" x14ac:dyDescent="0.25">
      <c r="A131" s="50"/>
      <c r="B131" s="61"/>
      <c r="C131" s="116"/>
      <c r="D131" s="55"/>
      <c r="E131" s="168" t="s">
        <v>492</v>
      </c>
      <c r="F131" s="168"/>
      <c r="G131" s="168" t="s">
        <v>423</v>
      </c>
      <c r="H131" s="7"/>
      <c r="I131" s="7"/>
      <c r="J131" s="236">
        <f xml:space="preserve"> IF(J129 = 0, J130, J129)</f>
        <v>0</v>
      </c>
      <c r="K131" s="236">
        <f xml:space="preserve"> IF(K129 = 0, K130, K129)</f>
        <v>0</v>
      </c>
      <c r="L131" s="236">
        <f t="shared" ref="L131:R131" si="57" xml:space="preserve"> IF(L129 = 0, L130, L129)</f>
        <v>2.5884636879724532E-2</v>
      </c>
      <c r="M131" s="236">
        <f t="shared" si="57"/>
        <v>8.6825136806703007E-3</v>
      </c>
      <c r="N131" s="236">
        <f t="shared" si="57"/>
        <v>5.7762039660056441E-2</v>
      </c>
      <c r="O131" s="236">
        <f t="shared" si="57"/>
        <v>0.12873938777149907</v>
      </c>
      <c r="P131" s="236">
        <f t="shared" si="57"/>
        <v>7.718581149153092E-2</v>
      </c>
      <c r="Q131" s="236">
        <f t="shared" si="57"/>
        <v>3.1114662438312735E-2</v>
      </c>
      <c r="R131" s="236">
        <f t="shared" si="57"/>
        <v>-1</v>
      </c>
    </row>
    <row r="132" spans="1:18" s="65" customFormat="1" x14ac:dyDescent="0.25">
      <c r="A132" s="50"/>
      <c r="B132" s="61"/>
      <c r="C132" s="116"/>
      <c r="D132" s="55"/>
      <c r="E132" s="7"/>
      <c r="F132" s="7"/>
      <c r="G132" s="7"/>
      <c r="H132" s="7"/>
      <c r="I132" s="7"/>
      <c r="J132" s="234"/>
      <c r="K132" s="234"/>
      <c r="L132" s="234"/>
      <c r="M132" s="234"/>
      <c r="N132" s="234"/>
      <c r="O132" s="234"/>
      <c r="P132" s="234"/>
      <c r="Q132" s="234"/>
      <c r="R132" s="234"/>
    </row>
    <row r="133" spans="1:18" s="65" customFormat="1" x14ac:dyDescent="0.25">
      <c r="A133" s="50"/>
      <c r="B133" s="61"/>
      <c r="C133" s="116"/>
      <c r="D133" s="55"/>
      <c r="E133" s="168" t="str">
        <f>E131</f>
        <v>RPI: Fin year average - percentage increase - actual (including forecast) active</v>
      </c>
      <c r="F133" s="168"/>
      <c r="G133" s="168" t="str">
        <f t="shared" ref="G133:R133" si="58">G131</f>
        <v>%</v>
      </c>
      <c r="H133" s="168"/>
      <c r="I133" s="168"/>
      <c r="J133" s="235">
        <f t="shared" si="58"/>
        <v>0</v>
      </c>
      <c r="K133" s="235">
        <f t="shared" si="58"/>
        <v>0</v>
      </c>
      <c r="L133" s="235">
        <f t="shared" si="58"/>
        <v>2.5884636879724532E-2</v>
      </c>
      <c r="M133" s="235">
        <f t="shared" si="58"/>
        <v>8.6825136806703007E-3</v>
      </c>
      <c r="N133" s="235">
        <f t="shared" si="58"/>
        <v>5.7762039660056441E-2</v>
      </c>
      <c r="O133" s="235">
        <f t="shared" si="58"/>
        <v>0.12873938777149907</v>
      </c>
      <c r="P133" s="235">
        <f t="shared" si="58"/>
        <v>7.718581149153092E-2</v>
      </c>
      <c r="Q133" s="235">
        <f t="shared" si="58"/>
        <v>3.1114662438312735E-2</v>
      </c>
      <c r="R133" s="235">
        <f t="shared" si="58"/>
        <v>-1</v>
      </c>
    </row>
    <row r="134" spans="1:18" s="65" customFormat="1" x14ac:dyDescent="0.25">
      <c r="A134" s="50"/>
      <c r="B134" s="61"/>
      <c r="C134" s="116"/>
      <c r="D134" s="55"/>
      <c r="E134" s="168" t="str">
        <f>E112</f>
        <v>CPI(H): Fin year average - percentage increase - actual (including forecast)</v>
      </c>
      <c r="F134" s="168"/>
      <c r="G134" s="168" t="str">
        <f t="shared" ref="G134:R134" si="59">G112</f>
        <v>%</v>
      </c>
      <c r="H134" s="168"/>
      <c r="I134" s="168"/>
      <c r="J134" s="235">
        <f t="shared" si="59"/>
        <v>0</v>
      </c>
      <c r="K134" s="235">
        <f t="shared" si="59"/>
        <v>2.1269790500559882E-2</v>
      </c>
      <c r="L134" s="235">
        <f t="shared" si="59"/>
        <v>1.6990291262135582E-2</v>
      </c>
      <c r="M134" s="235">
        <f t="shared" si="59"/>
        <v>8.0067749634311625E-3</v>
      </c>
      <c r="N134" s="235">
        <f t="shared" si="59"/>
        <v>3.6737187810280236E-2</v>
      </c>
      <c r="O134" s="235">
        <f t="shared" si="59"/>
        <v>8.7741270075143429E-2</v>
      </c>
      <c r="P134" s="235">
        <f t="shared" si="59"/>
        <v>5.4371394086782932E-2</v>
      </c>
      <c r="Q134" s="235">
        <f t="shared" si="59"/>
        <v>1.8495392425115442E-2</v>
      </c>
      <c r="R134" s="235">
        <f t="shared" si="59"/>
        <v>-1</v>
      </c>
    </row>
    <row r="135" spans="1:18" s="65" customFormat="1" x14ac:dyDescent="0.25">
      <c r="A135" s="50"/>
      <c r="B135" s="61"/>
      <c r="C135" s="116"/>
      <c r="D135" s="55"/>
      <c r="E135" s="237" t="s">
        <v>493</v>
      </c>
      <c r="F135" s="237"/>
      <c r="G135" s="237" t="s">
        <v>423</v>
      </c>
      <c r="H135" s="237"/>
      <c r="I135" s="237"/>
      <c r="J135" s="238"/>
      <c r="K135" s="238">
        <f>(K133-K134)*2</f>
        <v>-4.2539581001119764E-2</v>
      </c>
      <c r="L135" s="238">
        <f t="shared" ref="L135:R135" si="60">L133-L134</f>
        <v>8.8943456175889501E-3</v>
      </c>
      <c r="M135" s="238">
        <f t="shared" si="60"/>
        <v>6.7573871723913825E-4</v>
      </c>
      <c r="N135" s="238">
        <f t="shared" si="60"/>
        <v>2.1024851849776205E-2</v>
      </c>
      <c r="O135" s="238">
        <f t="shared" si="60"/>
        <v>4.099811769635564E-2</v>
      </c>
      <c r="P135" s="238">
        <f t="shared" si="60"/>
        <v>2.2814417404747989E-2</v>
      </c>
      <c r="Q135" s="238">
        <f t="shared" si="60"/>
        <v>1.2619270013197292E-2</v>
      </c>
      <c r="R135" s="238">
        <f t="shared" si="60"/>
        <v>0</v>
      </c>
    </row>
    <row r="136" spans="1:18" s="65" customFormat="1" x14ac:dyDescent="0.25">
      <c r="A136" s="48"/>
      <c r="B136" s="59"/>
      <c r="C136" s="108"/>
      <c r="D136" s="53"/>
      <c r="E136" s="93"/>
      <c r="G136" s="37"/>
      <c r="K136" s="239"/>
      <c r="L136" s="239"/>
      <c r="M136" s="239"/>
      <c r="N136" s="239"/>
      <c r="O136" s="239"/>
      <c r="P136" s="239"/>
      <c r="Q136" s="239"/>
      <c r="R136" s="239"/>
    </row>
    <row r="137" spans="1:18" x14ac:dyDescent="0.25">
      <c r="A137" s="49"/>
      <c r="D137" s="57"/>
      <c r="E137" s="92"/>
    </row>
    <row r="138" spans="1:18" x14ac:dyDescent="0.25">
      <c r="A138" s="10" t="s">
        <v>121</v>
      </c>
      <c r="B138" s="1"/>
      <c r="C138" s="1"/>
      <c r="D138" s="1"/>
      <c r="E138" s="1"/>
      <c r="F138" s="1"/>
      <c r="G138" s="1"/>
      <c r="H138" s="1"/>
      <c r="I138" s="1"/>
      <c r="J138" s="1"/>
      <c r="K138" s="1"/>
      <c r="L138" s="1"/>
      <c r="M138" s="1"/>
      <c r="N138" s="1"/>
      <c r="O138" s="1"/>
      <c r="P138" s="1"/>
      <c r="Q138" s="1"/>
      <c r="R138" s="1"/>
    </row>
  </sheetData>
  <conditionalFormatting sqref="F2">
    <cfRule type="cellIs" dxfId="63" priority="2" stopIfTrue="1" operator="notEqual">
      <formula>0</formula>
    </cfRule>
    <cfRule type="cellIs" dxfId="62" priority="3" stopIfTrue="1" operator="equal">
      <formula>""</formula>
    </cfRule>
  </conditionalFormatting>
  <conditionalFormatting sqref="J3:BZ3">
    <cfRule type="cellIs" dxfId="61" priority="6" operator="equal">
      <formula>"Post-Fcst"</formula>
    </cfRule>
    <cfRule type="cellIs" dxfId="60" priority="7" operator="equal">
      <formula>"Forecast"</formula>
    </cfRule>
    <cfRule type="cellIs" dxfId="59" priority="8" operator="equal">
      <formula>"Pre Fcst"</formula>
    </cfRule>
  </conditionalFormatting>
  <pageMargins left="0.70866141732283472" right="0.70866141732283472" top="0.74803149606299213" bottom="0.74803149606299213" header="0.31496062992125984" footer="0.31496062992125984"/>
  <pageSetup paperSize="8" scale="68" fitToHeight="0" orientation="landscape" r:id="rId1"/>
  <headerFooter>
    <oddHeader>&amp;L&amp;F&amp;C&amp;A&amp;ROFFICIAL</oddHeader>
    <oddFooter>&amp;LPrinted on &amp;D at &amp;T&amp;CPage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4F31B-BB5A-4F49-9076-559F54ABBA6F}">
  <sheetPr codeName="Sheet11">
    <outlinePr summaryBelow="0" summaryRight="0"/>
    <pageSetUpPr fitToPage="1"/>
  </sheetPr>
  <dimension ref="A1:XFC325"/>
  <sheetViews>
    <sheetView zoomScale="80" zoomScaleNormal="80" workbookViewId="0">
      <pane xSplit="9" ySplit="6" topLeftCell="J7" activePane="bottomRight" state="frozen"/>
      <selection pane="topRight"/>
      <selection pane="bottomLeft"/>
      <selection pane="bottomRight"/>
    </sheetView>
  </sheetViews>
  <sheetFormatPr defaultColWidth="0" defaultRowHeight="13.2" x14ac:dyDescent="0.25"/>
  <cols>
    <col min="1" max="1" width="1.88671875" style="50" customWidth="1"/>
    <col min="2" max="2" width="1.88671875" style="61" customWidth="1"/>
    <col min="3" max="3" width="1.88671875" style="110" customWidth="1"/>
    <col min="4" max="4" width="1.88671875" style="55" customWidth="1"/>
    <col min="5" max="5" width="73.44140625" style="7" bestFit="1" customWidth="1"/>
    <col min="6" max="6" width="12.5546875" style="7" customWidth="1"/>
    <col min="7" max="7" width="10.88671875" style="7" bestFit="1" customWidth="1"/>
    <col min="8" max="8" width="11.5546875" style="7" customWidth="1"/>
    <col min="9" max="9" width="2.5546875" style="7" customWidth="1"/>
    <col min="10" max="18" width="11.5546875" style="7" customWidth="1"/>
    <col min="19" max="26" width="11.5546875" style="7" hidden="1" customWidth="1"/>
    <col min="27" max="16384" width="0" style="7" hidden="1"/>
  </cols>
  <sheetData>
    <row r="1" spans="1:26" s="122" customFormat="1" ht="25.2" x14ac:dyDescent="0.4">
      <c r="A1" s="118" t="str">
        <f ca="1" xml:space="preserve"> RIGHT(CELL("filename", $A$1), LEN(CELL("filename", $A$1)) - SEARCH("]", CELL("filename", $A$1)))</f>
        <v>Calcs-WR</v>
      </c>
      <c r="B1" s="119"/>
      <c r="C1" s="120"/>
      <c r="D1" s="121"/>
      <c r="S1" s="123"/>
      <c r="T1" s="123"/>
      <c r="U1" s="123"/>
      <c r="V1" s="123"/>
      <c r="W1" s="123"/>
      <c r="X1" s="123"/>
      <c r="Y1" s="123"/>
      <c r="Z1" s="123"/>
    </row>
    <row r="2" spans="1:26" s="28" customFormat="1" x14ac:dyDescent="0.25">
      <c r="B2" s="58"/>
      <c r="C2" s="107"/>
      <c r="D2" s="52"/>
      <c r="E2" s="26" t="str">
        <f>Time!E$23</f>
        <v>Model Period END</v>
      </c>
      <c r="F2" s="29">
        <f xml:space="preserve"> Checks!$F$9</f>
        <v>0</v>
      </c>
      <c r="G2" s="26" t="s">
        <v>346</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c r="S4" s="21"/>
      <c r="T4" s="21"/>
      <c r="U4" s="21"/>
      <c r="V4" s="21"/>
      <c r="W4" s="21"/>
      <c r="X4" s="21"/>
      <c r="Y4" s="21"/>
      <c r="Z4" s="21"/>
    </row>
    <row r="5" spans="1:26" s="24" customFormat="1" x14ac:dyDescent="0.25">
      <c r="B5" s="60"/>
      <c r="C5" s="109"/>
      <c r="D5" s="54"/>
      <c r="E5" s="21"/>
      <c r="F5" s="21"/>
      <c r="G5" s="226"/>
      <c r="H5" s="21"/>
      <c r="I5" s="21"/>
      <c r="J5" s="7"/>
      <c r="K5" s="7"/>
      <c r="L5" s="7"/>
      <c r="M5" s="7"/>
      <c r="N5" s="7"/>
      <c r="O5" s="7"/>
      <c r="P5" s="7"/>
      <c r="Q5" s="7"/>
      <c r="R5" s="7"/>
      <c r="S5" s="21"/>
      <c r="T5" s="21"/>
      <c r="U5" s="21"/>
      <c r="V5" s="21"/>
      <c r="W5" s="21"/>
      <c r="X5" s="21"/>
      <c r="Y5" s="21"/>
      <c r="Z5" s="21"/>
    </row>
    <row r="6" spans="1:26" s="24" customFormat="1" x14ac:dyDescent="0.25">
      <c r="B6" s="60"/>
      <c r="C6" s="109"/>
      <c r="D6" s="54"/>
      <c r="E6" s="21" t="str">
        <f>Time!E$11</f>
        <v>Model column counter</v>
      </c>
      <c r="F6" s="5" t="s">
        <v>244</v>
      </c>
      <c r="G6" s="5" t="s">
        <v>179</v>
      </c>
      <c r="H6" s="5" t="s">
        <v>347</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x14ac:dyDescent="0.25">
      <c r="A8" s="283" t="s">
        <v>494</v>
      </c>
      <c r="B8" s="284"/>
      <c r="C8" s="285"/>
      <c r="D8" s="285"/>
      <c r="E8" s="285"/>
      <c r="F8" s="285"/>
      <c r="G8" s="285"/>
      <c r="H8" s="285"/>
      <c r="I8" s="285"/>
      <c r="J8" s="285"/>
      <c r="K8" s="285"/>
      <c r="L8" s="285"/>
      <c r="M8" s="285"/>
      <c r="N8" s="285"/>
      <c r="O8" s="285"/>
      <c r="P8" s="285"/>
      <c r="Q8" s="285"/>
      <c r="R8" s="285"/>
    </row>
    <row r="10" spans="1:26" x14ac:dyDescent="0.25">
      <c r="C10" s="110" t="s">
        <v>495</v>
      </c>
    </row>
    <row r="12" spans="1:26" x14ac:dyDescent="0.25">
      <c r="B12" s="61" t="s">
        <v>496</v>
      </c>
    </row>
    <row r="13" spans="1:26" s="30" customFormat="1" x14ac:dyDescent="0.25">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1.999999999999913E-2</v>
      </c>
    </row>
    <row r="14" spans="1:26" s="205" customFormat="1" x14ac:dyDescent="0.25">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1.0000000000000675E-2</v>
      </c>
    </row>
    <row r="15" spans="1:26" s="172" customFormat="1" x14ac:dyDescent="0.25">
      <c r="A15" s="173"/>
      <c r="B15" s="174"/>
      <c r="C15" s="175"/>
      <c r="D15" s="176"/>
      <c r="E15" s="172" t="s">
        <v>497</v>
      </c>
      <c r="G15" s="92" t="s">
        <v>423</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2.9999999999999805E-2</v>
      </c>
      <c r="S15" s="177"/>
      <c r="T15" s="177"/>
      <c r="U15" s="177"/>
      <c r="V15" s="177"/>
      <c r="W15" s="177"/>
      <c r="X15" s="177"/>
      <c r="Y15" s="177"/>
      <c r="Z15" s="177"/>
    </row>
    <row r="17" spans="1:16383" s="37" customFormat="1" x14ac:dyDescent="0.25">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5">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1.999999999999913E-2</v>
      </c>
    </row>
    <row r="19" spans="1:16383" s="216" customFormat="1" x14ac:dyDescent="0.25">
      <c r="A19" s="212"/>
      <c r="B19" s="213"/>
      <c r="C19" s="214"/>
      <c r="D19" s="215"/>
      <c r="E19" s="172" t="s">
        <v>498</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1.1290650330958518</v>
      </c>
      <c r="S19" s="218"/>
      <c r="T19" s="218"/>
      <c r="U19" s="218"/>
      <c r="V19" s="218"/>
      <c r="W19" s="218"/>
      <c r="X19" s="218"/>
      <c r="Y19" s="218"/>
      <c r="Z19" s="218"/>
    </row>
    <row r="20" spans="1:16383" s="216" customFormat="1" x14ac:dyDescent="0.25">
      <c r="A20" s="212"/>
      <c r="B20" s="213"/>
      <c r="C20" s="214"/>
      <c r="D20" s="215"/>
      <c r="I20" s="218"/>
      <c r="S20" s="218"/>
      <c r="T20" s="218"/>
      <c r="U20" s="218"/>
      <c r="V20" s="218"/>
      <c r="W20" s="218"/>
      <c r="X20" s="218"/>
      <c r="Y20" s="218"/>
      <c r="Z20" s="218"/>
    </row>
    <row r="21" spans="1:16383" x14ac:dyDescent="0.25">
      <c r="B21" s="61" t="s">
        <v>499</v>
      </c>
    </row>
    <row r="22" spans="1:16383" s="169" customFormat="1" x14ac:dyDescent="0.25">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2.3245890862940608</v>
      </c>
      <c r="N22" s="241">
        <f t="shared" si="3"/>
        <v>2.2238345551296952</v>
      </c>
      <c r="O22" s="241">
        <f t="shared" si="3"/>
        <v>2.1385168396967633</v>
      </c>
      <c r="P22" s="241">
        <f t="shared" si="3"/>
        <v>2.0602993890894292</v>
      </c>
      <c r="Q22" s="241">
        <f t="shared" si="3"/>
        <v>1.985897857550633</v>
      </c>
      <c r="R22" s="241">
        <f t="shared" si="3"/>
        <v>1.9141831141187642</v>
      </c>
    </row>
    <row r="23" spans="1:16383" s="172" customFormat="1" x14ac:dyDescent="0.25">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2.9999999999999805E-2</v>
      </c>
      <c r="S23" s="177"/>
      <c r="T23" s="177"/>
      <c r="U23" s="177"/>
      <c r="V23" s="177"/>
      <c r="W23" s="177"/>
      <c r="X23" s="177"/>
      <c r="Y23" s="177"/>
      <c r="Z23" s="177"/>
    </row>
    <row r="24" spans="1:16383" s="91" customFormat="1" x14ac:dyDescent="0.25">
      <c r="A24" s="170"/>
      <c r="B24" s="165"/>
      <c r="C24" s="166"/>
      <c r="D24" s="171"/>
      <c r="E24" s="172" t="s">
        <v>500</v>
      </c>
      <c r="G24" s="91" t="s">
        <v>296</v>
      </c>
      <c r="J24" s="184">
        <f>J22*J23</f>
        <v>0</v>
      </c>
      <c r="K24" s="184">
        <f t="shared" ref="K24:R24" si="5">K22*K23</f>
        <v>0</v>
      </c>
      <c r="L24" s="184">
        <f t="shared" si="5"/>
        <v>0</v>
      </c>
      <c r="M24" s="184">
        <f>M22*M23</f>
        <v>5.6390094786983029E-2</v>
      </c>
      <c r="N24" s="184">
        <f t="shared" si="5"/>
        <v>6.5798035552064468E-2</v>
      </c>
      <c r="O24" s="184">
        <f t="shared" si="5"/>
        <v>6.7371157186993533E-2</v>
      </c>
      <c r="P24" s="184">
        <f t="shared" si="5"/>
        <v>6.5929580450863168E-2</v>
      </c>
      <c r="Q24" s="184">
        <f t="shared" si="5"/>
        <v>6.3548731441619877E-2</v>
      </c>
      <c r="R24" s="184">
        <f t="shared" si="5"/>
        <v>5.7425493423562554E-2</v>
      </c>
      <c r="S24" s="92"/>
      <c r="T24" s="92"/>
      <c r="U24" s="92"/>
      <c r="V24" s="92"/>
      <c r="W24" s="92"/>
      <c r="X24" s="92"/>
      <c r="Y24" s="92"/>
      <c r="Z24" s="92"/>
    </row>
    <row r="26" spans="1:16383" s="205" customFormat="1" x14ac:dyDescent="0.25">
      <c r="A26" s="201"/>
      <c r="B26" s="202"/>
      <c r="C26" s="203"/>
      <c r="D26" s="204"/>
      <c r="E26" s="37" t="str">
        <f xml:space="preserve"> InpR!E$98</f>
        <v>Run-off rate - CPI(H) + RPI wedge - active - WR</v>
      </c>
      <c r="F26" s="205">
        <f xml:space="preserve"> InpR!F$98</f>
        <v>0</v>
      </c>
      <c r="G26" s="223" t="str">
        <f xml:space="preserve"> InpR!G$98</f>
        <v>%</v>
      </c>
      <c r="H26" s="205">
        <f xml:space="preserve"> InpR!H$98</f>
        <v>0</v>
      </c>
      <c r="I26" s="205">
        <f xml:space="preserve"> InpR!I$98</f>
        <v>0</v>
      </c>
      <c r="J26" s="205">
        <f xml:space="preserve"> InpR!J$98</f>
        <v>0</v>
      </c>
      <c r="K26" s="205">
        <f xml:space="preserve"> InpR!K$98</f>
        <v>0</v>
      </c>
      <c r="L26" s="205">
        <f xml:space="preserve"> InpR!L$98</f>
        <v>0</v>
      </c>
      <c r="M26" s="205">
        <f xml:space="preserve"> InpR!M$98</f>
        <v>6.6000000000000003E-2</v>
      </c>
      <c r="N26" s="205">
        <f xml:space="preserve"> InpR!N$98</f>
        <v>6.6000000000000003E-2</v>
      </c>
      <c r="O26" s="205">
        <f xml:space="preserve"> InpR!O$98</f>
        <v>6.6000000000000003E-2</v>
      </c>
      <c r="P26" s="205">
        <f xml:space="preserve"> InpR!P$98</f>
        <v>6.6000000000000003E-2</v>
      </c>
      <c r="Q26" s="205">
        <f xml:space="preserve"> InpR!Q$98</f>
        <v>6.6000000000000003E-2</v>
      </c>
      <c r="R26" s="205">
        <f xml:space="preserve"> InpR!R$98</f>
        <v>0</v>
      </c>
    </row>
    <row r="27" spans="1:16383" s="161" customFormat="1" x14ac:dyDescent="0.25">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2.3245890862940608</v>
      </c>
      <c r="N27" s="241">
        <f t="shared" si="6"/>
        <v>2.2238345551296952</v>
      </c>
      <c r="O27" s="241">
        <f t="shared" si="6"/>
        <v>2.1385168396967633</v>
      </c>
      <c r="P27" s="241">
        <f t="shared" si="6"/>
        <v>2.0602993890894292</v>
      </c>
      <c r="Q27" s="241">
        <f t="shared" si="6"/>
        <v>1.985897857550633</v>
      </c>
      <c r="R27" s="241">
        <f t="shared" si="6"/>
        <v>1.9141831141187642</v>
      </c>
    </row>
    <row r="28" spans="1:16383" x14ac:dyDescent="0.25">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5.6390094786983029E-2</v>
      </c>
      <c r="N28" s="184">
        <f t="shared" si="7"/>
        <v>6.5798035552064468E-2</v>
      </c>
      <c r="O28" s="184">
        <f t="shared" si="7"/>
        <v>6.7371157186993533E-2</v>
      </c>
      <c r="P28" s="184">
        <f t="shared" si="7"/>
        <v>6.5929580450863168E-2</v>
      </c>
      <c r="Q28" s="184">
        <f t="shared" si="7"/>
        <v>6.3548731441619877E-2</v>
      </c>
      <c r="R28" s="184">
        <f t="shared" si="7"/>
        <v>5.7425493423562554E-2</v>
      </c>
    </row>
    <row r="29" spans="1:16383" x14ac:dyDescent="0.25">
      <c r="A29" s="170"/>
      <c r="B29" s="165"/>
      <c r="C29" s="166"/>
      <c r="D29" s="171"/>
      <c r="E29" s="91" t="s">
        <v>501</v>
      </c>
      <c r="F29" s="91"/>
      <c r="G29" s="91" t="s">
        <v>296</v>
      </c>
      <c r="H29" s="184"/>
      <c r="I29" s="184"/>
      <c r="J29" s="184">
        <f t="shared" ref="J29:R29" si="8" xml:space="preserve"> (J27+J28) * J26</f>
        <v>0</v>
      </c>
      <c r="K29" s="184">
        <f t="shared" si="8"/>
        <v>0</v>
      </c>
      <c r="L29" s="184">
        <f xml:space="preserve"> (L27+L28) * L26</f>
        <v>0</v>
      </c>
      <c r="M29" s="184">
        <f t="shared" si="8"/>
        <v>0.1571446259513489</v>
      </c>
      <c r="N29" s="184">
        <f t="shared" si="8"/>
        <v>0.15111575098499613</v>
      </c>
      <c r="O29" s="184">
        <f t="shared" si="8"/>
        <v>0.14558860779432797</v>
      </c>
      <c r="P29" s="184">
        <f t="shared" si="8"/>
        <v>0.14033111198965931</v>
      </c>
      <c r="Q29" s="184">
        <f t="shared" si="8"/>
        <v>0.13526347487348869</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5">
      <c r="F30" s="138"/>
      <c r="G30" s="138"/>
      <c r="H30" s="138"/>
    </row>
    <row r="31" spans="1:16383" s="200" customFormat="1" x14ac:dyDescent="0.25">
      <c r="A31" s="196"/>
      <c r="B31" s="197"/>
      <c r="C31" s="198"/>
      <c r="D31" s="199"/>
      <c r="E31" s="200" t="str">
        <f>InpR!$E$91</f>
        <v>RCV - CPI(H) + RPI wedge initial balance - nominal - WR</v>
      </c>
      <c r="F31" s="250">
        <f>InpR!$F$91</f>
        <v>2.3245890862940608</v>
      </c>
      <c r="G31" s="200" t="str">
        <f>InpR!$G$91</f>
        <v>£m</v>
      </c>
      <c r="H31" s="30"/>
    </row>
    <row r="32" spans="1:16383" s="37" customFormat="1" x14ac:dyDescent="0.25">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5">
      <c r="A33" s="48"/>
      <c r="B33" s="59"/>
      <c r="C33" s="108"/>
      <c r="D33" s="53"/>
    </row>
    <row r="34" spans="1:26" x14ac:dyDescent="0.25">
      <c r="A34" s="47"/>
      <c r="B34" s="51"/>
      <c r="C34" s="111"/>
      <c r="D34" s="56"/>
      <c r="E34" s="7" t="s">
        <v>502</v>
      </c>
      <c r="G34" s="92" t="s">
        <v>296</v>
      </c>
      <c r="J34" s="242">
        <f t="shared" ref="J34:R34" si="9" xml:space="preserve"> I37</f>
        <v>0</v>
      </c>
      <c r="K34" s="242">
        <f t="shared" si="9"/>
        <v>0</v>
      </c>
      <c r="L34" s="242">
        <f t="shared" si="9"/>
        <v>0</v>
      </c>
      <c r="M34" s="242">
        <f t="shared" si="9"/>
        <v>2.3245890862940608</v>
      </c>
      <c r="N34" s="242">
        <f t="shared" si="9"/>
        <v>2.2238345551296952</v>
      </c>
      <c r="O34" s="242">
        <f t="shared" si="9"/>
        <v>2.1385168396967633</v>
      </c>
      <c r="P34" s="242">
        <f t="shared" si="9"/>
        <v>2.0602993890894292</v>
      </c>
      <c r="Q34" s="242">
        <f t="shared" si="9"/>
        <v>1.985897857550633</v>
      </c>
      <c r="R34" s="242">
        <f t="shared" si="9"/>
        <v>1.9141831141187642</v>
      </c>
    </row>
    <row r="35" spans="1:26" x14ac:dyDescent="0.25">
      <c r="A35" s="47"/>
      <c r="B35" s="51"/>
      <c r="C35" s="111"/>
      <c r="D35" s="56" t="s">
        <v>503</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5.6390094786983029E-2</v>
      </c>
      <c r="N35" s="242">
        <f t="shared" si="10"/>
        <v>6.5798035552064468E-2</v>
      </c>
      <c r="O35" s="242">
        <f t="shared" si="10"/>
        <v>6.7371157186993533E-2</v>
      </c>
      <c r="P35" s="242">
        <f t="shared" si="10"/>
        <v>6.5929580450863168E-2</v>
      </c>
      <c r="Q35" s="242">
        <f t="shared" si="10"/>
        <v>6.3548731441619877E-2</v>
      </c>
      <c r="R35" s="242">
        <f t="shared" si="10"/>
        <v>5.7425493423562554E-2</v>
      </c>
    </row>
    <row r="36" spans="1:26" x14ac:dyDescent="0.25">
      <c r="A36" s="47"/>
      <c r="B36" s="51"/>
      <c r="C36" s="111"/>
      <c r="D36" s="56" t="s">
        <v>504</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0.1571446259513489</v>
      </c>
      <c r="N36" s="242">
        <f t="shared" si="11"/>
        <v>0.15111575098499613</v>
      </c>
      <c r="O36" s="242">
        <f t="shared" si="11"/>
        <v>0.14558860779432797</v>
      </c>
      <c r="P36" s="242">
        <f t="shared" si="11"/>
        <v>0.14033111198965931</v>
      </c>
      <c r="Q36" s="242">
        <f t="shared" si="11"/>
        <v>0.13526347487348869</v>
      </c>
      <c r="R36" s="242">
        <f t="shared" si="11"/>
        <v>0</v>
      </c>
    </row>
    <row r="37" spans="1:26" s="138" customFormat="1" x14ac:dyDescent="0.25">
      <c r="A37" s="134"/>
      <c r="B37" s="135"/>
      <c r="C37" s="136"/>
      <c r="D37" s="137"/>
      <c r="E37" s="138" t="s">
        <v>505</v>
      </c>
      <c r="G37" s="163" t="s">
        <v>296</v>
      </c>
      <c r="J37" s="243">
        <f t="shared" ref="J37:R37" si="12" xml:space="preserve"> IF( J32 = 1, $F31, J34 + J35 - J36)</f>
        <v>0</v>
      </c>
      <c r="K37" s="243">
        <f t="shared" si="12"/>
        <v>0</v>
      </c>
      <c r="L37" s="243">
        <f t="shared" si="12"/>
        <v>2.3245890862940608</v>
      </c>
      <c r="M37" s="243">
        <f t="shared" si="12"/>
        <v>2.2238345551296952</v>
      </c>
      <c r="N37" s="243">
        <f t="shared" si="12"/>
        <v>2.1385168396967633</v>
      </c>
      <c r="O37" s="243">
        <f t="shared" si="12"/>
        <v>2.0602993890894292</v>
      </c>
      <c r="P37" s="243">
        <f t="shared" si="12"/>
        <v>1.985897857550633</v>
      </c>
      <c r="Q37" s="243">
        <f t="shared" si="12"/>
        <v>1.9141831141187642</v>
      </c>
      <c r="R37" s="243">
        <f t="shared" si="12"/>
        <v>1.9716086075423267</v>
      </c>
    </row>
    <row r="39" spans="1:26" s="92" customFormat="1" x14ac:dyDescent="0.25">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2.3245890862940608</v>
      </c>
      <c r="N39" s="185">
        <f t="shared" si="13"/>
        <v>2.2238345551296952</v>
      </c>
      <c r="O39" s="185">
        <f t="shared" si="13"/>
        <v>2.1385168396967633</v>
      </c>
      <c r="P39" s="185">
        <f t="shared" si="13"/>
        <v>2.0602993890894292</v>
      </c>
      <c r="Q39" s="185">
        <f t="shared" si="13"/>
        <v>1.985897857550633</v>
      </c>
      <c r="R39" s="185">
        <f t="shared" si="13"/>
        <v>1.9141831141187642</v>
      </c>
    </row>
    <row r="40" spans="1:26" s="92" customFormat="1" x14ac:dyDescent="0.25">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5.6390094786983029E-2</v>
      </c>
      <c r="N40" s="242">
        <f t="shared" si="14"/>
        <v>6.5798035552064468E-2</v>
      </c>
      <c r="O40" s="242">
        <f t="shared" si="14"/>
        <v>6.7371157186993533E-2</v>
      </c>
      <c r="P40" s="242">
        <f t="shared" si="14"/>
        <v>6.5929580450863168E-2</v>
      </c>
      <c r="Q40" s="242">
        <f t="shared" si="14"/>
        <v>6.3548731441619877E-2</v>
      </c>
      <c r="R40" s="242">
        <f t="shared" si="14"/>
        <v>5.7425493423562554E-2</v>
      </c>
    </row>
    <row r="41" spans="1:26" s="92" customFormat="1" x14ac:dyDescent="0.25">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2.3245890862940608</v>
      </c>
      <c r="M41" s="185">
        <f t="shared" si="15"/>
        <v>2.2238345551296952</v>
      </c>
      <c r="N41" s="185">
        <f t="shared" si="15"/>
        <v>2.1385168396967633</v>
      </c>
      <c r="O41" s="185">
        <f t="shared" si="15"/>
        <v>2.0602993890894292</v>
      </c>
      <c r="P41" s="185">
        <f t="shared" si="15"/>
        <v>1.985897857550633</v>
      </c>
      <c r="Q41" s="185">
        <f t="shared" si="15"/>
        <v>1.9141831141187642</v>
      </c>
      <c r="R41" s="185">
        <f t="shared" si="15"/>
        <v>1.9716086075423267</v>
      </c>
    </row>
    <row r="42" spans="1:26" s="92" customFormat="1" x14ac:dyDescent="0.25">
      <c r="A42" s="164"/>
      <c r="B42" s="165"/>
      <c r="C42" s="166"/>
      <c r="D42" s="167"/>
      <c r="E42" s="92" t="s">
        <v>506</v>
      </c>
      <c r="G42" s="92" t="s">
        <v>296</v>
      </c>
      <c r="J42" s="185">
        <f t="shared" ref="J42:L42" si="16" xml:space="preserve"> ( (J39+J40) + J41) / 2</f>
        <v>0</v>
      </c>
      <c r="K42" s="185">
        <f t="shared" si="16"/>
        <v>0</v>
      </c>
      <c r="L42" s="185">
        <f t="shared" si="16"/>
        <v>1.1622945431470304</v>
      </c>
      <c r="M42" s="185">
        <f xml:space="preserve"> ( (M39+M40) + M41) / 2</f>
        <v>2.3024068681053693</v>
      </c>
      <c r="N42" s="185">
        <f t="shared" ref="N42:R42" si="17" xml:space="preserve"> ( (N39+N40) + N41) / 2</f>
        <v>2.2140747151892617</v>
      </c>
      <c r="O42" s="185">
        <f t="shared" si="17"/>
        <v>2.1330936929865931</v>
      </c>
      <c r="P42" s="185">
        <f t="shared" si="17"/>
        <v>2.0560634135454627</v>
      </c>
      <c r="Q42" s="185">
        <f t="shared" si="17"/>
        <v>1.9818148515555085</v>
      </c>
      <c r="R42" s="185">
        <f t="shared" si="17"/>
        <v>1.9716086075423267</v>
      </c>
    </row>
    <row r="43" spans="1:26" s="92" customFormat="1" x14ac:dyDescent="0.25">
      <c r="A43" s="164"/>
      <c r="B43" s="165"/>
      <c r="C43" s="166"/>
      <c r="D43" s="167"/>
    </row>
    <row r="44" spans="1:26" x14ac:dyDescent="0.25">
      <c r="B44" s="61" t="s">
        <v>507</v>
      </c>
    </row>
    <row r="45" spans="1:26" s="205" customFormat="1" x14ac:dyDescent="0.25">
      <c r="A45" s="201"/>
      <c r="B45" s="202"/>
      <c r="C45" s="203"/>
      <c r="D45" s="204"/>
      <c r="E45" s="205" t="str">
        <f xml:space="preserve"> InpR!E$105</f>
        <v>WACC on RCV - CPI(H) + RPI wedge bf and additions - WR</v>
      </c>
      <c r="F45" s="205">
        <f xml:space="preserve"> InpR!F$105</f>
        <v>0</v>
      </c>
      <c r="G45" s="223" t="str">
        <f xml:space="preserve"> InpR!G$105</f>
        <v>%</v>
      </c>
      <c r="H45" s="205">
        <f xml:space="preserve"> InpR!H$105</f>
        <v>0</v>
      </c>
      <c r="I45" s="205">
        <f xml:space="preserve"> InpR!I$105</f>
        <v>0</v>
      </c>
      <c r="J45" s="205">
        <f xml:space="preserve"> InpR!J$105</f>
        <v>0</v>
      </c>
      <c r="K45" s="205">
        <f xml:space="preserve"> InpR!K$105</f>
        <v>0</v>
      </c>
      <c r="L45" s="205">
        <f xml:space="preserve"> InpR!L$105</f>
        <v>0</v>
      </c>
      <c r="M45" s="205">
        <f xml:space="preserve"> InpR!M$105</f>
        <v>2.1125902035494581E-2</v>
      </c>
      <c r="N45" s="205">
        <f xml:space="preserve"> InpR!N$105</f>
        <v>2.1125902035494581E-2</v>
      </c>
      <c r="O45" s="205">
        <f xml:space="preserve"> InpR!O$105</f>
        <v>2.1125902035494581E-2</v>
      </c>
      <c r="P45" s="205">
        <f xml:space="preserve"> InpR!P$105</f>
        <v>2.1125902035494581E-2</v>
      </c>
      <c r="Q45" s="205">
        <f xml:space="preserve"> InpR!Q$105</f>
        <v>2.1125902035494581E-2</v>
      </c>
      <c r="R45" s="205">
        <f xml:space="preserve"> InpR!R$105</f>
        <v>0</v>
      </c>
    </row>
    <row r="46" spans="1:26" s="92" customFormat="1" x14ac:dyDescent="0.25">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5">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1.1622945431470304</v>
      </c>
      <c r="M47" s="184">
        <f t="shared" si="18"/>
        <v>2.3024068681053693</v>
      </c>
      <c r="N47" s="184">
        <f t="shared" si="18"/>
        <v>2.2140747151892617</v>
      </c>
      <c r="O47" s="184">
        <f t="shared" si="18"/>
        <v>2.1330936929865931</v>
      </c>
      <c r="P47" s="184">
        <f t="shared" si="18"/>
        <v>2.0560634135454627</v>
      </c>
      <c r="Q47" s="184">
        <f t="shared" si="18"/>
        <v>1.9818148515555085</v>
      </c>
      <c r="R47" s="184">
        <f t="shared" si="18"/>
        <v>1.9716086075423267</v>
      </c>
      <c r="S47" s="92"/>
      <c r="T47" s="92"/>
      <c r="U47" s="92"/>
      <c r="V47" s="92"/>
      <c r="W47" s="92"/>
      <c r="X47" s="92"/>
      <c r="Y47" s="92"/>
      <c r="Z47" s="92"/>
    </row>
    <row r="48" spans="1:26" s="91" customFormat="1" x14ac:dyDescent="0.25">
      <c r="A48" s="170"/>
      <c r="B48" s="165"/>
      <c r="C48" s="166"/>
      <c r="D48" s="171"/>
      <c r="E48" s="172" t="s">
        <v>508</v>
      </c>
      <c r="G48" s="91" t="s">
        <v>296</v>
      </c>
      <c r="H48" s="184"/>
      <c r="I48" s="184"/>
      <c r="J48" s="184">
        <f t="shared" ref="J48:K48" si="19">J45*J47*J46</f>
        <v>0</v>
      </c>
      <c r="K48" s="184">
        <f t="shared" si="19"/>
        <v>0</v>
      </c>
      <c r="L48" s="184">
        <f>L45*L47*L46</f>
        <v>0</v>
      </c>
      <c r="M48" s="184">
        <f>M45*M47*M46</f>
        <v>4.8640421941443926E-2</v>
      </c>
      <c r="N48" s="184">
        <f t="shared" ref="N48:R48" si="20">N45*N47*N46</f>
        <v>4.6774325532353909E-2</v>
      </c>
      <c r="O48" s="184">
        <f t="shared" si="20"/>
        <v>4.506352839056612E-2</v>
      </c>
      <c r="P48" s="184">
        <f t="shared" si="20"/>
        <v>4.3436194253326031E-2</v>
      </c>
      <c r="Q48" s="184">
        <f t="shared" si="20"/>
        <v>4.1867626406449907E-2</v>
      </c>
      <c r="R48" s="184">
        <f t="shared" si="20"/>
        <v>0</v>
      </c>
      <c r="S48" s="92"/>
      <c r="T48" s="92"/>
      <c r="U48" s="92"/>
      <c r="V48" s="92"/>
      <c r="W48" s="92"/>
      <c r="X48" s="92"/>
      <c r="Y48" s="92"/>
      <c r="Z48" s="92"/>
    </row>
    <row r="49" spans="1:26" s="91" customFormat="1" x14ac:dyDescent="0.25">
      <c r="A49" s="170"/>
      <c r="B49" s="165"/>
      <c r="C49" s="166"/>
      <c r="D49" s="171"/>
      <c r="S49" s="92"/>
      <c r="T49" s="92"/>
      <c r="U49" s="92"/>
      <c r="V49" s="92"/>
      <c r="W49" s="92"/>
      <c r="X49" s="92"/>
      <c r="Y49" s="92"/>
      <c r="Z49" s="92"/>
    </row>
    <row r="50" spans="1:26" x14ac:dyDescent="0.25">
      <c r="B50" s="61" t="s">
        <v>509</v>
      </c>
    </row>
    <row r="51" spans="1:26" s="91" customFormat="1" x14ac:dyDescent="0.25">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0.1571446259513489</v>
      </c>
      <c r="N51" s="184">
        <f t="shared" si="21"/>
        <v>0.15111575098499613</v>
      </c>
      <c r="O51" s="184">
        <f t="shared" si="21"/>
        <v>0.14558860779432797</v>
      </c>
      <c r="P51" s="184">
        <f t="shared" si="21"/>
        <v>0.14033111198965931</v>
      </c>
      <c r="Q51" s="184">
        <f t="shared" si="21"/>
        <v>0.13526347487348869</v>
      </c>
      <c r="R51" s="184">
        <f t="shared" si="21"/>
        <v>0</v>
      </c>
      <c r="S51" s="92"/>
      <c r="T51" s="92"/>
      <c r="U51" s="92"/>
      <c r="V51" s="92"/>
      <c r="W51" s="92"/>
      <c r="X51" s="92"/>
      <c r="Y51" s="92"/>
      <c r="Z51" s="92"/>
    </row>
    <row r="52" spans="1:26" s="91" customFormat="1" x14ac:dyDescent="0.25">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4.8640421941443926E-2</v>
      </c>
      <c r="N52" s="184">
        <f t="shared" si="22"/>
        <v>4.6774325532353909E-2</v>
      </c>
      <c r="O52" s="184">
        <f t="shared" si="22"/>
        <v>4.506352839056612E-2</v>
      </c>
      <c r="P52" s="184">
        <f t="shared" si="22"/>
        <v>4.3436194253326031E-2</v>
      </c>
      <c r="Q52" s="184">
        <f t="shared" si="22"/>
        <v>4.1867626406449907E-2</v>
      </c>
      <c r="R52" s="184">
        <f t="shared" si="22"/>
        <v>0</v>
      </c>
      <c r="S52" s="92"/>
      <c r="T52" s="92"/>
      <c r="U52" s="92"/>
      <c r="V52" s="92"/>
      <c r="W52" s="92"/>
      <c r="X52" s="92"/>
      <c r="Y52" s="92"/>
      <c r="Z52" s="92"/>
    </row>
    <row r="53" spans="1:26" s="91" customFormat="1" x14ac:dyDescent="0.25">
      <c r="A53" s="170"/>
      <c r="B53" s="165"/>
      <c r="C53" s="166"/>
      <c r="D53" s="171"/>
      <c r="E53" s="172" t="s">
        <v>510</v>
      </c>
      <c r="G53" s="91" t="str">
        <f xml:space="preserve"> G$48</f>
        <v>£m</v>
      </c>
      <c r="H53" s="184">
        <f>SUM(J53:R53)</f>
        <v>0.95522566811796084</v>
      </c>
      <c r="I53" s="184"/>
      <c r="J53" s="184">
        <f t="shared" ref="J53:R53" si="23">SUM(J51:J52)</f>
        <v>0</v>
      </c>
      <c r="K53" s="184">
        <f t="shared" si="23"/>
        <v>0</v>
      </c>
      <c r="L53" s="184">
        <f>SUM(L51:L52)</f>
        <v>0</v>
      </c>
      <c r="M53" s="185">
        <f t="shared" si="23"/>
        <v>0.20578504789279284</v>
      </c>
      <c r="N53" s="185">
        <f t="shared" si="23"/>
        <v>0.19789007651735005</v>
      </c>
      <c r="O53" s="184">
        <f t="shared" si="23"/>
        <v>0.1906521361848941</v>
      </c>
      <c r="P53" s="184">
        <f t="shared" si="23"/>
        <v>0.18376730624298535</v>
      </c>
      <c r="Q53" s="184">
        <f t="shared" si="23"/>
        <v>0.17713110127993859</v>
      </c>
      <c r="R53" s="184">
        <f t="shared" si="23"/>
        <v>0</v>
      </c>
      <c r="S53" s="92"/>
      <c r="T53" s="92"/>
      <c r="U53" s="92"/>
      <c r="V53" s="92"/>
      <c r="W53" s="92"/>
      <c r="X53" s="92"/>
      <c r="Y53" s="92"/>
      <c r="Z53" s="92"/>
    </row>
    <row r="55" spans="1:26" x14ac:dyDescent="0.25">
      <c r="A55" s="283" t="s">
        <v>511</v>
      </c>
      <c r="B55" s="284"/>
      <c r="C55" s="285"/>
      <c r="D55" s="285"/>
      <c r="E55" s="285"/>
      <c r="F55" s="285"/>
      <c r="G55" s="285"/>
      <c r="H55" s="285"/>
      <c r="I55" s="285"/>
      <c r="J55" s="285"/>
      <c r="K55" s="285"/>
      <c r="L55" s="285"/>
      <c r="M55" s="285"/>
      <c r="N55" s="285"/>
      <c r="O55" s="285"/>
      <c r="P55" s="285"/>
      <c r="Q55" s="285"/>
      <c r="R55" s="285"/>
    </row>
    <row r="56" spans="1:26" x14ac:dyDescent="0.25">
      <c r="M56" s="177"/>
      <c r="N56" s="177"/>
      <c r="O56" s="177"/>
      <c r="P56" s="177"/>
      <c r="Q56" s="177"/>
    </row>
    <row r="57" spans="1:26" x14ac:dyDescent="0.25">
      <c r="C57" s="110" t="s">
        <v>512</v>
      </c>
      <c r="M57" s="177"/>
      <c r="N57" s="177"/>
      <c r="O57" s="177"/>
      <c r="P57" s="177"/>
      <c r="Q57" s="177"/>
    </row>
    <row r="58" spans="1:26" x14ac:dyDescent="0.25">
      <c r="C58" s="110" t="s">
        <v>513</v>
      </c>
      <c r="M58" s="177"/>
      <c r="N58" s="177"/>
      <c r="O58" s="177"/>
      <c r="P58" s="177"/>
      <c r="Q58" s="177"/>
    </row>
    <row r="59" spans="1:26" x14ac:dyDescent="0.25">
      <c r="C59" s="110" t="s">
        <v>514</v>
      </c>
      <c r="M59" s="177"/>
      <c r="N59" s="177"/>
      <c r="O59" s="177"/>
      <c r="P59" s="177"/>
      <c r="Q59" s="177"/>
    </row>
    <row r="60" spans="1:26" x14ac:dyDescent="0.25">
      <c r="M60" s="177"/>
      <c r="N60" s="177"/>
      <c r="O60" s="177"/>
      <c r="P60" s="177"/>
      <c r="Q60" s="177"/>
    </row>
    <row r="61" spans="1:26" s="91" customFormat="1" x14ac:dyDescent="0.25">
      <c r="A61" s="170"/>
      <c r="B61" s="165"/>
      <c r="C61" s="166"/>
      <c r="D61" s="171"/>
      <c r="E61" s="172" t="s">
        <v>515</v>
      </c>
      <c r="G61" s="91" t="s">
        <v>296</v>
      </c>
      <c r="J61" s="184">
        <f t="shared" ref="J61:R61" si="24" xml:space="preserve"> J53</f>
        <v>0</v>
      </c>
      <c r="K61" s="184">
        <f t="shared" si="24"/>
        <v>0</v>
      </c>
      <c r="L61" s="184">
        <f t="shared" si="24"/>
        <v>0</v>
      </c>
      <c r="M61" s="184">
        <f t="shared" si="24"/>
        <v>0.20578504789279284</v>
      </c>
      <c r="N61" s="184">
        <f t="shared" si="24"/>
        <v>0.19789007651735005</v>
      </c>
      <c r="O61" s="184">
        <f t="shared" si="24"/>
        <v>0.1906521361848941</v>
      </c>
      <c r="P61" s="184">
        <f t="shared" si="24"/>
        <v>0.18376730624298535</v>
      </c>
      <c r="Q61" s="184">
        <f t="shared" si="24"/>
        <v>0.17713110127993859</v>
      </c>
      <c r="R61" s="184">
        <f t="shared" si="24"/>
        <v>0</v>
      </c>
      <c r="S61" s="92"/>
      <c r="T61" s="92"/>
      <c r="U61" s="92"/>
      <c r="V61" s="92"/>
      <c r="W61" s="92"/>
      <c r="X61" s="92"/>
      <c r="Y61" s="92"/>
      <c r="Z61" s="92"/>
    </row>
    <row r="62" spans="1:26" x14ac:dyDescent="0.25">
      <c r="L62" s="247"/>
      <c r="M62" s="280"/>
      <c r="N62" s="280"/>
      <c r="O62" s="280"/>
      <c r="P62" s="280"/>
      <c r="Q62" s="280"/>
      <c r="R62" s="247"/>
    </row>
    <row r="63" spans="1:26" x14ac:dyDescent="0.25">
      <c r="A63" s="283" t="s">
        <v>516</v>
      </c>
      <c r="B63" s="284"/>
      <c r="C63" s="285"/>
      <c r="D63" s="285"/>
      <c r="E63" s="285"/>
      <c r="F63" s="285"/>
      <c r="G63" s="285"/>
      <c r="H63" s="285"/>
      <c r="I63" s="285"/>
      <c r="J63" s="285"/>
      <c r="K63" s="285"/>
      <c r="L63" s="285"/>
      <c r="M63" s="285"/>
      <c r="N63" s="285"/>
      <c r="O63" s="285"/>
      <c r="P63" s="285"/>
      <c r="Q63" s="285"/>
      <c r="R63" s="285"/>
    </row>
    <row r="65" spans="1:16383" x14ac:dyDescent="0.25">
      <c r="C65" s="110" t="s">
        <v>517</v>
      </c>
    </row>
    <row r="67" spans="1:16383" x14ac:dyDescent="0.25">
      <c r="B67" s="61" t="s">
        <v>518</v>
      </c>
    </row>
    <row r="68" spans="1:16383" s="205" customFormat="1" x14ac:dyDescent="0.25">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1.9909655450194075E-2</v>
      </c>
      <c r="M68" s="205">
        <f>Index!M$48</f>
        <v>1.9833640562247679E-2</v>
      </c>
      <c r="N68" s="205">
        <f>Index!N$48</f>
        <v>2.0041983108134653E-2</v>
      </c>
      <c r="O68" s="205">
        <f>Index!O$48</f>
        <v>2.0751251595618081E-2</v>
      </c>
      <c r="P68" s="205">
        <f>Index!P$48</f>
        <v>2.1000000000000574E-2</v>
      </c>
      <c r="Q68" s="205">
        <f>Index!Q$48</f>
        <v>2.100000000000124E-2</v>
      </c>
      <c r="R68" s="205">
        <f>Index!R$48</f>
        <v>1.999999999999913E-2</v>
      </c>
    </row>
    <row r="69" spans="1:16383" s="205" customFormat="1" x14ac:dyDescent="0.25">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2.2814417404747989E-2</v>
      </c>
      <c r="Q69" s="205">
        <f>Index!Q$135</f>
        <v>1.2619270013197292E-2</v>
      </c>
      <c r="R69" s="205">
        <f>Index!R$135</f>
        <v>0</v>
      </c>
    </row>
    <row r="70" spans="1:16383" s="172" customFormat="1" x14ac:dyDescent="0.25">
      <c r="A70" s="173"/>
      <c r="B70" s="174"/>
      <c r="C70" s="175"/>
      <c r="D70" s="176"/>
      <c r="E70" s="172" t="s">
        <v>519</v>
      </c>
      <c r="J70" s="172">
        <f t="shared" ref="J70:L70" si="25">SUM(J68:J69)</f>
        <v>0</v>
      </c>
      <c r="K70" s="172">
        <f t="shared" si="25"/>
        <v>-2.1269790500559882E-2</v>
      </c>
      <c r="L70" s="172">
        <f t="shared" si="25"/>
        <v>2.8804001067783025E-2</v>
      </c>
      <c r="M70" s="172">
        <f>SUM(M68:M69)</f>
        <v>2.0509379279486817E-2</v>
      </c>
      <c r="N70" s="172">
        <f t="shared" ref="N70:R70" si="26">SUM(N68:N69)</f>
        <v>4.1066834957910858E-2</v>
      </c>
      <c r="O70" s="172">
        <f t="shared" si="26"/>
        <v>6.1749369291973721E-2</v>
      </c>
      <c r="P70" s="172">
        <f t="shared" si="26"/>
        <v>4.3814417404748562E-2</v>
      </c>
      <c r="Q70" s="172">
        <f t="shared" si="26"/>
        <v>3.3619270013198532E-2</v>
      </c>
      <c r="R70" s="172">
        <f t="shared" si="26"/>
        <v>1.999999999999913E-2</v>
      </c>
      <c r="S70" s="177"/>
      <c r="T70" s="177"/>
      <c r="U70" s="177"/>
      <c r="V70" s="177"/>
      <c r="W70" s="177"/>
      <c r="X70" s="177"/>
      <c r="Y70" s="177"/>
      <c r="Z70" s="177"/>
    </row>
    <row r="71" spans="1:16383" s="172" customFormat="1" x14ac:dyDescent="0.25">
      <c r="A71" s="173"/>
      <c r="B71" s="174"/>
      <c r="C71" s="175"/>
      <c r="D71" s="176"/>
      <c r="S71" s="177"/>
      <c r="T71" s="177"/>
      <c r="U71" s="177"/>
      <c r="V71" s="177"/>
      <c r="W71" s="177"/>
      <c r="X71" s="177"/>
      <c r="Y71" s="177"/>
      <c r="Z71" s="177"/>
    </row>
    <row r="72" spans="1:16383" x14ac:dyDescent="0.25">
      <c r="B72" s="61" t="s">
        <v>520</v>
      </c>
    </row>
    <row r="73" spans="1:16383" s="161" customFormat="1" x14ac:dyDescent="0.25">
      <c r="A73" s="157"/>
      <c r="B73" s="158"/>
      <c r="C73" s="159"/>
      <c r="D73" s="160"/>
      <c r="E73" s="149" t="str">
        <f t="shared" ref="E73:R73" si="27" xml:space="preserve"> E$85</f>
        <v>Actual Nominal RCV balance BEG</v>
      </c>
      <c r="F73" s="241">
        <f t="shared" si="27"/>
        <v>0</v>
      </c>
      <c r="G73" s="241" t="str">
        <f t="shared" si="27"/>
        <v>£m</v>
      </c>
      <c r="H73" s="241">
        <f t="shared" si="27"/>
        <v>0</v>
      </c>
      <c r="I73" s="241">
        <f t="shared" si="27"/>
        <v>0</v>
      </c>
      <c r="J73" s="241">
        <f t="shared" si="27"/>
        <v>0</v>
      </c>
      <c r="K73" s="241">
        <f t="shared" si="27"/>
        <v>0</v>
      </c>
      <c r="L73" s="241">
        <f t="shared" si="27"/>
        <v>0</v>
      </c>
      <c r="M73" s="241">
        <f t="shared" si="27"/>
        <v>2.3245890862940608</v>
      </c>
      <c r="N73" s="241">
        <f t="shared" si="27"/>
        <v>2.2156954778085889</v>
      </c>
      <c r="O73" s="241">
        <f t="shared" si="27"/>
        <v>2.1544457311441025</v>
      </c>
      <c r="P73" s="241">
        <f t="shared" si="27"/>
        <v>2.1365076240657777</v>
      </c>
      <c r="Q73" s="241">
        <f t="shared" si="27"/>
        <v>2.0829297084759517</v>
      </c>
      <c r="R73" s="241">
        <f t="shared" si="27"/>
        <v>2.0108611699693122</v>
      </c>
    </row>
    <row r="74" spans="1:16383" s="172" customFormat="1" x14ac:dyDescent="0.25">
      <c r="A74" s="173"/>
      <c r="B74" s="174"/>
      <c r="C74" s="175"/>
      <c r="D74" s="176"/>
      <c r="E74" s="172" t="str">
        <f t="shared" ref="E74:R74" si="28" xml:space="preserve"> E$70</f>
        <v>Actual Indexation percentage</v>
      </c>
      <c r="F74" s="172">
        <f t="shared" si="28"/>
        <v>0</v>
      </c>
      <c r="G74" s="172">
        <f t="shared" si="28"/>
        <v>0</v>
      </c>
      <c r="H74" s="172">
        <f t="shared" si="28"/>
        <v>0</v>
      </c>
      <c r="I74" s="172">
        <f t="shared" si="28"/>
        <v>0</v>
      </c>
      <c r="J74" s="172">
        <f t="shared" si="28"/>
        <v>0</v>
      </c>
      <c r="K74" s="172">
        <f t="shared" si="28"/>
        <v>-2.1269790500559882E-2</v>
      </c>
      <c r="L74" s="172">
        <f t="shared" si="28"/>
        <v>2.8804001067783025E-2</v>
      </c>
      <c r="M74" s="172">
        <f t="shared" si="28"/>
        <v>2.0509379279486817E-2</v>
      </c>
      <c r="N74" s="172">
        <f t="shared" si="28"/>
        <v>4.1066834957910858E-2</v>
      </c>
      <c r="O74" s="172">
        <f t="shared" si="28"/>
        <v>6.1749369291973721E-2</v>
      </c>
      <c r="P74" s="172">
        <f t="shared" si="28"/>
        <v>4.3814417404748562E-2</v>
      </c>
      <c r="Q74" s="172">
        <f t="shared" si="28"/>
        <v>3.3619270013198532E-2</v>
      </c>
      <c r="R74" s="172">
        <f t="shared" si="28"/>
        <v>1.999999999999913E-2</v>
      </c>
      <c r="S74" s="177"/>
      <c r="T74" s="177"/>
      <c r="U74" s="177"/>
      <c r="V74" s="177"/>
      <c r="W74" s="177"/>
      <c r="X74" s="177"/>
      <c r="Y74" s="177"/>
      <c r="Z74" s="177"/>
    </row>
    <row r="75" spans="1:16383" x14ac:dyDescent="0.25">
      <c r="E75" s="7" t="s">
        <v>521</v>
      </c>
      <c r="G75" s="162" t="s">
        <v>296</v>
      </c>
      <c r="J75" s="184">
        <f t="shared" ref="J75:L75" si="29">J73*J74</f>
        <v>0</v>
      </c>
      <c r="K75" s="184">
        <f t="shared" si="29"/>
        <v>0</v>
      </c>
      <c r="L75" s="184">
        <f t="shared" si="29"/>
        <v>0</v>
      </c>
      <c r="M75" s="184">
        <f>M73*M74</f>
        <v>4.7675879239760605E-2</v>
      </c>
      <c r="N75" s="184">
        <f t="shared" ref="N75:R75" si="30">N73*N74</f>
        <v>9.0991600504154765E-2</v>
      </c>
      <c r="O75" s="184">
        <f t="shared" si="30"/>
        <v>0.13303566507193351</v>
      </c>
      <c r="P75" s="184">
        <f t="shared" si="30"/>
        <v>9.3609836829245605E-2</v>
      </c>
      <c r="Q75" s="184">
        <f t="shared" si="30"/>
        <v>7.0026576287765929E-2</v>
      </c>
      <c r="R75" s="184">
        <f t="shared" si="30"/>
        <v>4.0217223399384494E-2</v>
      </c>
    </row>
    <row r="77" spans="1:16383" s="205" customFormat="1" x14ac:dyDescent="0.25">
      <c r="A77" s="201"/>
      <c r="B77" s="202"/>
      <c r="C77" s="203"/>
      <c r="D77" s="204"/>
      <c r="E77" s="37" t="str">
        <f xml:space="preserve"> InpR!E$98</f>
        <v>Run-off rate - CPI(H) + RPI wedge - active - WR</v>
      </c>
      <c r="F77" s="205">
        <f xml:space="preserve"> InpR!F$98</f>
        <v>0</v>
      </c>
      <c r="G77" s="223" t="str">
        <f xml:space="preserve"> InpR!G$98</f>
        <v>%</v>
      </c>
      <c r="H77" s="205">
        <f xml:space="preserve"> InpR!H$98</f>
        <v>0</v>
      </c>
      <c r="I77" s="205">
        <f xml:space="preserve"> InpR!I$98</f>
        <v>0</v>
      </c>
      <c r="J77" s="205">
        <f xml:space="preserve"> InpR!J$98</f>
        <v>0</v>
      </c>
      <c r="K77" s="205">
        <f xml:space="preserve"> InpR!K$98</f>
        <v>0</v>
      </c>
      <c r="L77" s="205">
        <f xml:space="preserve"> InpR!L$98</f>
        <v>0</v>
      </c>
      <c r="M77" s="205">
        <f xml:space="preserve"> InpR!M$98</f>
        <v>6.6000000000000003E-2</v>
      </c>
      <c r="N77" s="205">
        <f xml:space="preserve"> InpR!N$98</f>
        <v>6.6000000000000003E-2</v>
      </c>
      <c r="O77" s="205">
        <f xml:space="preserve"> InpR!O$98</f>
        <v>6.6000000000000003E-2</v>
      </c>
      <c r="P77" s="205">
        <f xml:space="preserve"> InpR!P$98</f>
        <v>6.6000000000000003E-2</v>
      </c>
      <c r="Q77" s="205">
        <f xml:space="preserve"> InpR!Q$98</f>
        <v>6.6000000000000003E-2</v>
      </c>
      <c r="R77" s="205">
        <f xml:space="preserve"> InpR!R$98</f>
        <v>0</v>
      </c>
    </row>
    <row r="78" spans="1:16383" s="161" customFormat="1" x14ac:dyDescent="0.25">
      <c r="A78" s="157"/>
      <c r="B78" s="158"/>
      <c r="C78" s="159"/>
      <c r="D78" s="160"/>
      <c r="E78" s="149" t="str">
        <f t="shared" ref="E78:R78" si="31" xml:space="preserve"> E$85</f>
        <v>Actual Nominal RCV balance BEG</v>
      </c>
      <c r="F78" s="241">
        <f t="shared" si="31"/>
        <v>0</v>
      </c>
      <c r="G78" s="241" t="str">
        <f t="shared" si="31"/>
        <v>£m</v>
      </c>
      <c r="H78" s="241">
        <f t="shared" si="31"/>
        <v>0</v>
      </c>
      <c r="I78" s="241">
        <f t="shared" si="31"/>
        <v>0</v>
      </c>
      <c r="J78" s="241">
        <f t="shared" si="31"/>
        <v>0</v>
      </c>
      <c r="K78" s="241">
        <f t="shared" si="31"/>
        <v>0</v>
      </c>
      <c r="L78" s="241">
        <f t="shared" si="31"/>
        <v>0</v>
      </c>
      <c r="M78" s="241">
        <f t="shared" si="31"/>
        <v>2.3245890862940608</v>
      </c>
      <c r="N78" s="241">
        <f t="shared" si="31"/>
        <v>2.2156954778085889</v>
      </c>
      <c r="O78" s="241">
        <f t="shared" si="31"/>
        <v>2.1544457311441025</v>
      </c>
      <c r="P78" s="241">
        <f t="shared" si="31"/>
        <v>2.1365076240657777</v>
      </c>
      <c r="Q78" s="241">
        <f t="shared" si="31"/>
        <v>2.0829297084759517</v>
      </c>
      <c r="R78" s="241">
        <f t="shared" si="31"/>
        <v>2.0108611699693122</v>
      </c>
    </row>
    <row r="79" spans="1:16383" x14ac:dyDescent="0.25">
      <c r="E79" s="7" t="str">
        <f t="shared" ref="E79:R79" si="32" xml:space="preserve"> E$75</f>
        <v>Actual RCV indexation</v>
      </c>
      <c r="F79" s="184">
        <f t="shared" si="32"/>
        <v>0</v>
      </c>
      <c r="G79" s="184" t="str">
        <f t="shared" si="32"/>
        <v>£m</v>
      </c>
      <c r="H79" s="184">
        <f t="shared" si="32"/>
        <v>0</v>
      </c>
      <c r="I79" s="184">
        <f t="shared" si="32"/>
        <v>0</v>
      </c>
      <c r="J79" s="184">
        <f t="shared" si="32"/>
        <v>0</v>
      </c>
      <c r="K79" s="184">
        <f t="shared" si="32"/>
        <v>0</v>
      </c>
      <c r="L79" s="184">
        <f t="shared" si="32"/>
        <v>0</v>
      </c>
      <c r="M79" s="184">
        <f t="shared" si="32"/>
        <v>4.7675879239760605E-2</v>
      </c>
      <c r="N79" s="184">
        <f t="shared" si="32"/>
        <v>9.0991600504154765E-2</v>
      </c>
      <c r="O79" s="184">
        <f t="shared" si="32"/>
        <v>0.13303566507193351</v>
      </c>
      <c r="P79" s="184">
        <f t="shared" si="32"/>
        <v>9.3609836829245605E-2</v>
      </c>
      <c r="Q79" s="184">
        <f t="shared" si="32"/>
        <v>7.0026576287765929E-2</v>
      </c>
      <c r="R79" s="184">
        <f t="shared" si="32"/>
        <v>4.0217223399384494E-2</v>
      </c>
    </row>
    <row r="80" spans="1:16383" x14ac:dyDescent="0.25">
      <c r="E80" s="7" t="s">
        <v>522</v>
      </c>
      <c r="F80" s="244"/>
      <c r="G80" s="244" t="s">
        <v>296</v>
      </c>
      <c r="H80" s="244"/>
      <c r="I80" s="244"/>
      <c r="J80" s="184">
        <f t="shared" ref="J80:R80" si="33" xml:space="preserve"> (J78+J79) * J77</f>
        <v>0</v>
      </c>
      <c r="K80" s="184">
        <f t="shared" si="33"/>
        <v>0</v>
      </c>
      <c r="L80" s="184">
        <f t="shared" si="33"/>
        <v>0</v>
      </c>
      <c r="M80" s="184">
        <f t="shared" si="33"/>
        <v>0.15656948772523221</v>
      </c>
      <c r="N80" s="184">
        <f xml:space="preserve"> (N78+N79) * N77</f>
        <v>0.15224134716864107</v>
      </c>
      <c r="O80" s="184">
        <f t="shared" si="33"/>
        <v>0.1509737721502584</v>
      </c>
      <c r="P80" s="184">
        <f t="shared" si="33"/>
        <v>0.14718775241907156</v>
      </c>
      <c r="Q80" s="184">
        <f t="shared" si="33"/>
        <v>0.14209511479440537</v>
      </c>
      <c r="R80" s="184">
        <f t="shared" si="33"/>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x14ac:dyDescent="0.25">
      <c r="F81" s="138"/>
      <c r="G81" s="138"/>
      <c r="H81" s="138"/>
    </row>
    <row r="82" spans="1:18" s="200" customFormat="1" x14ac:dyDescent="0.25">
      <c r="A82" s="196"/>
      <c r="B82" s="197"/>
      <c r="C82" s="198"/>
      <c r="D82" s="199"/>
      <c r="E82" s="200" t="str">
        <f>InpR!$E$91</f>
        <v>RCV - CPI(H) + RPI wedge initial balance - nominal - WR</v>
      </c>
      <c r="F82" s="250">
        <f>InpR!$F$91</f>
        <v>2.3245890862940608</v>
      </c>
      <c r="G82" s="200" t="str">
        <f>InpR!$G$91</f>
        <v>£m</v>
      </c>
      <c r="H82" s="30"/>
    </row>
    <row r="83" spans="1:18" s="37" customFormat="1" x14ac:dyDescent="0.25">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x14ac:dyDescent="0.25">
      <c r="A84" s="48"/>
      <c r="B84" s="59"/>
      <c r="C84" s="108"/>
      <c r="D84" s="53"/>
    </row>
    <row r="85" spans="1:18" x14ac:dyDescent="0.25">
      <c r="A85" s="47"/>
      <c r="B85" s="51"/>
      <c r="C85" s="111"/>
      <c r="D85" s="56"/>
      <c r="E85" s="7" t="s">
        <v>523</v>
      </c>
      <c r="G85" s="162" t="s">
        <v>296</v>
      </c>
      <c r="J85" s="242">
        <f t="shared" ref="J85:R85" si="34" xml:space="preserve"> I88</f>
        <v>0</v>
      </c>
      <c r="K85" s="242">
        <f t="shared" si="34"/>
        <v>0</v>
      </c>
      <c r="L85" s="242">
        <f t="shared" si="34"/>
        <v>0</v>
      </c>
      <c r="M85" s="242">
        <f t="shared" si="34"/>
        <v>2.3245890862940608</v>
      </c>
      <c r="N85" s="242">
        <f t="shared" si="34"/>
        <v>2.2156954778085889</v>
      </c>
      <c r="O85" s="242">
        <f t="shared" si="34"/>
        <v>2.1544457311441025</v>
      </c>
      <c r="P85" s="242">
        <f t="shared" si="34"/>
        <v>2.1365076240657777</v>
      </c>
      <c r="Q85" s="242">
        <f t="shared" si="34"/>
        <v>2.0829297084759517</v>
      </c>
      <c r="R85" s="242">
        <f t="shared" si="34"/>
        <v>2.0108611699693122</v>
      </c>
    </row>
    <row r="86" spans="1:18" x14ac:dyDescent="0.25">
      <c r="A86" s="47"/>
      <c r="B86" s="51"/>
      <c r="C86" s="111"/>
      <c r="D86" s="56" t="s">
        <v>503</v>
      </c>
      <c r="E86" s="7" t="str">
        <f t="shared" ref="E86:R86" si="35" xml:space="preserve"> E$75</f>
        <v>Actual RCV indexation</v>
      </c>
      <c r="F86" s="242">
        <f t="shared" si="35"/>
        <v>0</v>
      </c>
      <c r="G86" s="162" t="str">
        <f t="shared" si="35"/>
        <v>£m</v>
      </c>
      <c r="H86" s="242">
        <f t="shared" si="35"/>
        <v>0</v>
      </c>
      <c r="I86" s="162">
        <f t="shared" si="35"/>
        <v>0</v>
      </c>
      <c r="J86" s="242">
        <f t="shared" si="35"/>
        <v>0</v>
      </c>
      <c r="K86" s="242">
        <f t="shared" si="35"/>
        <v>0</v>
      </c>
      <c r="L86" s="242">
        <f t="shared" si="35"/>
        <v>0</v>
      </c>
      <c r="M86" s="242">
        <f t="shared" si="35"/>
        <v>4.7675879239760605E-2</v>
      </c>
      <c r="N86" s="242">
        <f t="shared" si="35"/>
        <v>9.0991600504154765E-2</v>
      </c>
      <c r="O86" s="242">
        <f t="shared" si="35"/>
        <v>0.13303566507193351</v>
      </c>
      <c r="P86" s="242">
        <f t="shared" si="35"/>
        <v>9.3609836829245605E-2</v>
      </c>
      <c r="Q86" s="242">
        <f t="shared" si="35"/>
        <v>7.0026576287765929E-2</v>
      </c>
      <c r="R86" s="242">
        <f t="shared" si="35"/>
        <v>4.0217223399384494E-2</v>
      </c>
    </row>
    <row r="87" spans="1:18" x14ac:dyDescent="0.25">
      <c r="A87" s="47"/>
      <c r="B87" s="51"/>
      <c r="C87" s="111"/>
      <c r="D87" s="56" t="s">
        <v>504</v>
      </c>
      <c r="E87" s="7" t="str">
        <f t="shared" ref="E87:R87" si="36" xml:space="preserve"> E$80</f>
        <v>RCV run-off company should have received</v>
      </c>
      <c r="F87" s="242">
        <f t="shared" si="36"/>
        <v>0</v>
      </c>
      <c r="G87" s="162" t="str">
        <f t="shared" si="36"/>
        <v>£m</v>
      </c>
      <c r="H87" s="242">
        <f t="shared" si="36"/>
        <v>0</v>
      </c>
      <c r="I87" s="162">
        <f t="shared" si="36"/>
        <v>0</v>
      </c>
      <c r="J87" s="242">
        <f t="shared" si="36"/>
        <v>0</v>
      </c>
      <c r="K87" s="242">
        <f t="shared" si="36"/>
        <v>0</v>
      </c>
      <c r="L87" s="242">
        <f t="shared" si="36"/>
        <v>0</v>
      </c>
      <c r="M87" s="242">
        <f t="shared" si="36"/>
        <v>0.15656948772523221</v>
      </c>
      <c r="N87" s="242">
        <f t="shared" si="36"/>
        <v>0.15224134716864107</v>
      </c>
      <c r="O87" s="242">
        <f t="shared" si="36"/>
        <v>0.1509737721502584</v>
      </c>
      <c r="P87" s="242">
        <f t="shared" si="36"/>
        <v>0.14718775241907156</v>
      </c>
      <c r="Q87" s="242">
        <f t="shared" si="36"/>
        <v>0.14209511479440537</v>
      </c>
      <c r="R87" s="242">
        <f t="shared" si="36"/>
        <v>0</v>
      </c>
    </row>
    <row r="88" spans="1:18" s="138" customFormat="1" x14ac:dyDescent="0.25">
      <c r="A88" s="134"/>
      <c r="B88" s="135"/>
      <c r="C88" s="136"/>
      <c r="D88" s="137"/>
      <c r="E88" s="138" t="s">
        <v>524</v>
      </c>
      <c r="G88" s="163" t="s">
        <v>296</v>
      </c>
      <c r="J88" s="243">
        <f t="shared" ref="J88:R88" si="37" xml:space="preserve"> IF( J83 = 1, $F82, J85 + J86 - J87)</f>
        <v>0</v>
      </c>
      <c r="K88" s="243">
        <f t="shared" si="37"/>
        <v>0</v>
      </c>
      <c r="L88" s="243">
        <f t="shared" si="37"/>
        <v>2.3245890862940608</v>
      </c>
      <c r="M88" s="243">
        <f t="shared" si="37"/>
        <v>2.2156954778085889</v>
      </c>
      <c r="N88" s="243">
        <f t="shared" si="37"/>
        <v>2.1544457311441025</v>
      </c>
      <c r="O88" s="243">
        <f t="shared" si="37"/>
        <v>2.1365076240657777</v>
      </c>
      <c r="P88" s="243">
        <f t="shared" si="37"/>
        <v>2.0829297084759517</v>
      </c>
      <c r="Q88" s="243">
        <f t="shared" si="37"/>
        <v>2.0108611699693122</v>
      </c>
      <c r="R88" s="243">
        <f t="shared" si="37"/>
        <v>2.0510783933686967</v>
      </c>
    </row>
    <row r="90" spans="1:18" s="92" customFormat="1" x14ac:dyDescent="0.25">
      <c r="A90" s="164"/>
      <c r="B90" s="165"/>
      <c r="C90" s="166"/>
      <c r="D90" s="167"/>
      <c r="E90" s="7" t="str">
        <f t="shared" ref="E90:R90" si="38" xml:space="preserve"> E$85</f>
        <v>Actual Nominal RCV balance BEG</v>
      </c>
      <c r="F90" s="185">
        <f t="shared" si="38"/>
        <v>0</v>
      </c>
      <c r="G90" s="92" t="str">
        <f t="shared" si="38"/>
        <v>£m</v>
      </c>
      <c r="H90" s="185">
        <f t="shared" si="38"/>
        <v>0</v>
      </c>
      <c r="I90" s="185">
        <f t="shared" si="38"/>
        <v>0</v>
      </c>
      <c r="J90" s="185">
        <f t="shared" si="38"/>
        <v>0</v>
      </c>
      <c r="K90" s="185">
        <f t="shared" si="38"/>
        <v>0</v>
      </c>
      <c r="L90" s="185">
        <f t="shared" si="38"/>
        <v>0</v>
      </c>
      <c r="M90" s="185">
        <f t="shared" si="38"/>
        <v>2.3245890862940608</v>
      </c>
      <c r="N90" s="185">
        <f t="shared" si="38"/>
        <v>2.2156954778085889</v>
      </c>
      <c r="O90" s="185">
        <f t="shared" si="38"/>
        <v>2.1544457311441025</v>
      </c>
      <c r="P90" s="185">
        <f t="shared" si="38"/>
        <v>2.1365076240657777</v>
      </c>
      <c r="Q90" s="185">
        <f t="shared" si="38"/>
        <v>2.0829297084759517</v>
      </c>
      <c r="R90" s="185">
        <f t="shared" si="38"/>
        <v>2.0108611699693122</v>
      </c>
    </row>
    <row r="91" spans="1:18" s="92" customFormat="1" x14ac:dyDescent="0.25">
      <c r="A91" s="164"/>
      <c r="B91" s="165"/>
      <c r="C91" s="166"/>
      <c r="D91" s="167"/>
      <c r="E91" s="7" t="str">
        <f t="shared" ref="E91:R91" si="39" xml:space="preserve"> E$86</f>
        <v>Actual RCV indexation</v>
      </c>
      <c r="F91" s="242">
        <f t="shared" si="39"/>
        <v>0</v>
      </c>
      <c r="G91" s="162" t="str">
        <f t="shared" si="39"/>
        <v>£m</v>
      </c>
      <c r="H91" s="242">
        <f t="shared" si="39"/>
        <v>0</v>
      </c>
      <c r="I91" s="242">
        <f t="shared" si="39"/>
        <v>0</v>
      </c>
      <c r="J91" s="242">
        <f t="shared" si="39"/>
        <v>0</v>
      </c>
      <c r="K91" s="242">
        <f t="shared" si="39"/>
        <v>0</v>
      </c>
      <c r="L91" s="242">
        <f t="shared" si="39"/>
        <v>0</v>
      </c>
      <c r="M91" s="242">
        <f t="shared" si="39"/>
        <v>4.7675879239760605E-2</v>
      </c>
      <c r="N91" s="242">
        <f t="shared" si="39"/>
        <v>9.0991600504154765E-2</v>
      </c>
      <c r="O91" s="242">
        <f t="shared" si="39"/>
        <v>0.13303566507193351</v>
      </c>
      <c r="P91" s="242">
        <f t="shared" si="39"/>
        <v>9.3609836829245605E-2</v>
      </c>
      <c r="Q91" s="242">
        <f t="shared" si="39"/>
        <v>7.0026576287765929E-2</v>
      </c>
      <c r="R91" s="242">
        <f t="shared" si="39"/>
        <v>4.0217223399384494E-2</v>
      </c>
    </row>
    <row r="92" spans="1:18" s="92" customFormat="1" x14ac:dyDescent="0.25">
      <c r="A92" s="164"/>
      <c r="B92" s="165"/>
      <c r="C92" s="166"/>
      <c r="D92" s="167"/>
      <c r="E92" s="7" t="str">
        <f t="shared" ref="E92:R92" si="40" xml:space="preserve"> E$88</f>
        <v>Actual Nominal RCV balance END</v>
      </c>
      <c r="F92" s="185">
        <f t="shared" si="40"/>
        <v>0</v>
      </c>
      <c r="G92" s="92" t="str">
        <f t="shared" si="40"/>
        <v>£m</v>
      </c>
      <c r="H92" s="185">
        <f t="shared" si="40"/>
        <v>0</v>
      </c>
      <c r="I92" s="185">
        <f t="shared" si="40"/>
        <v>0</v>
      </c>
      <c r="J92" s="185">
        <f t="shared" si="40"/>
        <v>0</v>
      </c>
      <c r="K92" s="185">
        <f t="shared" si="40"/>
        <v>0</v>
      </c>
      <c r="L92" s="185">
        <f t="shared" si="40"/>
        <v>2.3245890862940608</v>
      </c>
      <c r="M92" s="185">
        <f t="shared" si="40"/>
        <v>2.2156954778085889</v>
      </c>
      <c r="N92" s="185">
        <f t="shared" si="40"/>
        <v>2.1544457311441025</v>
      </c>
      <c r="O92" s="185">
        <f t="shared" si="40"/>
        <v>2.1365076240657777</v>
      </c>
      <c r="P92" s="185">
        <f t="shared" si="40"/>
        <v>2.0829297084759517</v>
      </c>
      <c r="Q92" s="185">
        <f t="shared" si="40"/>
        <v>2.0108611699693122</v>
      </c>
      <c r="R92" s="185">
        <f t="shared" si="40"/>
        <v>2.0510783933686967</v>
      </c>
    </row>
    <row r="93" spans="1:18" x14ac:dyDescent="0.25">
      <c r="A93" s="49"/>
      <c r="D93" s="57"/>
      <c r="E93" s="7" t="s">
        <v>525</v>
      </c>
      <c r="G93" s="92" t="s">
        <v>296</v>
      </c>
      <c r="H93" s="244"/>
      <c r="I93" s="244"/>
      <c r="J93" s="185">
        <f t="shared" ref="J93:K93" si="41" xml:space="preserve"> ( (J90+J91) + J92) / 2</f>
        <v>0</v>
      </c>
      <c r="K93" s="185">
        <f t="shared" si="41"/>
        <v>0</v>
      </c>
      <c r="L93" s="185">
        <f xml:space="preserve"> ( (L90+L91) + L92) / 2</f>
        <v>1.1622945431470304</v>
      </c>
      <c r="M93" s="185">
        <f xml:space="preserve"> ( (M90+M91) + M92) / 2</f>
        <v>2.2939802216712053</v>
      </c>
      <c r="N93" s="185">
        <f t="shared" ref="N93:P93" si="42" xml:space="preserve"> ( (N90+N91) + N92) / 2</f>
        <v>2.2305664047284228</v>
      </c>
      <c r="O93" s="185">
        <f t="shared" si="42"/>
        <v>2.2119945101409071</v>
      </c>
      <c r="P93" s="185">
        <f t="shared" si="42"/>
        <v>2.1565235846854875</v>
      </c>
      <c r="Q93" s="185">
        <f xml:space="preserve"> ( (Q90+Q91) + Q92) / 2</f>
        <v>2.0819087273665149</v>
      </c>
      <c r="R93" s="185">
        <f t="shared" ref="R93" si="43" xml:space="preserve"> ( (R90+R91) + R92) / 2</f>
        <v>2.0510783933686967</v>
      </c>
    </row>
    <row r="94" spans="1:18" x14ac:dyDescent="0.25">
      <c r="A94" s="49"/>
      <c r="D94" s="57"/>
      <c r="J94" s="92"/>
      <c r="K94" s="92"/>
      <c r="L94" s="92"/>
      <c r="M94" s="92"/>
      <c r="N94" s="92"/>
      <c r="O94" s="92"/>
      <c r="P94" s="92"/>
      <c r="Q94" s="92"/>
      <c r="R94" s="92"/>
    </row>
    <row r="95" spans="1:18" x14ac:dyDescent="0.25">
      <c r="B95" s="61" t="s">
        <v>526</v>
      </c>
    </row>
    <row r="96" spans="1:18" s="205" customFormat="1" x14ac:dyDescent="0.25">
      <c r="A96" s="201"/>
      <c r="B96" s="202"/>
      <c r="C96" s="203"/>
      <c r="D96" s="204"/>
      <c r="E96" s="205" t="str">
        <f xml:space="preserve"> InpR!E$105</f>
        <v>WACC on RCV - CPI(H) + RPI wedge bf and additions - WR</v>
      </c>
      <c r="F96" s="205">
        <f xml:space="preserve"> InpR!F$105</f>
        <v>0</v>
      </c>
      <c r="G96" s="223" t="str">
        <f xml:space="preserve"> InpR!G$105</f>
        <v>%</v>
      </c>
      <c r="H96" s="205">
        <f xml:space="preserve"> InpR!H$105</f>
        <v>0</v>
      </c>
      <c r="I96" s="205">
        <f xml:space="preserve"> InpR!I$105</f>
        <v>0</v>
      </c>
      <c r="J96" s="205">
        <f xml:space="preserve"> InpR!J$105</f>
        <v>0</v>
      </c>
      <c r="K96" s="205">
        <f xml:space="preserve"> InpR!K$105</f>
        <v>0</v>
      </c>
      <c r="L96" s="205">
        <f xml:space="preserve"> InpR!L$105</f>
        <v>0</v>
      </c>
      <c r="M96" s="205">
        <f xml:space="preserve"> InpR!M$105</f>
        <v>2.1125902035494581E-2</v>
      </c>
      <c r="N96" s="205">
        <f xml:space="preserve"> InpR!N$105</f>
        <v>2.1125902035494581E-2</v>
      </c>
      <c r="O96" s="205">
        <f xml:space="preserve"> InpR!O$105</f>
        <v>2.1125902035494581E-2</v>
      </c>
      <c r="P96" s="205">
        <f xml:space="preserve"> InpR!P$105</f>
        <v>2.1125902035494581E-2</v>
      </c>
      <c r="Q96" s="205">
        <f xml:space="preserve"> InpR!Q$105</f>
        <v>2.1125902035494581E-2</v>
      </c>
      <c r="R96" s="205">
        <f xml:space="preserve"> InpR!R$105</f>
        <v>0</v>
      </c>
    </row>
    <row r="97" spans="1:26" s="92" customFormat="1" x14ac:dyDescent="0.25">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x14ac:dyDescent="0.25">
      <c r="E98" s="7" t="str">
        <f t="shared" ref="E98:R98" si="44" xml:space="preserve"> E$93</f>
        <v>Actual average RCV balance</v>
      </c>
      <c r="F98" s="184">
        <f t="shared" si="44"/>
        <v>0</v>
      </c>
      <c r="G98" s="184" t="str">
        <f t="shared" si="44"/>
        <v>£m</v>
      </c>
      <c r="H98" s="184">
        <f t="shared" si="44"/>
        <v>0</v>
      </c>
      <c r="I98" s="184">
        <f t="shared" si="44"/>
        <v>0</v>
      </c>
      <c r="J98" s="184">
        <f t="shared" si="44"/>
        <v>0</v>
      </c>
      <c r="K98" s="184">
        <f t="shared" si="44"/>
        <v>0</v>
      </c>
      <c r="L98" s="184">
        <f t="shared" si="44"/>
        <v>1.1622945431470304</v>
      </c>
      <c r="M98" s="184">
        <f t="shared" si="44"/>
        <v>2.2939802216712053</v>
      </c>
      <c r="N98" s="184">
        <f t="shared" si="44"/>
        <v>2.2305664047284228</v>
      </c>
      <c r="O98" s="184">
        <f t="shared" si="44"/>
        <v>2.2119945101409071</v>
      </c>
      <c r="P98" s="184">
        <f t="shared" si="44"/>
        <v>2.1565235846854875</v>
      </c>
      <c r="Q98" s="184">
        <f t="shared" si="44"/>
        <v>2.0819087273665149</v>
      </c>
      <c r="R98" s="184">
        <f t="shared" si="44"/>
        <v>2.0510783933686967</v>
      </c>
    </row>
    <row r="99" spans="1:26" x14ac:dyDescent="0.25">
      <c r="E99" s="7" t="s">
        <v>527</v>
      </c>
      <c r="F99" s="244"/>
      <c r="G99" s="184" t="s">
        <v>296</v>
      </c>
      <c r="H99" s="244"/>
      <c r="I99" s="244"/>
      <c r="J99" s="244">
        <f t="shared" ref="J99:K99" si="45">J96*J97*J98</f>
        <v>0</v>
      </c>
      <c r="K99" s="244">
        <f t="shared" si="45"/>
        <v>0</v>
      </c>
      <c r="L99" s="244">
        <f>L96*L97*L98</f>
        <v>0</v>
      </c>
      <c r="M99" s="244">
        <f>M96*M97*M98</f>
        <v>4.8462401434388028E-2</v>
      </c>
      <c r="N99" s="244">
        <f t="shared" ref="N99:R99" si="46">N96*N97*N98</f>
        <v>4.7122727349958017E-2</v>
      </c>
      <c r="O99" s="244">
        <f t="shared" si="46"/>
        <v>4.6730379324288626E-2</v>
      </c>
      <c r="P99" s="244">
        <f t="shared" si="46"/>
        <v>4.5558505987299214E-2</v>
      </c>
      <c r="Q99" s="244">
        <f t="shared" si="46"/>
        <v>4.3982199821186188E-2</v>
      </c>
      <c r="R99" s="244">
        <f t="shared" si="46"/>
        <v>0</v>
      </c>
    </row>
    <row r="101" spans="1:26" x14ac:dyDescent="0.25">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x14ac:dyDescent="0.25">
      <c r="A102" s="164"/>
      <c r="B102" s="165"/>
      <c r="C102" s="166"/>
      <c r="D102" s="167"/>
      <c r="E102" s="7" t="str">
        <f t="shared" ref="E102:R102" si="47" xml:space="preserve"> E$88</f>
        <v>Actual Nominal RCV balance END</v>
      </c>
      <c r="F102" s="185">
        <f t="shared" si="47"/>
        <v>0</v>
      </c>
      <c r="G102" s="185" t="str">
        <f t="shared" si="47"/>
        <v>£m</v>
      </c>
      <c r="H102" s="185">
        <f t="shared" si="47"/>
        <v>0</v>
      </c>
      <c r="I102" s="185">
        <f t="shared" si="47"/>
        <v>0</v>
      </c>
      <c r="J102" s="185">
        <f t="shared" si="47"/>
        <v>0</v>
      </c>
      <c r="K102" s="185">
        <f t="shared" si="47"/>
        <v>0</v>
      </c>
      <c r="L102" s="185">
        <f t="shared" si="47"/>
        <v>2.3245890862940608</v>
      </c>
      <c r="M102" s="185">
        <f t="shared" si="47"/>
        <v>2.2156954778085889</v>
      </c>
      <c r="N102" s="185">
        <f t="shared" si="47"/>
        <v>2.1544457311441025</v>
      </c>
      <c r="O102" s="185">
        <f t="shared" si="47"/>
        <v>2.1365076240657777</v>
      </c>
      <c r="P102" s="185">
        <f t="shared" si="47"/>
        <v>2.0829297084759517</v>
      </c>
      <c r="Q102" s="185">
        <f t="shared" si="47"/>
        <v>2.0108611699693122</v>
      </c>
      <c r="R102" s="185">
        <f t="shared" si="47"/>
        <v>2.0510783933686967</v>
      </c>
    </row>
    <row r="103" spans="1:26" x14ac:dyDescent="0.25">
      <c r="C103" s="276"/>
      <c r="E103" s="7" t="s">
        <v>528</v>
      </c>
      <c r="F103" s="244"/>
      <c r="G103" s="244"/>
      <c r="H103" s="244"/>
      <c r="I103" s="244"/>
      <c r="J103" s="184">
        <f>J102 * J101</f>
        <v>0</v>
      </c>
      <c r="K103" s="184">
        <f t="shared" ref="K103:R103" si="48">K102 * K101</f>
        <v>0</v>
      </c>
      <c r="L103" s="184">
        <f t="shared" si="48"/>
        <v>0</v>
      </c>
      <c r="M103" s="184">
        <f t="shared" si="48"/>
        <v>0</v>
      </c>
      <c r="N103" s="184">
        <f t="shared" si="48"/>
        <v>0</v>
      </c>
      <c r="O103" s="184">
        <f t="shared" si="48"/>
        <v>0</v>
      </c>
      <c r="P103" s="184">
        <f t="shared" si="48"/>
        <v>0</v>
      </c>
      <c r="Q103" s="184">
        <f t="shared" si="48"/>
        <v>2.0108611699693122</v>
      </c>
      <c r="R103" s="184">
        <f t="shared" si="48"/>
        <v>0</v>
      </c>
    </row>
    <row r="104" spans="1:26" x14ac:dyDescent="0.25">
      <c r="J104" s="91"/>
      <c r="K104" s="91"/>
      <c r="L104" s="91"/>
      <c r="M104" s="91"/>
      <c r="N104" s="91"/>
      <c r="O104" s="91"/>
      <c r="P104" s="91"/>
      <c r="Q104" s="91"/>
      <c r="R104" s="91"/>
    </row>
    <row r="105" spans="1:26" x14ac:dyDescent="0.25">
      <c r="B105" s="61" t="s">
        <v>529</v>
      </c>
    </row>
    <row r="106" spans="1:26" x14ac:dyDescent="0.25">
      <c r="E106" s="7" t="str">
        <f t="shared" ref="E106:R106" si="49" xml:space="preserve"> E$80</f>
        <v>RCV run-off company should have received</v>
      </c>
      <c r="F106" s="184">
        <f t="shared" si="49"/>
        <v>0</v>
      </c>
      <c r="G106" s="184" t="str">
        <f t="shared" si="49"/>
        <v>£m</v>
      </c>
      <c r="H106" s="184">
        <f t="shared" si="49"/>
        <v>0</v>
      </c>
      <c r="I106" s="184">
        <f t="shared" si="49"/>
        <v>0</v>
      </c>
      <c r="J106" s="184">
        <f t="shared" si="49"/>
        <v>0</v>
      </c>
      <c r="K106" s="184">
        <f t="shared" si="49"/>
        <v>0</v>
      </c>
      <c r="L106" s="184">
        <f t="shared" si="49"/>
        <v>0</v>
      </c>
      <c r="M106" s="184">
        <f t="shared" si="49"/>
        <v>0.15656948772523221</v>
      </c>
      <c r="N106" s="184">
        <f t="shared" si="49"/>
        <v>0.15224134716864107</v>
      </c>
      <c r="O106" s="184">
        <f t="shared" si="49"/>
        <v>0.1509737721502584</v>
      </c>
      <c r="P106" s="184">
        <f t="shared" si="49"/>
        <v>0.14718775241907156</v>
      </c>
      <c r="Q106" s="184">
        <f t="shared" si="49"/>
        <v>0.14209511479440537</v>
      </c>
      <c r="R106" s="184">
        <f t="shared" si="49"/>
        <v>0</v>
      </c>
    </row>
    <row r="107" spans="1:26" s="91" customFormat="1" x14ac:dyDescent="0.25">
      <c r="A107" s="170"/>
      <c r="B107" s="165"/>
      <c r="C107" s="166"/>
      <c r="D107" s="171"/>
      <c r="E107" s="7" t="str">
        <f t="shared" ref="E107:R108" si="50" xml:space="preserve"> E$99</f>
        <v>Nominal return company should have received</v>
      </c>
      <c r="F107" s="184">
        <f t="shared" si="50"/>
        <v>0</v>
      </c>
      <c r="G107" s="184" t="str">
        <f t="shared" si="50"/>
        <v>£m</v>
      </c>
      <c r="H107" s="184">
        <f t="shared" si="50"/>
        <v>0</v>
      </c>
      <c r="I107" s="184">
        <f t="shared" si="50"/>
        <v>0</v>
      </c>
      <c r="J107" s="184">
        <f t="shared" si="50"/>
        <v>0</v>
      </c>
      <c r="K107" s="184">
        <f t="shared" si="50"/>
        <v>0</v>
      </c>
      <c r="L107" s="184">
        <f t="shared" si="50"/>
        <v>0</v>
      </c>
      <c r="M107" s="184">
        <f t="shared" si="50"/>
        <v>4.8462401434388028E-2</v>
      </c>
      <c r="N107" s="184">
        <f t="shared" si="50"/>
        <v>4.7122727349958017E-2</v>
      </c>
      <c r="O107" s="184">
        <f t="shared" si="50"/>
        <v>4.6730379324288626E-2</v>
      </c>
      <c r="P107" s="184">
        <f t="shared" si="50"/>
        <v>4.5558505987299214E-2</v>
      </c>
      <c r="Q107" s="184">
        <f t="shared" si="50"/>
        <v>4.3982199821186188E-2</v>
      </c>
      <c r="R107" s="184">
        <f t="shared" si="50"/>
        <v>0</v>
      </c>
      <c r="S107" s="92"/>
      <c r="T107" s="92"/>
      <c r="U107" s="92"/>
      <c r="V107" s="92"/>
      <c r="W107" s="92"/>
      <c r="X107" s="92"/>
      <c r="Y107" s="92"/>
      <c r="Z107" s="92"/>
    </row>
    <row r="108" spans="1:26" x14ac:dyDescent="0.25">
      <c r="E108" s="7" t="s">
        <v>530</v>
      </c>
      <c r="F108" s="244"/>
      <c r="G108" s="184" t="str">
        <f t="shared" si="50"/>
        <v>£m</v>
      </c>
      <c r="H108" s="244">
        <f>SUM(J108:R108)</f>
        <v>0.98092368817472875</v>
      </c>
      <c r="I108" s="244"/>
      <c r="J108" s="244">
        <f t="shared" ref="J108:R108" si="51">SUM(J106:J107)</f>
        <v>0</v>
      </c>
      <c r="K108" s="244">
        <f t="shared" si="51"/>
        <v>0</v>
      </c>
      <c r="L108" s="244">
        <f t="shared" si="51"/>
        <v>0</v>
      </c>
      <c r="M108" s="244">
        <f t="shared" si="51"/>
        <v>0.20503188915962023</v>
      </c>
      <c r="N108" s="244">
        <f t="shared" si="51"/>
        <v>0.19936407451859908</v>
      </c>
      <c r="O108" s="244">
        <f t="shared" si="51"/>
        <v>0.19770415147454701</v>
      </c>
      <c r="P108" s="244">
        <f t="shared" si="51"/>
        <v>0.19274625840637077</v>
      </c>
      <c r="Q108" s="244">
        <f t="shared" si="51"/>
        <v>0.18607731461559157</v>
      </c>
      <c r="R108" s="244">
        <f t="shared" si="51"/>
        <v>0</v>
      </c>
    </row>
    <row r="110" spans="1:26" x14ac:dyDescent="0.25">
      <c r="A110" s="283" t="s">
        <v>531</v>
      </c>
      <c r="B110" s="284"/>
      <c r="C110" s="285"/>
      <c r="D110" s="285"/>
      <c r="E110" s="285"/>
      <c r="F110" s="285"/>
      <c r="G110" s="285"/>
      <c r="H110" s="285"/>
      <c r="I110" s="285"/>
      <c r="J110" s="285"/>
      <c r="K110" s="285"/>
      <c r="L110" s="285"/>
      <c r="M110" s="285"/>
      <c r="N110" s="285"/>
      <c r="O110" s="285"/>
      <c r="P110" s="285"/>
      <c r="Q110" s="285"/>
      <c r="R110" s="285"/>
    </row>
    <row r="112" spans="1:26" x14ac:dyDescent="0.25">
      <c r="C112" s="110" t="s">
        <v>532</v>
      </c>
    </row>
    <row r="114" spans="1:26" x14ac:dyDescent="0.25">
      <c r="E114" s="7" t="str">
        <f xml:space="preserve"> E$61</f>
        <v>Actual nominal revenue</v>
      </c>
      <c r="F114" s="184">
        <f t="shared" ref="F114:Q114" si="52" xml:space="preserve"> F$61</f>
        <v>0</v>
      </c>
      <c r="G114" s="184" t="str">
        <f t="shared" si="52"/>
        <v>£m</v>
      </c>
      <c r="H114" s="184">
        <f t="shared" si="52"/>
        <v>0</v>
      </c>
      <c r="I114" s="184">
        <f t="shared" si="52"/>
        <v>0</v>
      </c>
      <c r="J114" s="184">
        <f t="shared" si="52"/>
        <v>0</v>
      </c>
      <c r="K114" s="184">
        <f t="shared" si="52"/>
        <v>0</v>
      </c>
      <c r="L114" s="184">
        <f t="shared" si="52"/>
        <v>0</v>
      </c>
      <c r="M114" s="184">
        <f t="shared" si="52"/>
        <v>0.20578504789279284</v>
      </c>
      <c r="N114" s="184">
        <f t="shared" si="52"/>
        <v>0.19789007651735005</v>
      </c>
      <c r="O114" s="184">
        <f t="shared" si="52"/>
        <v>0.1906521361848941</v>
      </c>
      <c r="P114" s="184">
        <f t="shared" si="52"/>
        <v>0.18376730624298535</v>
      </c>
      <c r="Q114" s="184">
        <f t="shared" si="52"/>
        <v>0.17713110127993859</v>
      </c>
      <c r="R114" s="184">
        <f xml:space="preserve"> R$61</f>
        <v>0</v>
      </c>
    </row>
    <row r="115" spans="1:26" x14ac:dyDescent="0.25">
      <c r="E115" s="7" t="str">
        <f t="shared" ref="E115:R115" si="53" xml:space="preserve"> E$108</f>
        <v>Total nominal revenue company should have received</v>
      </c>
      <c r="F115" s="184">
        <f t="shared" si="53"/>
        <v>0</v>
      </c>
      <c r="G115" s="184" t="str">
        <f t="shared" si="53"/>
        <v>£m</v>
      </c>
      <c r="H115" s="184">
        <f t="shared" si="53"/>
        <v>0.98092368817472875</v>
      </c>
      <c r="I115" s="184">
        <f t="shared" si="53"/>
        <v>0</v>
      </c>
      <c r="J115" s="184">
        <f t="shared" si="53"/>
        <v>0</v>
      </c>
      <c r="K115" s="184">
        <f t="shared" si="53"/>
        <v>0</v>
      </c>
      <c r="L115" s="184">
        <f t="shared" si="53"/>
        <v>0</v>
      </c>
      <c r="M115" s="184">
        <f t="shared" si="53"/>
        <v>0.20503188915962023</v>
      </c>
      <c r="N115" s="184">
        <f t="shared" si="53"/>
        <v>0.19936407451859908</v>
      </c>
      <c r="O115" s="184">
        <f t="shared" si="53"/>
        <v>0.19770415147454701</v>
      </c>
      <c r="P115" s="184">
        <f t="shared" si="53"/>
        <v>0.19274625840637077</v>
      </c>
      <c r="Q115" s="184">
        <f t="shared" si="53"/>
        <v>0.18607731461559157</v>
      </c>
      <c r="R115" s="184">
        <f t="shared" si="53"/>
        <v>0</v>
      </c>
    </row>
    <row r="116" spans="1:26" s="184" customFormat="1" x14ac:dyDescent="0.25">
      <c r="A116" s="180"/>
      <c r="B116" s="181"/>
      <c r="C116" s="182"/>
      <c r="D116" s="183"/>
      <c r="E116" s="7" t="s">
        <v>533</v>
      </c>
      <c r="G116" s="184" t="str">
        <f t="shared" ref="G116" si="54" xml:space="preserve"> G$99</f>
        <v>£m</v>
      </c>
      <c r="H116" s="244">
        <f>SUM(J116:R116)</f>
        <v>2.5698020056767745E-2</v>
      </c>
      <c r="M116" s="184">
        <f>M115-M114</f>
        <v>-7.5315873317260973E-4</v>
      </c>
      <c r="N116" s="184">
        <f t="shared" ref="N116:Q116" si="55">N115-N114</f>
        <v>1.4739980012490328E-3</v>
      </c>
      <c r="O116" s="184">
        <f t="shared" si="55"/>
        <v>7.0520152896529076E-3</v>
      </c>
      <c r="P116" s="184">
        <f t="shared" si="55"/>
        <v>8.9789521633854286E-3</v>
      </c>
      <c r="Q116" s="184">
        <f t="shared" si="55"/>
        <v>8.946213335652986E-3</v>
      </c>
      <c r="S116" s="185"/>
      <c r="T116" s="185"/>
      <c r="U116" s="185"/>
      <c r="V116" s="185"/>
      <c r="W116" s="185"/>
      <c r="X116" s="185"/>
      <c r="Y116" s="185"/>
      <c r="Z116" s="185"/>
    </row>
    <row r="118" spans="1:26" x14ac:dyDescent="0.25">
      <c r="A118" s="283" t="s">
        <v>534</v>
      </c>
      <c r="B118" s="284"/>
      <c r="C118" s="285"/>
      <c r="D118" s="285"/>
      <c r="E118" s="285"/>
      <c r="F118" s="285"/>
      <c r="G118" s="285"/>
      <c r="H118" s="285"/>
      <c r="I118" s="285"/>
      <c r="J118" s="285"/>
      <c r="K118" s="285"/>
      <c r="L118" s="285"/>
      <c r="M118" s="285"/>
      <c r="N118" s="285"/>
      <c r="O118" s="285"/>
      <c r="P118" s="285"/>
      <c r="Q118" s="285"/>
      <c r="R118" s="285"/>
    </row>
    <row r="120" spans="1:26" x14ac:dyDescent="0.25">
      <c r="C120" s="110" t="s">
        <v>535</v>
      </c>
    </row>
    <row r="121" spans="1:26" x14ac:dyDescent="0.25">
      <c r="C121" s="110" t="s">
        <v>536</v>
      </c>
    </row>
    <row r="122" spans="1:26" x14ac:dyDescent="0.25">
      <c r="C122" s="110" t="s">
        <v>537</v>
      </c>
    </row>
    <row r="124" spans="1:26" s="205" customFormat="1" x14ac:dyDescent="0.25">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1.9909655450194075E-2</v>
      </c>
      <c r="M124" s="205">
        <f>Index!M$48</f>
        <v>1.9833640562247679E-2</v>
      </c>
      <c r="N124" s="205">
        <f>Index!N$48</f>
        <v>2.0041983108134653E-2</v>
      </c>
      <c r="O124" s="205">
        <f>Index!O$48</f>
        <v>2.0751251595618081E-2</v>
      </c>
      <c r="P124" s="205">
        <f>Index!P$48</f>
        <v>2.1000000000000574E-2</v>
      </c>
      <c r="Q124" s="205">
        <f>Index!Q$48</f>
        <v>2.100000000000124E-2</v>
      </c>
      <c r="R124" s="205">
        <f>Index!R$48</f>
        <v>1.999999999999913E-2</v>
      </c>
    </row>
    <row r="125" spans="1:26" s="205" customFormat="1" x14ac:dyDescent="0.25">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1.1612485258307714E-2</v>
      </c>
      <c r="M125" s="205">
        <f>Index!M$71</f>
        <v>4.424450951415082E-3</v>
      </c>
      <c r="N125" s="205">
        <f>Index!N$71</f>
        <v>9.5456655774606158E-3</v>
      </c>
      <c r="O125" s="205">
        <f>Index!O$71</f>
        <v>1.0752431675141949E-2</v>
      </c>
      <c r="P125" s="205">
        <f>Index!P$71</f>
        <v>1.1000000000000121E-2</v>
      </c>
      <c r="Q125" s="205">
        <f>Index!Q$71</f>
        <v>1.0999999999998566E-2</v>
      </c>
      <c r="R125" s="205">
        <f>Index!R$71</f>
        <v>1.0000000000000675E-2</v>
      </c>
    </row>
    <row r="126" spans="1:26" s="172" customFormat="1" x14ac:dyDescent="0.25">
      <c r="A126" s="173"/>
      <c r="B126" s="174"/>
      <c r="C126" s="175"/>
      <c r="D126" s="176"/>
      <c r="E126" s="172" t="s">
        <v>538</v>
      </c>
      <c r="J126" s="172">
        <f t="shared" ref="J126:L126" si="56">SUM(J124:J125)</f>
        <v>0</v>
      </c>
      <c r="K126" s="172">
        <f t="shared" si="56"/>
        <v>0</v>
      </c>
      <c r="L126" s="172">
        <f t="shared" si="56"/>
        <v>3.1522140708501789E-2</v>
      </c>
      <c r="M126" s="172">
        <f>SUM(M124:M125)</f>
        <v>2.4258091513662761E-2</v>
      </c>
      <c r="N126" s="172">
        <f t="shared" ref="N126:R126" si="57">SUM(N124:N125)</f>
        <v>2.9587648685595269E-2</v>
      </c>
      <c r="O126" s="172">
        <f t="shared" si="57"/>
        <v>3.150368327076003E-2</v>
      </c>
      <c r="P126" s="172">
        <f t="shared" si="57"/>
        <v>3.2000000000000695E-2</v>
      </c>
      <c r="Q126" s="172">
        <f t="shared" si="57"/>
        <v>3.1999999999999806E-2</v>
      </c>
      <c r="R126" s="172">
        <f t="shared" si="57"/>
        <v>2.9999999999999805E-2</v>
      </c>
      <c r="S126" s="177"/>
      <c r="T126" s="177"/>
      <c r="U126" s="177"/>
      <c r="V126" s="177"/>
      <c r="W126" s="177"/>
      <c r="X126" s="177"/>
      <c r="Y126" s="177"/>
      <c r="Z126" s="177"/>
    </row>
    <row r="128" spans="1:26" s="161" customFormat="1" x14ac:dyDescent="0.25">
      <c r="A128" s="157"/>
      <c r="B128" s="158"/>
      <c r="C128" s="159"/>
      <c r="D128" s="160"/>
      <c r="E128" s="161" t="str">
        <f xml:space="preserve"> E$140</f>
        <v>True up Nominal RCV balance BEG</v>
      </c>
      <c r="F128" s="342">
        <f t="shared" ref="F128:R128" si="58" xml:space="preserve"> F$140</f>
        <v>0</v>
      </c>
      <c r="G128" s="161" t="str">
        <f t="shared" si="58"/>
        <v>£m</v>
      </c>
      <c r="H128" s="342">
        <f t="shared" si="58"/>
        <v>0</v>
      </c>
      <c r="I128" s="342">
        <f t="shared" si="58"/>
        <v>0</v>
      </c>
      <c r="J128" s="342">
        <f t="shared" si="58"/>
        <v>0</v>
      </c>
      <c r="K128" s="342">
        <f xml:space="preserve"> K$140</f>
        <v>0</v>
      </c>
      <c r="L128" s="342">
        <f t="shared" si="58"/>
        <v>0</v>
      </c>
      <c r="M128" s="342">
        <f t="shared" si="58"/>
        <v>2.3245890862940608</v>
      </c>
      <c r="N128" s="342">
        <f t="shared" si="58"/>
        <v>2.2238345551296952</v>
      </c>
      <c r="O128" s="342">
        <f t="shared" si="58"/>
        <v>2.1385168396967633</v>
      </c>
      <c r="P128" s="342">
        <f t="shared" si="58"/>
        <v>2.0602993890894292</v>
      </c>
      <c r="Q128" s="342">
        <f t="shared" si="58"/>
        <v>1.985897857550633</v>
      </c>
      <c r="R128" s="342">
        <f t="shared" si="58"/>
        <v>1.9141831141187642</v>
      </c>
    </row>
    <row r="129" spans="1:16383" x14ac:dyDescent="0.25">
      <c r="E129" s="178" t="str">
        <f xml:space="preserve"> E$126</f>
        <v>True up Indexation percentage</v>
      </c>
      <c r="F129" s="178">
        <f t="shared" ref="F129:R129" si="59" xml:space="preserve"> F$126</f>
        <v>0</v>
      </c>
      <c r="G129" s="178">
        <f t="shared" si="59"/>
        <v>0</v>
      </c>
      <c r="H129" s="178">
        <f t="shared" si="59"/>
        <v>0</v>
      </c>
      <c r="I129" s="178">
        <f t="shared" si="59"/>
        <v>0</v>
      </c>
      <c r="J129" s="178">
        <f t="shared" si="59"/>
        <v>0</v>
      </c>
      <c r="K129" s="178">
        <f t="shared" si="59"/>
        <v>0</v>
      </c>
      <c r="L129" s="178">
        <f t="shared" si="59"/>
        <v>3.1522140708501789E-2</v>
      </c>
      <c r="M129" s="178">
        <f t="shared" si="59"/>
        <v>2.4258091513662761E-2</v>
      </c>
      <c r="N129" s="178">
        <f t="shared" si="59"/>
        <v>2.9587648685595269E-2</v>
      </c>
      <c r="O129" s="178">
        <f t="shared" si="59"/>
        <v>3.150368327076003E-2</v>
      </c>
      <c r="P129" s="178">
        <f t="shared" si="59"/>
        <v>3.2000000000000695E-2</v>
      </c>
      <c r="Q129" s="178">
        <f t="shared" si="59"/>
        <v>3.1999999999999806E-2</v>
      </c>
      <c r="R129" s="178">
        <f t="shared" si="59"/>
        <v>2.9999999999999805E-2</v>
      </c>
    </row>
    <row r="130" spans="1:16383" x14ac:dyDescent="0.25">
      <c r="C130" s="276"/>
      <c r="E130" s="7" t="s">
        <v>539</v>
      </c>
      <c r="G130" s="91" t="s">
        <v>296</v>
      </c>
      <c r="J130" s="246">
        <f>J128*J129</f>
        <v>0</v>
      </c>
      <c r="K130" s="246">
        <f t="shared" ref="K130:L130" si="60">K128*K129</f>
        <v>0</v>
      </c>
      <c r="L130" s="246">
        <f t="shared" si="60"/>
        <v>0</v>
      </c>
      <c r="M130" s="246">
        <f>M128*M129</f>
        <v>5.6390094786983029E-2</v>
      </c>
      <c r="N130" s="246">
        <f t="shared" ref="N130:R130" si="61">N128*N129</f>
        <v>6.5798035552064468E-2</v>
      </c>
      <c r="O130" s="246">
        <f t="shared" si="61"/>
        <v>6.7371157186993533E-2</v>
      </c>
      <c r="P130" s="246">
        <f t="shared" si="61"/>
        <v>6.5929580450863168E-2</v>
      </c>
      <c r="Q130" s="246">
        <f t="shared" si="61"/>
        <v>6.3548731441619877E-2</v>
      </c>
      <c r="R130" s="246">
        <f t="shared" si="61"/>
        <v>5.7425493423562554E-2</v>
      </c>
    </row>
    <row r="132" spans="1:16383" s="205" customFormat="1" x14ac:dyDescent="0.25">
      <c r="A132" s="201"/>
      <c r="B132" s="202"/>
      <c r="C132" s="203"/>
      <c r="D132" s="204"/>
      <c r="E132" s="37" t="str">
        <f xml:space="preserve"> InpR!E$98</f>
        <v>Run-off rate - CPI(H) + RPI wedge - active - WR</v>
      </c>
      <c r="F132" s="205">
        <f xml:space="preserve"> InpR!F$98</f>
        <v>0</v>
      </c>
      <c r="G132" s="223" t="str">
        <f xml:space="preserve"> InpR!G$98</f>
        <v>%</v>
      </c>
      <c r="H132" s="205">
        <f xml:space="preserve"> InpR!H$98</f>
        <v>0</v>
      </c>
      <c r="I132" s="205">
        <f xml:space="preserve"> InpR!I$98</f>
        <v>0</v>
      </c>
      <c r="J132" s="205">
        <f xml:space="preserve"> InpR!J$98</f>
        <v>0</v>
      </c>
      <c r="K132" s="205">
        <f xml:space="preserve"> InpR!K$98</f>
        <v>0</v>
      </c>
      <c r="L132" s="205">
        <f xml:space="preserve"> InpR!L$98</f>
        <v>0</v>
      </c>
      <c r="M132" s="205">
        <f xml:space="preserve"> InpR!M$98</f>
        <v>6.6000000000000003E-2</v>
      </c>
      <c r="N132" s="205">
        <f xml:space="preserve"> InpR!N$98</f>
        <v>6.6000000000000003E-2</v>
      </c>
      <c r="O132" s="205">
        <f xml:space="preserve"> InpR!O$98</f>
        <v>6.6000000000000003E-2</v>
      </c>
      <c r="P132" s="205">
        <f xml:space="preserve"> InpR!P$98</f>
        <v>6.6000000000000003E-2</v>
      </c>
      <c r="Q132" s="205">
        <f xml:space="preserve"> InpR!Q$98</f>
        <v>6.6000000000000003E-2</v>
      </c>
      <c r="R132" s="205">
        <f xml:space="preserve"> InpR!R$98</f>
        <v>0</v>
      </c>
    </row>
    <row r="133" spans="1:16383" s="161" customFormat="1" x14ac:dyDescent="0.25">
      <c r="A133" s="157"/>
      <c r="B133" s="158"/>
      <c r="C133" s="159"/>
      <c r="D133" s="160"/>
      <c r="E133" s="161" t="str">
        <f xml:space="preserve"> E$140</f>
        <v>True up Nominal RCV balance BEG</v>
      </c>
      <c r="F133" s="342">
        <f t="shared" ref="F133:R133" si="62" xml:space="preserve"> F$140</f>
        <v>0</v>
      </c>
      <c r="G133" s="161" t="str">
        <f t="shared" si="62"/>
        <v>£m</v>
      </c>
      <c r="H133" s="342">
        <f t="shared" si="62"/>
        <v>0</v>
      </c>
      <c r="I133" s="342">
        <f t="shared" si="62"/>
        <v>0</v>
      </c>
      <c r="J133" s="342">
        <f t="shared" si="62"/>
        <v>0</v>
      </c>
      <c r="K133" s="342">
        <f t="shared" si="62"/>
        <v>0</v>
      </c>
      <c r="L133" s="342">
        <f t="shared" si="62"/>
        <v>0</v>
      </c>
      <c r="M133" s="342">
        <f t="shared" si="62"/>
        <v>2.3245890862940608</v>
      </c>
      <c r="N133" s="342">
        <f t="shared" si="62"/>
        <v>2.2238345551296952</v>
      </c>
      <c r="O133" s="342">
        <f t="shared" si="62"/>
        <v>2.1385168396967633</v>
      </c>
      <c r="P133" s="342">
        <f t="shared" si="62"/>
        <v>2.0602993890894292</v>
      </c>
      <c r="Q133" s="342">
        <f t="shared" si="62"/>
        <v>1.985897857550633</v>
      </c>
      <c r="R133" s="342">
        <f t="shared" si="62"/>
        <v>1.9141831141187642</v>
      </c>
    </row>
    <row r="134" spans="1:16383" x14ac:dyDescent="0.25">
      <c r="C134" s="276"/>
      <c r="E134" s="7" t="str">
        <f xml:space="preserve"> E$130</f>
        <v>True up RCV indexation</v>
      </c>
      <c r="F134" s="7">
        <f t="shared" ref="F134:R134" si="63" xml:space="preserve"> F$130</f>
        <v>0</v>
      </c>
      <c r="G134" s="91" t="str">
        <f t="shared" si="63"/>
        <v>£m</v>
      </c>
      <c r="H134" s="7">
        <f t="shared" si="63"/>
        <v>0</v>
      </c>
      <c r="I134" s="7">
        <f t="shared" si="63"/>
        <v>0</v>
      </c>
      <c r="J134" s="246">
        <f t="shared" si="63"/>
        <v>0</v>
      </c>
      <c r="K134" s="246">
        <f t="shared" si="63"/>
        <v>0</v>
      </c>
      <c r="L134" s="246">
        <f t="shared" si="63"/>
        <v>0</v>
      </c>
      <c r="M134" s="246">
        <f t="shared" si="63"/>
        <v>5.6390094786983029E-2</v>
      </c>
      <c r="N134" s="246">
        <f t="shared" si="63"/>
        <v>6.5798035552064468E-2</v>
      </c>
      <c r="O134" s="246">
        <f t="shared" si="63"/>
        <v>6.7371157186993533E-2</v>
      </c>
      <c r="P134" s="246">
        <f t="shared" si="63"/>
        <v>6.5929580450863168E-2</v>
      </c>
      <c r="Q134" s="246">
        <f t="shared" si="63"/>
        <v>6.3548731441619877E-2</v>
      </c>
      <c r="R134" s="246">
        <f t="shared" si="63"/>
        <v>5.7425493423562554E-2</v>
      </c>
    </row>
    <row r="135" spans="1:16383" x14ac:dyDescent="0.25">
      <c r="C135" s="276"/>
      <c r="E135" s="7" t="s">
        <v>540</v>
      </c>
      <c r="F135" s="247"/>
      <c r="G135" s="162" t="s">
        <v>296</v>
      </c>
      <c r="H135" s="247"/>
      <c r="I135" s="247"/>
      <c r="J135" s="246">
        <f t="shared" ref="J135:L135" si="64" xml:space="preserve"> (J133+J134) * J132</f>
        <v>0</v>
      </c>
      <c r="K135" s="246">
        <f t="shared" si="64"/>
        <v>0</v>
      </c>
      <c r="L135" s="246">
        <f t="shared" si="64"/>
        <v>0</v>
      </c>
      <c r="M135" s="246">
        <f xml:space="preserve"> (M133+M134) * M132</f>
        <v>0.1571446259513489</v>
      </c>
      <c r="N135" s="246">
        <f t="shared" ref="N135:R135" si="65" xml:space="preserve"> (N133+N134) * N132</f>
        <v>0.15111575098499613</v>
      </c>
      <c r="O135" s="246">
        <f t="shared" si="65"/>
        <v>0.14558860779432797</v>
      </c>
      <c r="P135" s="246">
        <f t="shared" si="65"/>
        <v>0.14033111198965931</v>
      </c>
      <c r="Q135" s="246">
        <f t="shared" si="65"/>
        <v>0.13526347487348869</v>
      </c>
      <c r="R135" s="246">
        <f t="shared" si="65"/>
        <v>0</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x14ac:dyDescent="0.25">
      <c r="F136" s="138"/>
      <c r="G136" s="138"/>
      <c r="H136" s="138"/>
    </row>
    <row r="137" spans="1:16383" s="200" customFormat="1" x14ac:dyDescent="0.25">
      <c r="A137" s="196"/>
      <c r="B137" s="197"/>
      <c r="C137" s="198"/>
      <c r="D137" s="199"/>
      <c r="E137" s="200" t="str">
        <f>InpR!$E$91</f>
        <v>RCV - CPI(H) + RPI wedge initial balance - nominal - WR</v>
      </c>
      <c r="F137" s="250">
        <f>InpR!$F$91</f>
        <v>2.3245890862940608</v>
      </c>
      <c r="G137" s="200" t="str">
        <f>InpR!$G$91</f>
        <v>£m</v>
      </c>
      <c r="H137" s="30"/>
    </row>
    <row r="138" spans="1:16383" s="37" customFormat="1" x14ac:dyDescent="0.25">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x14ac:dyDescent="0.25">
      <c r="A139" s="48"/>
      <c r="B139" s="59"/>
      <c r="C139" s="108"/>
      <c r="D139" s="53"/>
    </row>
    <row r="140" spans="1:16383" x14ac:dyDescent="0.25">
      <c r="A140" s="47"/>
      <c r="B140" s="51"/>
      <c r="C140" s="278"/>
      <c r="D140" s="56"/>
      <c r="E140" s="7" t="s">
        <v>541</v>
      </c>
      <c r="G140" s="162" t="s">
        <v>296</v>
      </c>
      <c r="J140" s="242">
        <f t="shared" ref="J140" si="66" xml:space="preserve"> I143</f>
        <v>0</v>
      </c>
      <c r="K140" s="242">
        <f t="shared" ref="K140" si="67" xml:space="preserve"> J143</f>
        <v>0</v>
      </c>
      <c r="L140" s="242">
        <f t="shared" ref="L140" si="68" xml:space="preserve"> K143</f>
        <v>0</v>
      </c>
      <c r="M140" s="242">
        <f t="shared" ref="M140" si="69" xml:space="preserve"> L143</f>
        <v>2.3245890862940608</v>
      </c>
      <c r="N140" s="242">
        <f t="shared" ref="N140" si="70" xml:space="preserve"> M143</f>
        <v>2.2238345551296952</v>
      </c>
      <c r="O140" s="242">
        <f t="shared" ref="O140" si="71" xml:space="preserve"> N143</f>
        <v>2.1385168396967633</v>
      </c>
      <c r="P140" s="242">
        <f t="shared" ref="P140" si="72" xml:space="preserve"> O143</f>
        <v>2.0602993890894292</v>
      </c>
      <c r="Q140" s="242">
        <f t="shared" ref="Q140" si="73" xml:space="preserve"> P143</f>
        <v>1.985897857550633</v>
      </c>
      <c r="R140" s="242">
        <f t="shared" ref="R140" si="74" xml:space="preserve"> Q143</f>
        <v>1.9141831141187642</v>
      </c>
    </row>
    <row r="141" spans="1:16383" x14ac:dyDescent="0.25">
      <c r="A141" s="47"/>
      <c r="B141" s="51"/>
      <c r="C141" s="111"/>
      <c r="D141" s="56" t="s">
        <v>503</v>
      </c>
      <c r="E141" s="7" t="str">
        <f t="shared" ref="E141:R141" si="75" xml:space="preserve"> E$130</f>
        <v>True up RCV indexation</v>
      </c>
      <c r="F141" s="242">
        <f t="shared" si="75"/>
        <v>0</v>
      </c>
      <c r="G141" s="242" t="str">
        <f t="shared" si="75"/>
        <v>£m</v>
      </c>
      <c r="H141" s="242">
        <f t="shared" si="75"/>
        <v>0</v>
      </c>
      <c r="I141" s="242">
        <f t="shared" si="75"/>
        <v>0</v>
      </c>
      <c r="J141" s="242">
        <f t="shared" si="75"/>
        <v>0</v>
      </c>
      <c r="K141" s="242">
        <f t="shared" si="75"/>
        <v>0</v>
      </c>
      <c r="L141" s="242">
        <f t="shared" si="75"/>
        <v>0</v>
      </c>
      <c r="M141" s="242">
        <f t="shared" si="75"/>
        <v>5.6390094786983029E-2</v>
      </c>
      <c r="N141" s="242">
        <f t="shared" si="75"/>
        <v>6.5798035552064468E-2</v>
      </c>
      <c r="O141" s="242">
        <f t="shared" si="75"/>
        <v>6.7371157186993533E-2</v>
      </c>
      <c r="P141" s="242">
        <f t="shared" si="75"/>
        <v>6.5929580450863168E-2</v>
      </c>
      <c r="Q141" s="242">
        <f t="shared" si="75"/>
        <v>6.3548731441619877E-2</v>
      </c>
      <c r="R141" s="242">
        <f t="shared" si="75"/>
        <v>5.7425493423562554E-2</v>
      </c>
    </row>
    <row r="142" spans="1:16383" x14ac:dyDescent="0.25">
      <c r="A142" s="47"/>
      <c r="B142" s="51"/>
      <c r="C142" s="111"/>
      <c r="D142" s="56" t="s">
        <v>504</v>
      </c>
      <c r="E142" s="7" t="str">
        <f t="shared" ref="E142:R142" si="76" xml:space="preserve"> E$135</f>
        <v>True up Nominal RCV run-off</v>
      </c>
      <c r="F142" s="242">
        <f t="shared" si="76"/>
        <v>0</v>
      </c>
      <c r="G142" s="242" t="str">
        <f t="shared" si="76"/>
        <v>£m</v>
      </c>
      <c r="H142" s="242">
        <f t="shared" si="76"/>
        <v>0</v>
      </c>
      <c r="I142" s="242">
        <f t="shared" si="76"/>
        <v>0</v>
      </c>
      <c r="J142" s="242">
        <f t="shared" si="76"/>
        <v>0</v>
      </c>
      <c r="K142" s="242">
        <f t="shared" si="76"/>
        <v>0</v>
      </c>
      <c r="L142" s="242">
        <f t="shared" si="76"/>
        <v>0</v>
      </c>
      <c r="M142" s="242">
        <f t="shared" si="76"/>
        <v>0.1571446259513489</v>
      </c>
      <c r="N142" s="242">
        <f t="shared" si="76"/>
        <v>0.15111575098499613</v>
      </c>
      <c r="O142" s="242">
        <f t="shared" si="76"/>
        <v>0.14558860779432797</v>
      </c>
      <c r="P142" s="242">
        <f t="shared" si="76"/>
        <v>0.14033111198965931</v>
      </c>
      <c r="Q142" s="242">
        <f t="shared" si="76"/>
        <v>0.13526347487348869</v>
      </c>
      <c r="R142" s="242">
        <f t="shared" si="76"/>
        <v>0</v>
      </c>
    </row>
    <row r="143" spans="1:16383" s="138" customFormat="1" x14ac:dyDescent="0.25">
      <c r="A143" s="134"/>
      <c r="B143" s="135"/>
      <c r="C143" s="277"/>
      <c r="D143" s="137"/>
      <c r="E143" s="138" t="s">
        <v>542</v>
      </c>
      <c r="G143" s="163" t="s">
        <v>296</v>
      </c>
      <c r="J143" s="243">
        <f t="shared" ref="J143:K143" si="77" xml:space="preserve"> IF( J138 = 1, $F137, J140 + J141 - J142)</f>
        <v>0</v>
      </c>
      <c r="K143" s="243">
        <f t="shared" si="77"/>
        <v>0</v>
      </c>
      <c r="L143" s="243">
        <f xml:space="preserve"> IF( L138 = 1, $F137, L140 + L141 - L142)</f>
        <v>2.3245890862940608</v>
      </c>
      <c r="M143" s="243">
        <f t="shared" ref="M143:R143" si="78" xml:space="preserve"> IF( M138 = 1, $F137, M140 + M141 - M142)</f>
        <v>2.2238345551296952</v>
      </c>
      <c r="N143" s="243">
        <f t="shared" si="78"/>
        <v>2.1385168396967633</v>
      </c>
      <c r="O143" s="243">
        <f t="shared" si="78"/>
        <v>2.0602993890894292</v>
      </c>
      <c r="P143" s="243">
        <f t="shared" si="78"/>
        <v>1.985897857550633</v>
      </c>
      <c r="Q143" s="243">
        <f t="shared" si="78"/>
        <v>1.9141831141187642</v>
      </c>
      <c r="R143" s="243">
        <f t="shared" si="78"/>
        <v>1.9716086075423267</v>
      </c>
    </row>
    <row r="145" spans="1:18" s="92" customFormat="1" x14ac:dyDescent="0.25">
      <c r="A145" s="164"/>
      <c r="B145" s="165"/>
      <c r="C145" s="166"/>
      <c r="D145" s="167"/>
      <c r="E145" s="179" t="str">
        <f t="shared" ref="E145:R145" si="79" xml:space="preserve"> E$140</f>
        <v>True up Nominal RCV balance BEG</v>
      </c>
      <c r="F145" s="185">
        <f t="shared" si="79"/>
        <v>0</v>
      </c>
      <c r="G145" s="185" t="str">
        <f t="shared" si="79"/>
        <v>£m</v>
      </c>
      <c r="H145" s="185">
        <f t="shared" si="79"/>
        <v>0</v>
      </c>
      <c r="I145" s="185">
        <f t="shared" si="79"/>
        <v>0</v>
      </c>
      <c r="J145" s="185">
        <f t="shared" si="79"/>
        <v>0</v>
      </c>
      <c r="K145" s="185">
        <f t="shared" si="79"/>
        <v>0</v>
      </c>
      <c r="L145" s="185">
        <f t="shared" si="79"/>
        <v>0</v>
      </c>
      <c r="M145" s="185">
        <f t="shared" si="79"/>
        <v>2.3245890862940608</v>
      </c>
      <c r="N145" s="185">
        <f t="shared" si="79"/>
        <v>2.2238345551296952</v>
      </c>
      <c r="O145" s="185">
        <f t="shared" si="79"/>
        <v>2.1385168396967633</v>
      </c>
      <c r="P145" s="185">
        <f t="shared" si="79"/>
        <v>2.0602993890894292</v>
      </c>
      <c r="Q145" s="185">
        <f t="shared" si="79"/>
        <v>1.985897857550633</v>
      </c>
      <c r="R145" s="185">
        <f t="shared" si="79"/>
        <v>1.9141831141187642</v>
      </c>
    </row>
    <row r="146" spans="1:18" s="92" customFormat="1" x14ac:dyDescent="0.25">
      <c r="A146" s="164"/>
      <c r="B146" s="165"/>
      <c r="C146" s="166"/>
      <c r="D146" s="167"/>
      <c r="E146" s="179" t="str">
        <f t="shared" ref="E146:R146" si="80" xml:space="preserve"> E$130</f>
        <v>True up RCV indexation</v>
      </c>
      <c r="F146" s="185">
        <f t="shared" si="80"/>
        <v>0</v>
      </c>
      <c r="G146" s="185" t="str">
        <f t="shared" si="80"/>
        <v>£m</v>
      </c>
      <c r="H146" s="185">
        <f t="shared" si="80"/>
        <v>0</v>
      </c>
      <c r="I146" s="185">
        <f t="shared" si="80"/>
        <v>0</v>
      </c>
      <c r="J146" s="185">
        <f t="shared" si="80"/>
        <v>0</v>
      </c>
      <c r="K146" s="185">
        <f t="shared" si="80"/>
        <v>0</v>
      </c>
      <c r="L146" s="185">
        <f t="shared" si="80"/>
        <v>0</v>
      </c>
      <c r="M146" s="185">
        <f t="shared" si="80"/>
        <v>5.6390094786983029E-2</v>
      </c>
      <c r="N146" s="185">
        <f t="shared" si="80"/>
        <v>6.5798035552064468E-2</v>
      </c>
      <c r="O146" s="185">
        <f t="shared" si="80"/>
        <v>6.7371157186993533E-2</v>
      </c>
      <c r="P146" s="185">
        <f t="shared" si="80"/>
        <v>6.5929580450863168E-2</v>
      </c>
      <c r="Q146" s="185">
        <f t="shared" si="80"/>
        <v>6.3548731441619877E-2</v>
      </c>
      <c r="R146" s="185">
        <f t="shared" si="80"/>
        <v>5.7425493423562554E-2</v>
      </c>
    </row>
    <row r="147" spans="1:18" s="92" customFormat="1" x14ac:dyDescent="0.25">
      <c r="A147" s="164"/>
      <c r="B147" s="165"/>
      <c r="C147" s="166"/>
      <c r="D147" s="167"/>
      <c r="E147" s="179" t="str">
        <f t="shared" ref="E147:R147" si="81" xml:space="preserve"> E$143</f>
        <v>True up Nominal RCV balance END</v>
      </c>
      <c r="F147" s="185">
        <f t="shared" si="81"/>
        <v>0</v>
      </c>
      <c r="G147" s="185" t="str">
        <f t="shared" si="81"/>
        <v>£m</v>
      </c>
      <c r="H147" s="185">
        <f t="shared" si="81"/>
        <v>0</v>
      </c>
      <c r="I147" s="185">
        <f t="shared" si="81"/>
        <v>0</v>
      </c>
      <c r="J147" s="185">
        <f t="shared" si="81"/>
        <v>0</v>
      </c>
      <c r="K147" s="185">
        <f t="shared" si="81"/>
        <v>0</v>
      </c>
      <c r="L147" s="185">
        <f t="shared" si="81"/>
        <v>2.3245890862940608</v>
      </c>
      <c r="M147" s="185">
        <f t="shared" si="81"/>
        <v>2.2238345551296952</v>
      </c>
      <c r="N147" s="185">
        <f t="shared" si="81"/>
        <v>2.1385168396967633</v>
      </c>
      <c r="O147" s="185">
        <f t="shared" si="81"/>
        <v>2.0602993890894292</v>
      </c>
      <c r="P147" s="185">
        <f t="shared" si="81"/>
        <v>1.985897857550633</v>
      </c>
      <c r="Q147" s="185">
        <f t="shared" si="81"/>
        <v>1.9141831141187642</v>
      </c>
      <c r="R147" s="185">
        <f t="shared" si="81"/>
        <v>1.9716086075423267</v>
      </c>
    </row>
    <row r="148" spans="1:18" x14ac:dyDescent="0.25">
      <c r="A148" s="49"/>
      <c r="C148" s="276"/>
      <c r="D148" s="57"/>
      <c r="E148" s="7" t="s">
        <v>543</v>
      </c>
      <c r="F148" s="244"/>
      <c r="G148" s="185" t="s">
        <v>296</v>
      </c>
      <c r="H148" s="244"/>
      <c r="I148" s="244"/>
      <c r="J148" s="185">
        <f t="shared" ref="J148:L148" si="82" xml:space="preserve"> ( (J145+J146) + J147) / 2</f>
        <v>0</v>
      </c>
      <c r="K148" s="185">
        <f t="shared" si="82"/>
        <v>0</v>
      </c>
      <c r="L148" s="185">
        <f t="shared" si="82"/>
        <v>1.1622945431470304</v>
      </c>
      <c r="M148" s="185">
        <f xml:space="preserve"> ( (M145+M146) + M147) / 2</f>
        <v>2.3024068681053693</v>
      </c>
      <c r="N148" s="185">
        <f t="shared" ref="N148:R148" si="83" xml:space="preserve"> ( (N145+N146) + N147) / 2</f>
        <v>2.2140747151892617</v>
      </c>
      <c r="O148" s="185">
        <f t="shared" si="83"/>
        <v>2.1330936929865931</v>
      </c>
      <c r="P148" s="185">
        <f t="shared" si="83"/>
        <v>2.0560634135454627</v>
      </c>
      <c r="Q148" s="185">
        <f t="shared" si="83"/>
        <v>1.9818148515555085</v>
      </c>
      <c r="R148" s="185">
        <f t="shared" si="83"/>
        <v>1.9716086075423267</v>
      </c>
    </row>
    <row r="150" spans="1:18" s="205" customFormat="1" x14ac:dyDescent="0.25">
      <c r="A150" s="201"/>
      <c r="B150" s="202"/>
      <c r="C150" s="203"/>
      <c r="D150" s="204"/>
      <c r="E150" s="205" t="str">
        <f xml:space="preserve"> InpR!E$105</f>
        <v>WACC on RCV - CPI(H) + RPI wedge bf and additions - WR</v>
      </c>
      <c r="F150" s="205">
        <f xml:space="preserve"> InpR!F$105</f>
        <v>0</v>
      </c>
      <c r="G150" s="223" t="str">
        <f xml:space="preserve"> InpR!G$105</f>
        <v>%</v>
      </c>
      <c r="H150" s="205">
        <f xml:space="preserve"> InpR!H$105</f>
        <v>0</v>
      </c>
      <c r="I150" s="205">
        <f xml:space="preserve"> InpR!I$105</f>
        <v>0</v>
      </c>
      <c r="J150" s="205">
        <f xml:space="preserve"> InpR!J$105</f>
        <v>0</v>
      </c>
      <c r="K150" s="205">
        <f xml:space="preserve"> InpR!K$105</f>
        <v>0</v>
      </c>
      <c r="L150" s="205">
        <f xml:space="preserve"> InpR!L$105</f>
        <v>0</v>
      </c>
      <c r="M150" s="205">
        <f xml:space="preserve"> InpR!M$105</f>
        <v>2.1125902035494581E-2</v>
      </c>
      <c r="N150" s="205">
        <f xml:space="preserve"> InpR!N$105</f>
        <v>2.1125902035494581E-2</v>
      </c>
      <c r="O150" s="205">
        <f xml:space="preserve"> InpR!O$105</f>
        <v>2.1125902035494581E-2</v>
      </c>
      <c r="P150" s="205">
        <f xml:space="preserve"> InpR!P$105</f>
        <v>2.1125902035494581E-2</v>
      </c>
      <c r="Q150" s="205">
        <f xml:space="preserve"> InpR!Q$105</f>
        <v>2.1125902035494581E-2</v>
      </c>
      <c r="R150" s="205">
        <f xml:space="preserve"> InpR!R$105</f>
        <v>0</v>
      </c>
    </row>
    <row r="151" spans="1:18" s="92" customFormat="1" x14ac:dyDescent="0.25">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18" s="92" customFormat="1" x14ac:dyDescent="0.25">
      <c r="A152" s="164"/>
      <c r="B152" s="165"/>
      <c r="C152" s="166"/>
      <c r="D152" s="167"/>
      <c r="E152" s="179" t="str">
        <f xml:space="preserve"> E$148</f>
        <v>True up Nominal RCV average balance</v>
      </c>
      <c r="F152" s="185">
        <f t="shared" ref="F152:R152" si="84" xml:space="preserve"> F$148</f>
        <v>0</v>
      </c>
      <c r="G152" s="185" t="str">
        <f t="shared" si="84"/>
        <v>£m</v>
      </c>
      <c r="H152" s="185">
        <f t="shared" si="84"/>
        <v>0</v>
      </c>
      <c r="I152" s="185">
        <f t="shared" si="84"/>
        <v>0</v>
      </c>
      <c r="J152" s="185">
        <f t="shared" si="84"/>
        <v>0</v>
      </c>
      <c r="K152" s="185">
        <f t="shared" si="84"/>
        <v>0</v>
      </c>
      <c r="L152" s="185">
        <f t="shared" si="84"/>
        <v>1.1622945431470304</v>
      </c>
      <c r="M152" s="185">
        <f t="shared" si="84"/>
        <v>2.3024068681053693</v>
      </c>
      <c r="N152" s="185">
        <f t="shared" si="84"/>
        <v>2.2140747151892617</v>
      </c>
      <c r="O152" s="185">
        <f t="shared" si="84"/>
        <v>2.1330936929865931</v>
      </c>
      <c r="P152" s="185">
        <f t="shared" si="84"/>
        <v>2.0560634135454627</v>
      </c>
      <c r="Q152" s="185">
        <f t="shared" si="84"/>
        <v>1.9818148515555085</v>
      </c>
      <c r="R152" s="185">
        <f t="shared" si="84"/>
        <v>1.9716086075423267</v>
      </c>
    </row>
    <row r="153" spans="1:18" x14ac:dyDescent="0.25">
      <c r="C153" s="276"/>
      <c r="E153" s="7" t="s">
        <v>544</v>
      </c>
      <c r="F153" s="244"/>
      <c r="G153" s="184" t="s">
        <v>296</v>
      </c>
      <c r="H153" s="244"/>
      <c r="I153" s="244"/>
      <c r="J153" s="246">
        <f t="shared" ref="J153:K153" si="85">J150*J151*J152</f>
        <v>0</v>
      </c>
      <c r="K153" s="246">
        <f t="shared" si="85"/>
        <v>0</v>
      </c>
      <c r="L153" s="246">
        <f>L150*L151*L152</f>
        <v>0</v>
      </c>
      <c r="M153" s="246">
        <f t="shared" ref="M153:R153" si="86">M150*M151*M152</f>
        <v>4.8640421941443926E-2</v>
      </c>
      <c r="N153" s="246">
        <f t="shared" si="86"/>
        <v>4.6774325532353909E-2</v>
      </c>
      <c r="O153" s="246">
        <f t="shared" si="86"/>
        <v>4.506352839056612E-2</v>
      </c>
      <c r="P153" s="246">
        <f t="shared" si="86"/>
        <v>4.3436194253326031E-2</v>
      </c>
      <c r="Q153" s="246">
        <f t="shared" si="86"/>
        <v>4.1867626406449907E-2</v>
      </c>
      <c r="R153" s="246">
        <f t="shared" si="86"/>
        <v>0</v>
      </c>
    </row>
    <row r="154" spans="1:18" x14ac:dyDescent="0.25">
      <c r="M154" s="187"/>
      <c r="N154" s="187"/>
      <c r="O154" s="187"/>
      <c r="P154" s="187"/>
      <c r="Q154" s="187"/>
    </row>
    <row r="155" spans="1:18" s="92" customFormat="1" x14ac:dyDescent="0.25">
      <c r="A155" s="164"/>
      <c r="B155" s="165"/>
      <c r="C155" s="166"/>
      <c r="D155" s="167"/>
      <c r="E155" s="179" t="str">
        <f xml:space="preserve"> E$135</f>
        <v>True up Nominal RCV run-off</v>
      </c>
      <c r="F155" s="185">
        <f t="shared" ref="F155:R155" si="87" xml:space="preserve"> F$135</f>
        <v>0</v>
      </c>
      <c r="G155" s="185" t="str">
        <f t="shared" si="87"/>
        <v>£m</v>
      </c>
      <c r="H155" s="185">
        <f t="shared" si="87"/>
        <v>0</v>
      </c>
      <c r="I155" s="185">
        <f t="shared" si="87"/>
        <v>0</v>
      </c>
      <c r="J155" s="185">
        <f t="shared" si="87"/>
        <v>0</v>
      </c>
      <c r="K155" s="185">
        <f t="shared" si="87"/>
        <v>0</v>
      </c>
      <c r="L155" s="185">
        <f t="shared" si="87"/>
        <v>0</v>
      </c>
      <c r="M155" s="185">
        <f t="shared" si="87"/>
        <v>0.1571446259513489</v>
      </c>
      <c r="N155" s="185">
        <f t="shared" si="87"/>
        <v>0.15111575098499613</v>
      </c>
      <c r="O155" s="185">
        <f t="shared" si="87"/>
        <v>0.14558860779432797</v>
      </c>
      <c r="P155" s="185">
        <f t="shared" si="87"/>
        <v>0.14033111198965931</v>
      </c>
      <c r="Q155" s="185">
        <f t="shared" si="87"/>
        <v>0.13526347487348869</v>
      </c>
      <c r="R155" s="185">
        <f t="shared" si="87"/>
        <v>0</v>
      </c>
    </row>
    <row r="156" spans="1:18" s="92" customFormat="1" x14ac:dyDescent="0.25">
      <c r="A156" s="164"/>
      <c r="B156" s="165"/>
      <c r="C156" s="166"/>
      <c r="D156" s="167"/>
      <c r="E156" s="179" t="str">
        <f xml:space="preserve"> E$153</f>
        <v>True up Nominal return</v>
      </c>
      <c r="F156" s="185">
        <f t="shared" ref="F156:R156" si="88" xml:space="preserve"> F$153</f>
        <v>0</v>
      </c>
      <c r="G156" s="185" t="str">
        <f t="shared" si="88"/>
        <v>£m</v>
      </c>
      <c r="H156" s="185">
        <f t="shared" si="88"/>
        <v>0</v>
      </c>
      <c r="I156" s="185">
        <f t="shared" si="88"/>
        <v>0</v>
      </c>
      <c r="J156" s="185">
        <f t="shared" si="88"/>
        <v>0</v>
      </c>
      <c r="K156" s="185">
        <f t="shared" si="88"/>
        <v>0</v>
      </c>
      <c r="L156" s="185">
        <f t="shared" si="88"/>
        <v>0</v>
      </c>
      <c r="M156" s="185">
        <f t="shared" si="88"/>
        <v>4.8640421941443926E-2</v>
      </c>
      <c r="N156" s="185">
        <f t="shared" si="88"/>
        <v>4.6774325532353909E-2</v>
      </c>
      <c r="O156" s="185">
        <f t="shared" si="88"/>
        <v>4.506352839056612E-2</v>
      </c>
      <c r="P156" s="185">
        <f t="shared" si="88"/>
        <v>4.3436194253326031E-2</v>
      </c>
      <c r="Q156" s="185">
        <f t="shared" si="88"/>
        <v>4.1867626406449907E-2</v>
      </c>
      <c r="R156" s="185">
        <f t="shared" si="88"/>
        <v>0</v>
      </c>
    </row>
    <row r="157" spans="1:18" x14ac:dyDescent="0.25">
      <c r="C157" s="276"/>
      <c r="E157" s="7" t="s">
        <v>545</v>
      </c>
      <c r="F157" s="244"/>
      <c r="G157" s="184" t="str">
        <f t="shared" ref="G157" si="89">G$270</f>
        <v>£m</v>
      </c>
      <c r="H157" s="244">
        <f>SUM(J157:R157)</f>
        <v>0.95522566811796084</v>
      </c>
      <c r="I157" s="244"/>
      <c r="J157" s="244">
        <f t="shared" ref="J157:K157" si="90">SUM(J155:J156)</f>
        <v>0</v>
      </c>
      <c r="K157" s="244">
        <f t="shared" si="90"/>
        <v>0</v>
      </c>
      <c r="L157" s="244">
        <f>SUM(L155:L156)</f>
        <v>0</v>
      </c>
      <c r="M157" s="244">
        <f t="shared" ref="M157:R157" si="91">SUM(M155:M156)</f>
        <v>0.20578504789279284</v>
      </c>
      <c r="N157" s="244">
        <f t="shared" si="91"/>
        <v>0.19789007651735005</v>
      </c>
      <c r="O157" s="244">
        <f t="shared" si="91"/>
        <v>0.1906521361848941</v>
      </c>
      <c r="P157" s="244">
        <f t="shared" si="91"/>
        <v>0.18376730624298535</v>
      </c>
      <c r="Q157" s="244">
        <f t="shared" si="91"/>
        <v>0.17713110127993859</v>
      </c>
      <c r="R157" s="244">
        <f t="shared" si="91"/>
        <v>0</v>
      </c>
    </row>
    <row r="159" spans="1:18" x14ac:dyDescent="0.25">
      <c r="C159" s="276"/>
      <c r="E159" s="7" t="str">
        <f xml:space="preserve"> E$157</f>
        <v>Total True up Nominal revenue to company</v>
      </c>
      <c r="F159" s="244">
        <f t="shared" ref="F159:R159" si="92" xml:space="preserve"> F$157</f>
        <v>0</v>
      </c>
      <c r="G159" s="184" t="str">
        <f t="shared" si="92"/>
        <v>£m</v>
      </c>
      <c r="H159" s="244">
        <f t="shared" si="92"/>
        <v>0.95522566811796084</v>
      </c>
      <c r="I159" s="244">
        <f t="shared" si="92"/>
        <v>0</v>
      </c>
      <c r="J159" s="244">
        <f t="shared" si="92"/>
        <v>0</v>
      </c>
      <c r="K159" s="244">
        <f t="shared" si="92"/>
        <v>0</v>
      </c>
      <c r="L159" s="244">
        <f t="shared" si="92"/>
        <v>0</v>
      </c>
      <c r="M159" s="244">
        <f t="shared" si="92"/>
        <v>0.20578504789279284</v>
      </c>
      <c r="N159" s="244">
        <f t="shared" si="92"/>
        <v>0.19789007651735005</v>
      </c>
      <c r="O159" s="244">
        <f t="shared" si="92"/>
        <v>0.1906521361848941</v>
      </c>
      <c r="P159" s="244">
        <f t="shared" si="92"/>
        <v>0.18376730624298535</v>
      </c>
      <c r="Q159" s="244">
        <f t="shared" si="92"/>
        <v>0.17713110127993859</v>
      </c>
      <c r="R159" s="244">
        <f t="shared" si="92"/>
        <v>0</v>
      </c>
    </row>
    <row r="160" spans="1:18" x14ac:dyDescent="0.25">
      <c r="E160" s="7" t="str">
        <f t="shared" ref="E160:R160" si="93" xml:space="preserve"> E$108</f>
        <v>Total nominal revenue company should have received</v>
      </c>
      <c r="F160" s="184">
        <f t="shared" si="93"/>
        <v>0</v>
      </c>
      <c r="G160" s="184" t="str">
        <f t="shared" si="93"/>
        <v>£m</v>
      </c>
      <c r="H160" s="184">
        <f t="shared" si="93"/>
        <v>0.98092368817472875</v>
      </c>
      <c r="I160" s="184">
        <f t="shared" si="93"/>
        <v>0</v>
      </c>
      <c r="J160" s="184">
        <f t="shared" si="93"/>
        <v>0</v>
      </c>
      <c r="K160" s="184">
        <f t="shared" si="93"/>
        <v>0</v>
      </c>
      <c r="L160" s="184">
        <f t="shared" si="93"/>
        <v>0</v>
      </c>
      <c r="M160" s="184">
        <f t="shared" si="93"/>
        <v>0.20503188915962023</v>
      </c>
      <c r="N160" s="184">
        <f t="shared" si="93"/>
        <v>0.19936407451859908</v>
      </c>
      <c r="O160" s="184">
        <f t="shared" si="93"/>
        <v>0.19770415147454701</v>
      </c>
      <c r="P160" s="184">
        <f t="shared" si="93"/>
        <v>0.19274625840637077</v>
      </c>
      <c r="Q160" s="184">
        <f t="shared" si="93"/>
        <v>0.18607731461559157</v>
      </c>
      <c r="R160" s="184">
        <f t="shared" si="93"/>
        <v>0</v>
      </c>
    </row>
    <row r="161" spans="1:16383" s="185" customFormat="1" x14ac:dyDescent="0.25">
      <c r="A161" s="252"/>
      <c r="B161" s="181"/>
      <c r="C161" s="182"/>
      <c r="D161" s="253"/>
      <c r="E161" s="7" t="s">
        <v>546</v>
      </c>
      <c r="G161" s="185" t="str">
        <f t="shared" ref="G161" si="94" xml:space="preserve"> G$268</f>
        <v>£m</v>
      </c>
      <c r="H161" s="185">
        <f xml:space="preserve"> SUM(J161:R161)</f>
        <v>2.5698020056767745E-2</v>
      </c>
      <c r="J161" s="185">
        <f t="shared" ref="J161:K161" si="95">J160-J159</f>
        <v>0</v>
      </c>
      <c r="K161" s="185">
        <f t="shared" si="95"/>
        <v>0</v>
      </c>
      <c r="L161" s="185">
        <f>L160-L159</f>
        <v>0</v>
      </c>
      <c r="M161" s="185">
        <f>M160-M159</f>
        <v>-7.5315873317260973E-4</v>
      </c>
      <c r="N161" s="185">
        <f t="shared" ref="N161:R161" si="96">N160-N159</f>
        <v>1.4739980012490328E-3</v>
      </c>
      <c r="O161" s="185">
        <f t="shared" si="96"/>
        <v>7.0520152896529076E-3</v>
      </c>
      <c r="P161" s="185">
        <f t="shared" si="96"/>
        <v>8.9789521633854286E-3</v>
      </c>
      <c r="Q161" s="185">
        <f t="shared" si="96"/>
        <v>8.946213335652986E-3</v>
      </c>
      <c r="R161" s="185">
        <f t="shared" si="96"/>
        <v>0</v>
      </c>
    </row>
    <row r="163" spans="1:16383" s="185" customFormat="1" x14ac:dyDescent="0.25">
      <c r="A163" s="252"/>
      <c r="B163" s="181"/>
      <c r="C163" s="182"/>
      <c r="D163" s="253"/>
      <c r="E163" s="7" t="str">
        <f xml:space="preserve"> E$161</f>
        <v>Value of True up nominal</v>
      </c>
      <c r="F163" s="185">
        <f t="shared" ref="F163:R163" si="97" xml:space="preserve"> F$161</f>
        <v>0</v>
      </c>
      <c r="G163" s="185" t="str">
        <f t="shared" si="97"/>
        <v>£m</v>
      </c>
      <c r="H163" s="185">
        <f t="shared" si="97"/>
        <v>2.5698020056767745E-2</v>
      </c>
      <c r="I163" s="185">
        <f t="shared" si="97"/>
        <v>0</v>
      </c>
      <c r="J163" s="185">
        <f t="shared" si="97"/>
        <v>0</v>
      </c>
      <c r="K163" s="185">
        <f t="shared" si="97"/>
        <v>0</v>
      </c>
      <c r="L163" s="185">
        <f t="shared" si="97"/>
        <v>0</v>
      </c>
      <c r="M163" s="185">
        <f t="shared" si="97"/>
        <v>-7.5315873317260973E-4</v>
      </c>
      <c r="N163" s="185">
        <f t="shared" si="97"/>
        <v>1.4739980012490328E-3</v>
      </c>
      <c r="O163" s="185">
        <f t="shared" si="97"/>
        <v>7.0520152896529076E-3</v>
      </c>
      <c r="P163" s="185">
        <f t="shared" si="97"/>
        <v>8.9789521633854286E-3</v>
      </c>
      <c r="Q163" s="185">
        <f t="shared" si="97"/>
        <v>8.946213335652986E-3</v>
      </c>
      <c r="R163" s="185">
        <f t="shared" si="97"/>
        <v>0</v>
      </c>
    </row>
    <row r="164" spans="1:16383" s="91" customFormat="1" x14ac:dyDescent="0.25">
      <c r="A164" s="170"/>
      <c r="B164" s="165"/>
      <c r="C164" s="166"/>
      <c r="D164" s="171"/>
      <c r="E164" s="7" t="str">
        <f t="shared" ref="E164:R164" si="98" xml:space="preserve"> E$116</f>
        <v>Difference in nominal revenue</v>
      </c>
      <c r="F164" s="248">
        <f t="shared" si="98"/>
        <v>0</v>
      </c>
      <c r="G164" s="248" t="str">
        <f t="shared" si="98"/>
        <v>£m</v>
      </c>
      <c r="H164" s="248">
        <f t="shared" si="98"/>
        <v>2.5698020056767745E-2</v>
      </c>
      <c r="I164" s="248">
        <f t="shared" si="98"/>
        <v>0</v>
      </c>
      <c r="J164" s="248">
        <f t="shared" si="98"/>
        <v>0</v>
      </c>
      <c r="K164" s="248">
        <f t="shared" si="98"/>
        <v>0</v>
      </c>
      <c r="L164" s="248">
        <f t="shared" si="98"/>
        <v>0</v>
      </c>
      <c r="M164" s="248">
        <f t="shared" si="98"/>
        <v>-7.5315873317260973E-4</v>
      </c>
      <c r="N164" s="248">
        <f t="shared" si="98"/>
        <v>1.4739980012490328E-3</v>
      </c>
      <c r="O164" s="248">
        <f t="shared" si="98"/>
        <v>7.0520152896529076E-3</v>
      </c>
      <c r="P164" s="248">
        <f t="shared" si="98"/>
        <v>8.9789521633854286E-3</v>
      </c>
      <c r="Q164" s="248">
        <f t="shared" si="98"/>
        <v>8.946213335652986E-3</v>
      </c>
      <c r="R164" s="248">
        <f t="shared" si="98"/>
        <v>0</v>
      </c>
      <c r="S164" s="92"/>
      <c r="T164" s="92"/>
      <c r="U164" s="92"/>
      <c r="V164" s="92"/>
      <c r="W164" s="92"/>
      <c r="X164" s="92"/>
      <c r="Y164" s="92"/>
      <c r="Z164" s="92"/>
    </row>
    <row r="165" spans="1:16383" s="211" customFormat="1" x14ac:dyDescent="0.25">
      <c r="A165" s="224"/>
      <c r="B165" s="208"/>
      <c r="C165" s="209"/>
      <c r="D165" s="210"/>
      <c r="E165" s="7" t="s">
        <v>547</v>
      </c>
      <c r="F165" s="225">
        <f>SUM(J165:R165)</f>
        <v>0</v>
      </c>
      <c r="G165" s="211" t="s">
        <v>465</v>
      </c>
      <c r="J165" s="225">
        <f t="shared" ref="J165:R165" si="99">IF( ABS(J163-J164)&gt;ChK_Tol,1,0)</f>
        <v>0</v>
      </c>
      <c r="K165" s="225">
        <f t="shared" si="99"/>
        <v>0</v>
      </c>
      <c r="L165" s="225">
        <f t="shared" si="99"/>
        <v>0</v>
      </c>
      <c r="M165" s="225">
        <f t="shared" si="99"/>
        <v>0</v>
      </c>
      <c r="N165" s="225">
        <f t="shared" si="99"/>
        <v>0</v>
      </c>
      <c r="O165" s="225">
        <f t="shared" si="99"/>
        <v>0</v>
      </c>
      <c r="P165" s="225">
        <f t="shared" si="99"/>
        <v>0</v>
      </c>
      <c r="Q165" s="225">
        <f t="shared" si="99"/>
        <v>0</v>
      </c>
      <c r="R165" s="225">
        <f t="shared" si="99"/>
        <v>0</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x14ac:dyDescent="0.25">
      <c r="E166" s="168"/>
      <c r="F166" s="168"/>
      <c r="G166" s="168"/>
      <c r="H166" s="168"/>
      <c r="I166" s="168"/>
      <c r="J166" s="168"/>
      <c r="K166" s="168"/>
      <c r="L166" s="168"/>
      <c r="M166" s="186" t="b">
        <f xml:space="preserve"> M163=M164</f>
        <v>1</v>
      </c>
      <c r="N166" s="186" t="b">
        <f t="shared" ref="N166:Q166" si="100" xml:space="preserve"> N163=N164</f>
        <v>1</v>
      </c>
      <c r="O166" s="186" t="b">
        <f t="shared" si="100"/>
        <v>1</v>
      </c>
      <c r="P166" s="186" t="b">
        <f t="shared" si="100"/>
        <v>1</v>
      </c>
      <c r="Q166" s="186" t="b">
        <f t="shared" si="100"/>
        <v>1</v>
      </c>
    </row>
    <row r="167" spans="1:16383" x14ac:dyDescent="0.25">
      <c r="A167" s="50" t="s">
        <v>548</v>
      </c>
      <c r="B167" s="50"/>
    </row>
    <row r="169" spans="1:16383" x14ac:dyDescent="0.25">
      <c r="A169" s="49"/>
      <c r="D169" s="57"/>
      <c r="E169" s="7" t="str">
        <f>E$37 &amp; " - nominal"</f>
        <v>Forecast Nominal RCV balance END - nominal</v>
      </c>
      <c r="F169" s="185">
        <f t="shared" ref="F169:R169" si="101">F$37</f>
        <v>0</v>
      </c>
      <c r="G169" s="168" t="str">
        <f t="shared" si="101"/>
        <v>£m</v>
      </c>
      <c r="H169" s="247">
        <f t="shared" si="101"/>
        <v>0</v>
      </c>
      <c r="I169" s="247">
        <f t="shared" si="101"/>
        <v>0</v>
      </c>
      <c r="J169" s="185">
        <f t="shared" si="101"/>
        <v>0</v>
      </c>
      <c r="K169" s="185">
        <f t="shared" si="101"/>
        <v>0</v>
      </c>
      <c r="L169" s="185">
        <f t="shared" si="101"/>
        <v>2.3245890862940608</v>
      </c>
      <c r="M169" s="185">
        <f t="shared" si="101"/>
        <v>2.2238345551296952</v>
      </c>
      <c r="N169" s="185">
        <f t="shared" si="101"/>
        <v>2.1385168396967633</v>
      </c>
      <c r="O169" s="185">
        <f t="shared" si="101"/>
        <v>2.0602993890894292</v>
      </c>
      <c r="P169" s="185">
        <f t="shared" si="101"/>
        <v>1.985897857550633</v>
      </c>
      <c r="Q169" s="185">
        <f t="shared" si="101"/>
        <v>1.9141831141187642</v>
      </c>
      <c r="R169" s="185">
        <f t="shared" si="101"/>
        <v>1.9716086075423267</v>
      </c>
    </row>
    <row r="170" spans="1:16383" x14ac:dyDescent="0.25">
      <c r="A170" s="49"/>
      <c r="D170" s="57"/>
      <c r="E170" s="7" t="str">
        <f>E$88 &amp; " - nominal"</f>
        <v>Actual Nominal RCV balance END - nominal</v>
      </c>
      <c r="F170" s="185">
        <f t="shared" ref="F170:R170" si="102">F$88</f>
        <v>0</v>
      </c>
      <c r="G170" s="168" t="str">
        <f t="shared" si="102"/>
        <v>£m</v>
      </c>
      <c r="H170" s="247">
        <f t="shared" si="102"/>
        <v>0</v>
      </c>
      <c r="I170" s="247">
        <f t="shared" si="102"/>
        <v>0</v>
      </c>
      <c r="J170" s="185">
        <f t="shared" si="102"/>
        <v>0</v>
      </c>
      <c r="K170" s="185">
        <f t="shared" si="102"/>
        <v>0</v>
      </c>
      <c r="L170" s="185">
        <f t="shared" si="102"/>
        <v>2.3245890862940608</v>
      </c>
      <c r="M170" s="185">
        <f t="shared" si="102"/>
        <v>2.2156954778085889</v>
      </c>
      <c r="N170" s="185">
        <f t="shared" si="102"/>
        <v>2.1544457311441025</v>
      </c>
      <c r="O170" s="185">
        <f t="shared" si="102"/>
        <v>2.1365076240657777</v>
      </c>
      <c r="P170" s="185">
        <f t="shared" si="102"/>
        <v>2.0829297084759517</v>
      </c>
      <c r="Q170" s="185">
        <f t="shared" si="102"/>
        <v>2.0108611699693122</v>
      </c>
      <c r="R170" s="185">
        <f t="shared" si="102"/>
        <v>2.0510783933686967</v>
      </c>
    </row>
    <row r="171" spans="1:16383" s="30" customFormat="1" x14ac:dyDescent="0.25">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1.0416029201511179</v>
      </c>
      <c r="M171" s="205">
        <f>Index!M$47</f>
        <v>1.0622616980779827</v>
      </c>
      <c r="N171" s="205">
        <f>Index!N$47</f>
        <v>1.0835515290872799</v>
      </c>
      <c r="O171" s="205">
        <f>Index!O$47</f>
        <v>1.1060365794841869</v>
      </c>
      <c r="P171" s="205">
        <f>Index!P$47</f>
        <v>1.1292633476533553</v>
      </c>
      <c r="Q171" s="205">
        <f>Index!Q$47</f>
        <v>1.1529778779540774</v>
      </c>
      <c r="R171" s="205">
        <f>Index!R$47</f>
        <v>1.1760374355131578</v>
      </c>
    </row>
    <row r="172" spans="1:16383" s="91" customFormat="1" x14ac:dyDescent="0.25">
      <c r="A172" s="170"/>
      <c r="B172" s="165"/>
      <c r="C172" s="166"/>
      <c r="D172" s="171"/>
      <c r="E172" s="7" t="s">
        <v>549</v>
      </c>
      <c r="F172" s="184"/>
      <c r="G172" s="184" t="s">
        <v>296</v>
      </c>
      <c r="H172" s="244"/>
      <c r="I172" s="184"/>
      <c r="J172" s="184">
        <f xml:space="preserve"> IF(J$171 = 0, 0, J169 / J$171)</f>
        <v>0</v>
      </c>
      <c r="K172" s="184">
        <f t="shared" ref="K172:R172" si="103" xml:space="preserve"> IF(K$171 = 0, 0, K169 / K$171)</f>
        <v>0</v>
      </c>
      <c r="L172" s="184">
        <f t="shared" si="103"/>
        <v>2.2317420979933549</v>
      </c>
      <c r="M172" s="184">
        <f t="shared" si="103"/>
        <v>2.0934902944852665</v>
      </c>
      <c r="N172" s="184">
        <f t="shared" si="103"/>
        <v>1.9736180350353287</v>
      </c>
      <c r="O172" s="184">
        <f t="shared" si="103"/>
        <v>1.8627768984370066</v>
      </c>
      <c r="P172" s="184">
        <f t="shared" si="103"/>
        <v>1.7585781577675315</v>
      </c>
      <c r="Q172" s="184">
        <f t="shared" si="103"/>
        <v>1.6602080150188323</v>
      </c>
      <c r="R172" s="184">
        <f t="shared" si="103"/>
        <v>1.6764845641856849</v>
      </c>
      <c r="S172" s="92"/>
      <c r="T172" s="92"/>
      <c r="U172" s="92"/>
      <c r="V172" s="92"/>
      <c r="W172" s="92"/>
      <c r="X172" s="92"/>
      <c r="Y172" s="92"/>
      <c r="Z172" s="92"/>
    </row>
    <row r="173" spans="1:16383" s="91" customFormat="1" x14ac:dyDescent="0.25">
      <c r="A173" s="170"/>
      <c r="B173" s="165"/>
      <c r="C173" s="166"/>
      <c r="D173" s="171"/>
      <c r="E173" s="7" t="s">
        <v>550</v>
      </c>
      <c r="F173" s="184"/>
      <c r="G173" s="184" t="s">
        <v>296</v>
      </c>
      <c r="H173" s="244"/>
      <c r="I173" s="184"/>
      <c r="J173" s="184">
        <f t="shared" ref="J173:R173" si="104" xml:space="preserve"> IF(J$171 = 0, 0, J170 / J$171)</f>
        <v>0</v>
      </c>
      <c r="K173" s="184">
        <f t="shared" si="104"/>
        <v>0</v>
      </c>
      <c r="L173" s="184">
        <f t="shared" si="104"/>
        <v>2.2317420979933549</v>
      </c>
      <c r="M173" s="184">
        <f t="shared" si="104"/>
        <v>2.0858282679471425</v>
      </c>
      <c r="N173" s="184">
        <f t="shared" si="104"/>
        <v>1.98831866626489</v>
      </c>
      <c r="O173" s="184">
        <f t="shared" si="104"/>
        <v>1.9316789911796255</v>
      </c>
      <c r="P173" s="184">
        <f t="shared" si="104"/>
        <v>1.8445030672467542</v>
      </c>
      <c r="Q173" s="184">
        <f t="shared" si="104"/>
        <v>1.7440587615935195</v>
      </c>
      <c r="R173" s="184">
        <f t="shared" si="104"/>
        <v>1.7440587615935197</v>
      </c>
      <c r="S173" s="92"/>
      <c r="T173" s="92"/>
      <c r="U173" s="92"/>
      <c r="V173" s="92"/>
      <c r="W173" s="92"/>
      <c r="X173" s="92"/>
      <c r="Y173" s="92"/>
      <c r="Z173" s="92"/>
    </row>
    <row r="174" spans="1:16383" s="91" customFormat="1" x14ac:dyDescent="0.25">
      <c r="A174" s="170"/>
      <c r="B174" s="165"/>
      <c r="C174" s="166"/>
      <c r="D174" s="171"/>
      <c r="E174" s="7" t="s">
        <v>551</v>
      </c>
      <c r="F174" s="184"/>
      <c r="G174" s="184" t="s">
        <v>296</v>
      </c>
      <c r="H174" s="244"/>
      <c r="I174" s="184"/>
      <c r="J174" s="185">
        <f>J173-J172</f>
        <v>0</v>
      </c>
      <c r="K174" s="185">
        <f t="shared" ref="K174:R174" si="105">K173-K172</f>
        <v>0</v>
      </c>
      <c r="L174" s="185">
        <f t="shared" si="105"/>
        <v>0</v>
      </c>
      <c r="M174" s="185">
        <f t="shared" si="105"/>
        <v>-7.6620265381239783E-3</v>
      </c>
      <c r="N174" s="185">
        <f t="shared" si="105"/>
        <v>1.4700631229561223E-2</v>
      </c>
      <c r="O174" s="185">
        <f t="shared" si="105"/>
        <v>6.8902092742618937E-2</v>
      </c>
      <c r="P174" s="185">
        <f t="shared" si="105"/>
        <v>8.5924909479222711E-2</v>
      </c>
      <c r="Q174" s="185">
        <f t="shared" si="105"/>
        <v>8.3850746574687163E-2</v>
      </c>
      <c r="R174" s="185">
        <f t="shared" si="105"/>
        <v>6.7574197407834768E-2</v>
      </c>
      <c r="S174" s="92"/>
      <c r="T174" s="92"/>
      <c r="U174" s="92"/>
      <c r="V174" s="92"/>
      <c r="W174" s="92"/>
      <c r="X174" s="92"/>
      <c r="Y174" s="92"/>
      <c r="Z174" s="92"/>
    </row>
    <row r="175" spans="1:16383" s="91" customFormat="1" x14ac:dyDescent="0.25">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x14ac:dyDescent="0.25">
      <c r="A176" s="49"/>
      <c r="D176" s="57"/>
      <c r="E176" s="7" t="str">
        <f>E$174</f>
        <v>Difference RCV balance END - real</v>
      </c>
      <c r="F176" s="185">
        <f t="shared" ref="F176:R176" si="106">F$174</f>
        <v>0</v>
      </c>
      <c r="G176" s="168" t="str">
        <f t="shared" si="106"/>
        <v>£m</v>
      </c>
      <c r="H176" s="247">
        <f t="shared" si="106"/>
        <v>0</v>
      </c>
      <c r="I176" s="247">
        <f t="shared" si="106"/>
        <v>0</v>
      </c>
      <c r="J176" s="185">
        <f t="shared" si="106"/>
        <v>0</v>
      </c>
      <c r="K176" s="185">
        <f t="shared" si="106"/>
        <v>0</v>
      </c>
      <c r="L176" s="185">
        <f t="shared" si="106"/>
        <v>0</v>
      </c>
      <c r="M176" s="185">
        <f t="shared" si="106"/>
        <v>-7.6620265381239783E-3</v>
      </c>
      <c r="N176" s="185">
        <f t="shared" si="106"/>
        <v>1.4700631229561223E-2</v>
      </c>
      <c r="O176" s="185">
        <f t="shared" si="106"/>
        <v>6.8902092742618937E-2</v>
      </c>
      <c r="P176" s="185">
        <f t="shared" si="106"/>
        <v>8.5924909479222711E-2</v>
      </c>
      <c r="Q176" s="185">
        <f t="shared" si="106"/>
        <v>8.3850746574687163E-2</v>
      </c>
      <c r="R176" s="185">
        <f t="shared" si="106"/>
        <v>6.7574197407834768E-2</v>
      </c>
    </row>
    <row r="177" spans="1:26" s="92" customFormat="1" x14ac:dyDescent="0.25">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7" customFormat="1" x14ac:dyDescent="0.25">
      <c r="A178" s="270"/>
      <c r="B178" s="271"/>
      <c r="C178" s="272"/>
      <c r="D178" s="273"/>
      <c r="E178" s="34" t="s">
        <v>552</v>
      </c>
      <c r="F178" s="269"/>
      <c r="G178" s="269" t="s">
        <v>296</v>
      </c>
      <c r="H178" s="268"/>
      <c r="I178" s="269"/>
      <c r="J178" s="269">
        <f xml:space="preserve"> J176 * J177</f>
        <v>0</v>
      </c>
      <c r="K178" s="269">
        <f t="shared" ref="K178:P178" si="107" xml:space="preserve"> K176 * K177</f>
        <v>0</v>
      </c>
      <c r="L178" s="269">
        <f t="shared" si="107"/>
        <v>0</v>
      </c>
      <c r="M178" s="269">
        <f t="shared" si="107"/>
        <v>0</v>
      </c>
      <c r="N178" s="269">
        <f t="shared" si="107"/>
        <v>0</v>
      </c>
      <c r="O178" s="269">
        <f t="shared" si="107"/>
        <v>0</v>
      </c>
      <c r="P178" s="269">
        <f t="shared" si="107"/>
        <v>0</v>
      </c>
      <c r="Q178" s="269">
        <f xml:space="preserve"> Q176 * Q177</f>
        <v>8.3850746574687163E-2</v>
      </c>
      <c r="R178" s="269">
        <f t="shared" ref="R178" si="108" xml:space="preserve"> R176 * R177</f>
        <v>0</v>
      </c>
      <c r="S178" s="95"/>
      <c r="T178" s="95"/>
      <c r="U178" s="95"/>
      <c r="V178" s="95"/>
      <c r="W178" s="95"/>
      <c r="X178" s="95"/>
      <c r="Y178" s="95"/>
      <c r="Z178" s="95"/>
    </row>
    <row r="179" spans="1:26" x14ac:dyDescent="0.25">
      <c r="H179" s="184"/>
      <c r="J179" s="184"/>
      <c r="K179" s="184"/>
      <c r="L179" s="184"/>
      <c r="M179" s="185"/>
      <c r="N179" s="184"/>
      <c r="O179" s="184"/>
      <c r="P179" s="184"/>
      <c r="Q179" s="184"/>
      <c r="R179" s="184"/>
    </row>
    <row r="180" spans="1:26" x14ac:dyDescent="0.25">
      <c r="A180" s="50" t="s">
        <v>553</v>
      </c>
      <c r="B180" s="50"/>
    </row>
    <row r="182" spans="1:26" s="91" customFormat="1" x14ac:dyDescent="0.25">
      <c r="A182" s="170"/>
      <c r="B182" s="165"/>
      <c r="C182" s="166"/>
      <c r="D182" s="171"/>
      <c r="E182" s="7" t="str">
        <f>E$135</f>
        <v>True up Nominal RCV run-off</v>
      </c>
      <c r="F182" s="184">
        <f t="shared" ref="F182:R182" si="109">F$135</f>
        <v>0</v>
      </c>
      <c r="G182" s="184" t="str">
        <f t="shared" si="109"/>
        <v>£m</v>
      </c>
      <c r="H182" s="184">
        <f t="shared" si="109"/>
        <v>0</v>
      </c>
      <c r="I182" s="184">
        <f t="shared" si="109"/>
        <v>0</v>
      </c>
      <c r="J182" s="184">
        <f t="shared" si="109"/>
        <v>0</v>
      </c>
      <c r="K182" s="184">
        <f t="shared" si="109"/>
        <v>0</v>
      </c>
      <c r="L182" s="184">
        <f t="shared" si="109"/>
        <v>0</v>
      </c>
      <c r="M182" s="184">
        <f t="shared" si="109"/>
        <v>0.1571446259513489</v>
      </c>
      <c r="N182" s="184">
        <f t="shared" si="109"/>
        <v>0.15111575098499613</v>
      </c>
      <c r="O182" s="184">
        <f t="shared" si="109"/>
        <v>0.14558860779432797</v>
      </c>
      <c r="P182" s="184">
        <f t="shared" si="109"/>
        <v>0.14033111198965931</v>
      </c>
      <c r="Q182" s="184">
        <f t="shared" si="109"/>
        <v>0.13526347487348869</v>
      </c>
      <c r="R182" s="184">
        <f t="shared" si="109"/>
        <v>0</v>
      </c>
      <c r="S182" s="92"/>
      <c r="T182" s="92"/>
      <c r="U182" s="92"/>
      <c r="V182" s="92"/>
      <c r="W182" s="92"/>
      <c r="X182" s="92"/>
      <c r="Y182" s="92"/>
      <c r="Z182" s="92"/>
    </row>
    <row r="183" spans="1:26" s="91" customFormat="1" x14ac:dyDescent="0.25">
      <c r="A183" s="170"/>
      <c r="B183" s="165"/>
      <c r="C183" s="166"/>
      <c r="D183" s="171"/>
      <c r="E183" s="7" t="str">
        <f>E$153</f>
        <v>True up Nominal return</v>
      </c>
      <c r="F183" s="184">
        <f t="shared" ref="F183:R183" si="110">F$153</f>
        <v>0</v>
      </c>
      <c r="G183" s="184" t="str">
        <f t="shared" si="110"/>
        <v>£m</v>
      </c>
      <c r="H183" s="184">
        <f t="shared" si="110"/>
        <v>0</v>
      </c>
      <c r="I183" s="184">
        <f t="shared" si="110"/>
        <v>0</v>
      </c>
      <c r="J183" s="184">
        <f t="shared" si="110"/>
        <v>0</v>
      </c>
      <c r="K183" s="184">
        <f t="shared" si="110"/>
        <v>0</v>
      </c>
      <c r="L183" s="184">
        <f t="shared" si="110"/>
        <v>0</v>
      </c>
      <c r="M183" s="184">
        <f t="shared" si="110"/>
        <v>4.8640421941443926E-2</v>
      </c>
      <c r="N183" s="184">
        <f t="shared" si="110"/>
        <v>4.6774325532353909E-2</v>
      </c>
      <c r="O183" s="184">
        <f t="shared" si="110"/>
        <v>4.506352839056612E-2</v>
      </c>
      <c r="P183" s="184">
        <f t="shared" si="110"/>
        <v>4.3436194253326031E-2</v>
      </c>
      <c r="Q183" s="184">
        <f t="shared" si="110"/>
        <v>4.1867626406449907E-2</v>
      </c>
      <c r="R183" s="184">
        <f t="shared" si="110"/>
        <v>0</v>
      </c>
      <c r="S183" s="92"/>
      <c r="T183" s="92"/>
      <c r="U183" s="92"/>
      <c r="V183" s="92"/>
      <c r="W183" s="92"/>
      <c r="X183" s="92"/>
      <c r="Y183" s="92"/>
      <c r="Z183" s="92"/>
    </row>
    <row r="184" spans="1:26" s="91" customFormat="1" x14ac:dyDescent="0.25">
      <c r="A184" s="170"/>
      <c r="B184" s="165"/>
      <c r="C184" s="166"/>
      <c r="D184" s="171"/>
      <c r="E184" s="7" t="str">
        <f>E$157</f>
        <v>Total True up Nominal revenue to company</v>
      </c>
      <c r="F184" s="184">
        <f t="shared" ref="F184:R184" si="111">F$157</f>
        <v>0</v>
      </c>
      <c r="G184" s="184" t="str">
        <f t="shared" si="111"/>
        <v>£m</v>
      </c>
      <c r="H184" s="184">
        <f t="shared" si="111"/>
        <v>0.95522566811796084</v>
      </c>
      <c r="I184" s="184">
        <f t="shared" si="111"/>
        <v>0</v>
      </c>
      <c r="J184" s="184">
        <f t="shared" si="111"/>
        <v>0</v>
      </c>
      <c r="K184" s="184">
        <f t="shared" si="111"/>
        <v>0</v>
      </c>
      <c r="L184" s="184">
        <f t="shared" si="111"/>
        <v>0</v>
      </c>
      <c r="M184" s="184">
        <f t="shared" si="111"/>
        <v>0.20578504789279284</v>
      </c>
      <c r="N184" s="184">
        <f t="shared" si="111"/>
        <v>0.19789007651735005</v>
      </c>
      <c r="O184" s="184">
        <f t="shared" si="111"/>
        <v>0.1906521361848941</v>
      </c>
      <c r="P184" s="184">
        <f t="shared" si="111"/>
        <v>0.18376730624298535</v>
      </c>
      <c r="Q184" s="184">
        <f t="shared" si="111"/>
        <v>0.17713110127993859</v>
      </c>
      <c r="R184" s="184">
        <f t="shared" si="111"/>
        <v>0</v>
      </c>
      <c r="S184" s="92"/>
      <c r="T184" s="92"/>
      <c r="U184" s="92"/>
      <c r="V184" s="92"/>
      <c r="W184" s="92"/>
      <c r="X184" s="92"/>
      <c r="Y184" s="92"/>
      <c r="Z184" s="92"/>
    </row>
    <row r="185" spans="1:26" s="91" customFormat="1" x14ac:dyDescent="0.25">
      <c r="A185" s="170"/>
      <c r="B185" s="165"/>
      <c r="C185" s="166"/>
      <c r="D185" s="171"/>
      <c r="E185" s="7" t="str">
        <f>E$106</f>
        <v>RCV run-off company should have received</v>
      </c>
      <c r="F185" s="184">
        <f t="shared" ref="F185:R185" si="112">F$106</f>
        <v>0</v>
      </c>
      <c r="G185" s="184" t="str">
        <f t="shared" si="112"/>
        <v>£m</v>
      </c>
      <c r="H185" s="184">
        <f t="shared" si="112"/>
        <v>0</v>
      </c>
      <c r="I185" s="184">
        <f t="shared" si="112"/>
        <v>0</v>
      </c>
      <c r="J185" s="184">
        <f t="shared" si="112"/>
        <v>0</v>
      </c>
      <c r="K185" s="184">
        <f t="shared" si="112"/>
        <v>0</v>
      </c>
      <c r="L185" s="184">
        <f t="shared" si="112"/>
        <v>0</v>
      </c>
      <c r="M185" s="184">
        <f t="shared" si="112"/>
        <v>0.15656948772523221</v>
      </c>
      <c r="N185" s="184">
        <f t="shared" si="112"/>
        <v>0.15224134716864107</v>
      </c>
      <c r="O185" s="184">
        <f t="shared" si="112"/>
        <v>0.1509737721502584</v>
      </c>
      <c r="P185" s="184">
        <f t="shared" si="112"/>
        <v>0.14718775241907156</v>
      </c>
      <c r="Q185" s="184">
        <f t="shared" si="112"/>
        <v>0.14209511479440537</v>
      </c>
      <c r="R185" s="184">
        <f t="shared" si="112"/>
        <v>0</v>
      </c>
      <c r="S185" s="92"/>
      <c r="T185" s="92"/>
      <c r="U185" s="92"/>
      <c r="V185" s="92"/>
      <c r="W185" s="92"/>
      <c r="X185" s="92"/>
      <c r="Y185" s="92"/>
      <c r="Z185" s="92"/>
    </row>
    <row r="186" spans="1:26" s="91" customFormat="1" x14ac:dyDescent="0.25">
      <c r="A186" s="170"/>
      <c r="B186" s="165"/>
      <c r="C186" s="166"/>
      <c r="D186" s="171"/>
      <c r="E186" s="7" t="str">
        <f>E$107</f>
        <v>Nominal return company should have received</v>
      </c>
      <c r="F186" s="184">
        <f t="shared" ref="F186:R186" si="113">F$107</f>
        <v>0</v>
      </c>
      <c r="G186" s="184" t="str">
        <f t="shared" si="113"/>
        <v>£m</v>
      </c>
      <c r="H186" s="184">
        <f t="shared" si="113"/>
        <v>0</v>
      </c>
      <c r="I186" s="184">
        <f t="shared" si="113"/>
        <v>0</v>
      </c>
      <c r="J186" s="184">
        <f t="shared" si="113"/>
        <v>0</v>
      </c>
      <c r="K186" s="184">
        <f t="shared" si="113"/>
        <v>0</v>
      </c>
      <c r="L186" s="184">
        <f t="shared" si="113"/>
        <v>0</v>
      </c>
      <c r="M186" s="184">
        <f t="shared" si="113"/>
        <v>4.8462401434388028E-2</v>
      </c>
      <c r="N186" s="184">
        <f t="shared" si="113"/>
        <v>4.7122727349958017E-2</v>
      </c>
      <c r="O186" s="184">
        <f t="shared" si="113"/>
        <v>4.6730379324288626E-2</v>
      </c>
      <c r="P186" s="184">
        <f t="shared" si="113"/>
        <v>4.5558505987299214E-2</v>
      </c>
      <c r="Q186" s="184">
        <f t="shared" si="113"/>
        <v>4.3982199821186188E-2</v>
      </c>
      <c r="R186" s="184">
        <f t="shared" si="113"/>
        <v>0</v>
      </c>
      <c r="S186" s="92"/>
      <c r="T186" s="92"/>
      <c r="U186" s="92"/>
      <c r="V186" s="92"/>
      <c r="W186" s="92"/>
      <c r="X186" s="92"/>
      <c r="Y186" s="92"/>
      <c r="Z186" s="92"/>
    </row>
    <row r="187" spans="1:26" s="91" customFormat="1" x14ac:dyDescent="0.25">
      <c r="A187" s="170"/>
      <c r="B187" s="165"/>
      <c r="C187" s="166"/>
      <c r="D187" s="171"/>
      <c r="E187" s="7" t="str">
        <f>E$108</f>
        <v>Total nominal revenue company should have received</v>
      </c>
      <c r="F187" s="184">
        <f t="shared" ref="F187:R187" si="114">F$108</f>
        <v>0</v>
      </c>
      <c r="G187" s="184" t="str">
        <f t="shared" si="114"/>
        <v>£m</v>
      </c>
      <c r="H187" s="184">
        <f t="shared" si="114"/>
        <v>0.98092368817472875</v>
      </c>
      <c r="I187" s="184">
        <f t="shared" si="114"/>
        <v>0</v>
      </c>
      <c r="J187" s="184">
        <f t="shared" si="114"/>
        <v>0</v>
      </c>
      <c r="K187" s="184">
        <f t="shared" si="114"/>
        <v>0</v>
      </c>
      <c r="L187" s="184">
        <f t="shared" si="114"/>
        <v>0</v>
      </c>
      <c r="M187" s="184">
        <f t="shared" si="114"/>
        <v>0.20503188915962023</v>
      </c>
      <c r="N187" s="184">
        <f t="shared" si="114"/>
        <v>0.19936407451859908</v>
      </c>
      <c r="O187" s="184">
        <f t="shared" si="114"/>
        <v>0.19770415147454701</v>
      </c>
      <c r="P187" s="184">
        <f t="shared" si="114"/>
        <v>0.19274625840637077</v>
      </c>
      <c r="Q187" s="184">
        <f t="shared" si="114"/>
        <v>0.18607731461559157</v>
      </c>
      <c r="R187" s="184">
        <f t="shared" si="114"/>
        <v>0</v>
      </c>
      <c r="S187" s="92"/>
      <c r="T187" s="92"/>
      <c r="U187" s="92"/>
      <c r="V187" s="92"/>
      <c r="W187" s="92"/>
      <c r="X187" s="92"/>
      <c r="Y187" s="92"/>
      <c r="Z187" s="92"/>
    </row>
    <row r="188" spans="1:26" s="205" customFormat="1" x14ac:dyDescent="0.25">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1.0416029201511179</v>
      </c>
      <c r="M188" s="205">
        <f>Index!M$47</f>
        <v>1.0622616980779827</v>
      </c>
      <c r="N188" s="205">
        <f>Index!N$47</f>
        <v>1.0835515290872799</v>
      </c>
      <c r="O188" s="205">
        <f>Index!O$47</f>
        <v>1.1060365794841869</v>
      </c>
      <c r="P188" s="205">
        <f>Index!P$47</f>
        <v>1.1292633476533553</v>
      </c>
      <c r="Q188" s="205">
        <f>Index!Q$47</f>
        <v>1.1529778779540774</v>
      </c>
      <c r="R188" s="205">
        <f>Index!R$47</f>
        <v>1.1760374355131578</v>
      </c>
    </row>
    <row r="189" spans="1:26" s="91" customFormat="1" x14ac:dyDescent="0.25">
      <c r="A189" s="170"/>
      <c r="B189" s="165"/>
      <c r="C189" s="166"/>
      <c r="D189" s="171"/>
      <c r="E189" s="7" t="str">
        <f t="shared" ref="E189:E194" si="115" xml:space="preserve"> E182 &amp; "- real"</f>
        <v>True up Nominal RCV run-off- real</v>
      </c>
      <c r="F189" s="184"/>
      <c r="G189" s="184" t="str">
        <f t="shared" ref="G189:G194" si="116">G$270</f>
        <v>£m</v>
      </c>
      <c r="H189" s="244">
        <f t="shared" ref="H189:H194" si="117">SUM(J189:R189)</f>
        <v>0.66061275422816035</v>
      </c>
      <c r="I189" s="184"/>
      <c r="J189" s="184">
        <f t="shared" ref="J189:R189" si="118" xml:space="preserve"> IF(J$279 = 0, 0, J182 / J$279)</f>
        <v>0</v>
      </c>
      <c r="K189" s="184">
        <f t="shared" si="118"/>
        <v>0</v>
      </c>
      <c r="L189" s="184">
        <f t="shared" si="118"/>
        <v>0</v>
      </c>
      <c r="M189" s="185">
        <f t="shared" si="118"/>
        <v>0.14793400367883039</v>
      </c>
      <c r="N189" s="184">
        <f t="shared" si="118"/>
        <v>0.1394633729254087</v>
      </c>
      <c r="O189" s="184">
        <f t="shared" si="118"/>
        <v>0.13163091573537733</v>
      </c>
      <c r="P189" s="184">
        <f t="shared" si="118"/>
        <v>0.12426783555959003</v>
      </c>
      <c r="Q189" s="184">
        <f t="shared" si="118"/>
        <v>0.11731662632895389</v>
      </c>
      <c r="R189" s="184">
        <f t="shared" si="118"/>
        <v>0</v>
      </c>
      <c r="S189" s="92"/>
      <c r="T189" s="92"/>
      <c r="U189" s="92"/>
      <c r="V189" s="92"/>
      <c r="W189" s="92"/>
      <c r="X189" s="92"/>
      <c r="Y189" s="92"/>
      <c r="Z189" s="92"/>
    </row>
    <row r="190" spans="1:26" s="91" customFormat="1" x14ac:dyDescent="0.25">
      <c r="A190" s="170"/>
      <c r="B190" s="165"/>
      <c r="C190" s="166"/>
      <c r="D190" s="171"/>
      <c r="E190" s="7" t="str">
        <f t="shared" si="115"/>
        <v>True up Nominal return- real</v>
      </c>
      <c r="F190" s="184"/>
      <c r="G190" s="184" t="str">
        <f t="shared" si="116"/>
        <v>£m</v>
      </c>
      <c r="H190" s="244">
        <f t="shared" si="117"/>
        <v>0.20447713633875811</v>
      </c>
      <c r="I190" s="184"/>
      <c r="J190" s="184">
        <f t="shared" ref="J190:R190" si="119" xml:space="preserve"> IF(J$279 = 0, 0, J183 / J$279)</f>
        <v>0</v>
      </c>
      <c r="K190" s="184">
        <f t="shared" si="119"/>
        <v>0</v>
      </c>
      <c r="L190" s="184">
        <f t="shared" si="119"/>
        <v>0</v>
      </c>
      <c r="M190" s="185">
        <f t="shared" si="119"/>
        <v>4.5789490508273169E-2</v>
      </c>
      <c r="N190" s="184">
        <f t="shared" si="119"/>
        <v>4.3167606040622593E-2</v>
      </c>
      <c r="O190" s="184">
        <f t="shared" si="119"/>
        <v>4.0743253185696646E-2</v>
      </c>
      <c r="P190" s="184">
        <f t="shared" si="119"/>
        <v>3.8464184942854834E-2</v>
      </c>
      <c r="Q190" s="184">
        <f t="shared" si="119"/>
        <v>3.6312601661310867E-2</v>
      </c>
      <c r="R190" s="184">
        <f t="shared" si="119"/>
        <v>0</v>
      </c>
      <c r="S190" s="92"/>
      <c r="T190" s="92"/>
      <c r="U190" s="92"/>
      <c r="V190" s="92"/>
      <c r="W190" s="92"/>
      <c r="X190" s="92"/>
      <c r="Y190" s="92"/>
      <c r="Z190" s="92"/>
    </row>
    <row r="191" spans="1:26" s="91" customFormat="1" x14ac:dyDescent="0.25">
      <c r="A191" s="170"/>
      <c r="B191" s="165"/>
      <c r="C191" s="166"/>
      <c r="D191" s="171"/>
      <c r="E191" s="7" t="str">
        <f t="shared" si="115"/>
        <v>Total True up Nominal revenue to company- real</v>
      </c>
      <c r="F191" s="184"/>
      <c r="G191" s="184" t="str">
        <f t="shared" si="116"/>
        <v>£m</v>
      </c>
      <c r="H191" s="244">
        <f t="shared" si="117"/>
        <v>0.86508989056691843</v>
      </c>
      <c r="I191" s="184"/>
      <c r="J191" s="184">
        <f t="shared" ref="J191:R191" si="120" xml:space="preserve"> IF(J$279 = 0, 0, J184 / J$279)</f>
        <v>0</v>
      </c>
      <c r="K191" s="184">
        <f t="shared" si="120"/>
        <v>0</v>
      </c>
      <c r="L191" s="184">
        <f t="shared" si="120"/>
        <v>0</v>
      </c>
      <c r="M191" s="185">
        <f t="shared" si="120"/>
        <v>0.19372349418710358</v>
      </c>
      <c r="N191" s="184">
        <f t="shared" si="120"/>
        <v>0.18263097896603128</v>
      </c>
      <c r="O191" s="184">
        <f t="shared" si="120"/>
        <v>0.17237416892107399</v>
      </c>
      <c r="P191" s="184">
        <f t="shared" si="120"/>
        <v>0.16273202050244487</v>
      </c>
      <c r="Q191" s="184">
        <f t="shared" si="120"/>
        <v>0.15362922799026474</v>
      </c>
      <c r="R191" s="184">
        <f t="shared" si="120"/>
        <v>0</v>
      </c>
      <c r="S191" s="92"/>
      <c r="T191" s="92"/>
      <c r="U191" s="92"/>
      <c r="V191" s="92"/>
      <c r="W191" s="92"/>
      <c r="X191" s="92"/>
      <c r="Y191" s="92"/>
      <c r="Z191" s="92"/>
    </row>
    <row r="192" spans="1:26" s="91" customFormat="1" x14ac:dyDescent="0.25">
      <c r="A192" s="170"/>
      <c r="B192" s="165"/>
      <c r="C192" s="166"/>
      <c r="D192" s="171"/>
      <c r="E192" s="7" t="str">
        <f t="shared" si="115"/>
        <v>RCV run-off company should have received- real</v>
      </c>
      <c r="F192" s="184"/>
      <c r="G192" s="184" t="str">
        <f t="shared" si="116"/>
        <v>£m</v>
      </c>
      <c r="H192" s="244">
        <f t="shared" si="117"/>
        <v>0.67797600832902316</v>
      </c>
      <c r="I192" s="184"/>
      <c r="J192" s="184">
        <f t="shared" ref="J192:R192" si="121" xml:space="preserve"> IF(J$279 = 0, 0, J185 / J$279)</f>
        <v>0</v>
      </c>
      <c r="K192" s="184">
        <f t="shared" si="121"/>
        <v>0</v>
      </c>
      <c r="L192" s="184">
        <f t="shared" si="121"/>
        <v>0</v>
      </c>
      <c r="M192" s="185">
        <f t="shared" si="121"/>
        <v>0.14739257567934841</v>
      </c>
      <c r="N192" s="184">
        <f t="shared" si="121"/>
        <v>0.14050217556047401</v>
      </c>
      <c r="O192" s="184">
        <f t="shared" si="121"/>
        <v>0.13649980023324979</v>
      </c>
      <c r="P192" s="184">
        <f t="shared" si="121"/>
        <v>0.13033961717161222</v>
      </c>
      <c r="Q192" s="184">
        <f t="shared" si="121"/>
        <v>0.12324183968433865</v>
      </c>
      <c r="R192" s="184">
        <f t="shared" si="121"/>
        <v>0</v>
      </c>
      <c r="S192" s="92"/>
      <c r="T192" s="92"/>
      <c r="U192" s="92"/>
      <c r="V192" s="92"/>
      <c r="W192" s="92"/>
      <c r="X192" s="92"/>
      <c r="Y192" s="92"/>
      <c r="Z192" s="92"/>
    </row>
    <row r="193" spans="1:26" s="91" customFormat="1" x14ac:dyDescent="0.25">
      <c r="A193" s="170"/>
      <c r="B193" s="165"/>
      <c r="C193" s="166"/>
      <c r="D193" s="171"/>
      <c r="E193" s="7" t="str">
        <f t="shared" si="115"/>
        <v>Nominal return company should have received- real</v>
      </c>
      <c r="F193" s="184"/>
      <c r="G193" s="184" t="str">
        <f t="shared" si="116"/>
        <v>£m</v>
      </c>
      <c r="H193" s="244">
        <f t="shared" si="117"/>
        <v>0.20985152315363995</v>
      </c>
      <c r="I193" s="184"/>
      <c r="J193" s="184">
        <f t="shared" ref="J193:R193" si="122" xml:space="preserve"> IF(J$279 = 0, 0, J186 / J$279)</f>
        <v>0</v>
      </c>
      <c r="K193" s="184">
        <f t="shared" si="122"/>
        <v>0</v>
      </c>
      <c r="L193" s="184">
        <f t="shared" si="122"/>
        <v>0</v>
      </c>
      <c r="M193" s="185">
        <f t="shared" si="122"/>
        <v>4.5621904208797248E-2</v>
      </c>
      <c r="N193" s="184">
        <f t="shared" si="122"/>
        <v>4.3489142957189524E-2</v>
      </c>
      <c r="O193" s="184">
        <f t="shared" si="122"/>
        <v>4.2250301835479877E-2</v>
      </c>
      <c r="P193" s="184">
        <f t="shared" si="122"/>
        <v>4.0343562094679881E-2</v>
      </c>
      <c r="Q193" s="184">
        <f t="shared" si="122"/>
        <v>3.8146612057493423E-2</v>
      </c>
      <c r="R193" s="184">
        <f t="shared" si="122"/>
        <v>0</v>
      </c>
      <c r="S193" s="92"/>
      <c r="T193" s="92"/>
      <c r="U193" s="92"/>
      <c r="V193" s="92"/>
      <c r="W193" s="92"/>
      <c r="X193" s="92"/>
      <c r="Y193" s="92"/>
      <c r="Z193" s="92"/>
    </row>
    <row r="194" spans="1:26" s="91" customFormat="1" x14ac:dyDescent="0.25">
      <c r="A194" s="170"/>
      <c r="B194" s="165"/>
      <c r="C194" s="166"/>
      <c r="D194" s="171"/>
      <c r="E194" s="7" t="str">
        <f t="shared" si="115"/>
        <v>Total nominal revenue company should have received- real</v>
      </c>
      <c r="F194" s="184"/>
      <c r="G194" s="184" t="str">
        <f t="shared" si="116"/>
        <v>£m</v>
      </c>
      <c r="H194" s="244">
        <f t="shared" si="117"/>
        <v>0.88782753148266291</v>
      </c>
      <c r="I194" s="184"/>
      <c r="J194" s="184">
        <f t="shared" ref="J194:R194" si="123" xml:space="preserve"> IF(J$279 = 0, 0, J187 / J$279)</f>
        <v>0</v>
      </c>
      <c r="K194" s="184">
        <f t="shared" si="123"/>
        <v>0</v>
      </c>
      <c r="L194" s="184">
        <f t="shared" si="123"/>
        <v>0</v>
      </c>
      <c r="M194" s="185">
        <f t="shared" si="123"/>
        <v>0.19301447988814566</v>
      </c>
      <c r="N194" s="184">
        <f t="shared" si="123"/>
        <v>0.18399131851766354</v>
      </c>
      <c r="O194" s="184">
        <f t="shared" si="123"/>
        <v>0.17875010206872963</v>
      </c>
      <c r="P194" s="184">
        <f t="shared" si="123"/>
        <v>0.17068317926629209</v>
      </c>
      <c r="Q194" s="184">
        <f t="shared" si="123"/>
        <v>0.16138845174183208</v>
      </c>
      <c r="R194" s="184">
        <f t="shared" si="123"/>
        <v>0</v>
      </c>
      <c r="S194" s="92"/>
      <c r="T194" s="92"/>
      <c r="U194" s="92"/>
      <c r="V194" s="92"/>
      <c r="W194" s="92"/>
      <c r="X194" s="92"/>
      <c r="Y194" s="92"/>
      <c r="Z194" s="92"/>
    </row>
    <row r="196" spans="1:26" s="91" customFormat="1" x14ac:dyDescent="0.25">
      <c r="A196" s="170"/>
      <c r="B196" s="165"/>
      <c r="C196" s="166"/>
      <c r="D196" s="171"/>
      <c r="E196" s="7" t="str">
        <f>E$189</f>
        <v>True up Nominal RCV run-off- real</v>
      </c>
      <c r="F196" s="184">
        <f t="shared" ref="F196:R196" si="124">F$189</f>
        <v>0</v>
      </c>
      <c r="G196" s="184" t="str">
        <f t="shared" si="124"/>
        <v>£m</v>
      </c>
      <c r="H196" s="244">
        <f t="shared" si="124"/>
        <v>0.66061275422816035</v>
      </c>
      <c r="I196" s="184">
        <f t="shared" si="124"/>
        <v>0</v>
      </c>
      <c r="J196" s="184">
        <f t="shared" si="124"/>
        <v>0</v>
      </c>
      <c r="K196" s="184">
        <f t="shared" si="124"/>
        <v>0</v>
      </c>
      <c r="L196" s="184">
        <f t="shared" si="124"/>
        <v>0</v>
      </c>
      <c r="M196" s="185">
        <f t="shared" si="124"/>
        <v>0.14793400367883039</v>
      </c>
      <c r="N196" s="184">
        <f t="shared" si="124"/>
        <v>0.1394633729254087</v>
      </c>
      <c r="O196" s="184">
        <f t="shared" si="124"/>
        <v>0.13163091573537733</v>
      </c>
      <c r="P196" s="184">
        <f t="shared" si="124"/>
        <v>0.12426783555959003</v>
      </c>
      <c r="Q196" s="184">
        <f t="shared" si="124"/>
        <v>0.11731662632895389</v>
      </c>
      <c r="R196" s="184">
        <f t="shared" si="124"/>
        <v>0</v>
      </c>
      <c r="S196" s="92"/>
      <c r="T196" s="92"/>
      <c r="U196" s="92"/>
      <c r="V196" s="92"/>
      <c r="W196" s="92"/>
      <c r="X196" s="92"/>
      <c r="Y196" s="92"/>
      <c r="Z196" s="92"/>
    </row>
    <row r="197" spans="1:26" s="91" customFormat="1" x14ac:dyDescent="0.25">
      <c r="A197" s="170"/>
      <c r="B197" s="165"/>
      <c r="C197" s="166"/>
      <c r="D197" s="171"/>
      <c r="E197" s="7" t="str">
        <f>E$192</f>
        <v>RCV run-off company should have received- real</v>
      </c>
      <c r="F197" s="184">
        <f t="shared" ref="F197:R197" si="125">F$192</f>
        <v>0</v>
      </c>
      <c r="G197" s="184" t="str">
        <f t="shared" si="125"/>
        <v>£m</v>
      </c>
      <c r="H197" s="244">
        <f t="shared" si="125"/>
        <v>0.67797600832902316</v>
      </c>
      <c r="I197" s="184">
        <f t="shared" si="125"/>
        <v>0</v>
      </c>
      <c r="J197" s="184">
        <f t="shared" si="125"/>
        <v>0</v>
      </c>
      <c r="K197" s="184">
        <f t="shared" si="125"/>
        <v>0</v>
      </c>
      <c r="L197" s="184">
        <f t="shared" si="125"/>
        <v>0</v>
      </c>
      <c r="M197" s="185">
        <f t="shared" si="125"/>
        <v>0.14739257567934841</v>
      </c>
      <c r="N197" s="184">
        <f t="shared" si="125"/>
        <v>0.14050217556047401</v>
      </c>
      <c r="O197" s="184">
        <f t="shared" si="125"/>
        <v>0.13649980023324979</v>
      </c>
      <c r="P197" s="184">
        <f t="shared" si="125"/>
        <v>0.13033961717161222</v>
      </c>
      <c r="Q197" s="184">
        <f t="shared" si="125"/>
        <v>0.12324183968433865</v>
      </c>
      <c r="R197" s="184">
        <f t="shared" si="125"/>
        <v>0</v>
      </c>
      <c r="S197" s="92"/>
      <c r="T197" s="92"/>
      <c r="U197" s="92"/>
      <c r="V197" s="92"/>
      <c r="W197" s="92"/>
      <c r="X197" s="92"/>
      <c r="Y197" s="92"/>
      <c r="Z197" s="92"/>
    </row>
    <row r="198" spans="1:26" x14ac:dyDescent="0.25">
      <c r="C198" s="276"/>
      <c r="E198" s="7" t="s">
        <v>554</v>
      </c>
      <c r="G198" s="7" t="s">
        <v>296</v>
      </c>
      <c r="H198" s="185">
        <f xml:space="preserve"> SUM(J198:R198)</f>
        <v>1.7363254100862729E-2</v>
      </c>
      <c r="I198" s="185"/>
      <c r="J198" s="184">
        <f t="shared" ref="J198:K198" si="126">J197-J196</f>
        <v>0</v>
      </c>
      <c r="K198" s="184">
        <f t="shared" si="126"/>
        <v>0</v>
      </c>
      <c r="L198" s="184">
        <f>L197-L196</f>
        <v>0</v>
      </c>
      <c r="M198" s="185">
        <f>M197-M196</f>
        <v>-5.4142799948198039E-4</v>
      </c>
      <c r="N198" s="184">
        <f t="shared" ref="N198:R198" si="127">N197-N196</f>
        <v>1.0388026350653112E-3</v>
      </c>
      <c r="O198" s="184">
        <f t="shared" si="127"/>
        <v>4.8688844978724555E-3</v>
      </c>
      <c r="P198" s="184">
        <f t="shared" si="127"/>
        <v>6.0717816120221813E-3</v>
      </c>
      <c r="Q198" s="184">
        <f t="shared" si="127"/>
        <v>5.9252133553847619E-3</v>
      </c>
      <c r="R198" s="184">
        <f t="shared" si="127"/>
        <v>0</v>
      </c>
    </row>
    <row r="200" spans="1:26" x14ac:dyDescent="0.25">
      <c r="C200" s="276"/>
      <c r="E200" s="7" t="str">
        <f>E$190</f>
        <v>True up Nominal return- real</v>
      </c>
      <c r="F200" s="7">
        <f t="shared" ref="F200:R200" si="128">F$190</f>
        <v>0</v>
      </c>
      <c r="G200" s="7" t="str">
        <f t="shared" si="128"/>
        <v>£m</v>
      </c>
      <c r="H200" s="185">
        <f t="shared" si="128"/>
        <v>0.20447713633875811</v>
      </c>
      <c r="I200" s="185">
        <f t="shared" si="128"/>
        <v>0</v>
      </c>
      <c r="J200" s="184">
        <f t="shared" si="128"/>
        <v>0</v>
      </c>
      <c r="K200" s="184">
        <f t="shared" si="128"/>
        <v>0</v>
      </c>
      <c r="L200" s="184">
        <f t="shared" si="128"/>
        <v>0</v>
      </c>
      <c r="M200" s="185">
        <f t="shared" si="128"/>
        <v>4.5789490508273169E-2</v>
      </c>
      <c r="N200" s="184">
        <f t="shared" si="128"/>
        <v>4.3167606040622593E-2</v>
      </c>
      <c r="O200" s="184">
        <f t="shared" si="128"/>
        <v>4.0743253185696646E-2</v>
      </c>
      <c r="P200" s="184">
        <f t="shared" si="128"/>
        <v>3.8464184942854834E-2</v>
      </c>
      <c r="Q200" s="184">
        <f t="shared" si="128"/>
        <v>3.6312601661310867E-2</v>
      </c>
      <c r="R200" s="184">
        <f t="shared" si="128"/>
        <v>0</v>
      </c>
    </row>
    <row r="201" spans="1:26" x14ac:dyDescent="0.25">
      <c r="C201" s="276"/>
      <c r="E201" s="7" t="str">
        <f>E$193</f>
        <v>Nominal return company should have received- real</v>
      </c>
      <c r="F201" s="7">
        <f t="shared" ref="F201:R201" si="129">F$193</f>
        <v>0</v>
      </c>
      <c r="G201" s="7" t="str">
        <f t="shared" si="129"/>
        <v>£m</v>
      </c>
      <c r="H201" s="185">
        <f t="shared" si="129"/>
        <v>0.20985152315363995</v>
      </c>
      <c r="I201" s="185">
        <f t="shared" si="129"/>
        <v>0</v>
      </c>
      <c r="J201" s="184">
        <f t="shared" si="129"/>
        <v>0</v>
      </c>
      <c r="K201" s="184">
        <f t="shared" si="129"/>
        <v>0</v>
      </c>
      <c r="L201" s="184">
        <f t="shared" si="129"/>
        <v>0</v>
      </c>
      <c r="M201" s="185">
        <f t="shared" si="129"/>
        <v>4.5621904208797248E-2</v>
      </c>
      <c r="N201" s="184">
        <f t="shared" si="129"/>
        <v>4.3489142957189524E-2</v>
      </c>
      <c r="O201" s="184">
        <f t="shared" si="129"/>
        <v>4.2250301835479877E-2</v>
      </c>
      <c r="P201" s="184">
        <f t="shared" si="129"/>
        <v>4.0343562094679881E-2</v>
      </c>
      <c r="Q201" s="184">
        <f t="shared" si="129"/>
        <v>3.8146612057493423E-2</v>
      </c>
      <c r="R201" s="184">
        <f t="shared" si="129"/>
        <v>0</v>
      </c>
    </row>
    <row r="202" spans="1:26" x14ac:dyDescent="0.25">
      <c r="C202" s="276"/>
      <c r="E202" s="7" t="s">
        <v>555</v>
      </c>
      <c r="G202" s="7" t="s">
        <v>296</v>
      </c>
      <c r="H202" s="185">
        <f xml:space="preserve"> SUM(J202:R202)</f>
        <v>5.3743868148818444E-3</v>
      </c>
      <c r="I202" s="185"/>
      <c r="J202" s="184">
        <f t="shared" ref="J202:K202" si="130">J201-J200</f>
        <v>0</v>
      </c>
      <c r="K202" s="184">
        <f t="shared" si="130"/>
        <v>0</v>
      </c>
      <c r="L202" s="184">
        <f>L201-L200</f>
        <v>0</v>
      </c>
      <c r="M202" s="185">
        <f>M201-M200</f>
        <v>-1.6758629947592057E-4</v>
      </c>
      <c r="N202" s="184">
        <f t="shared" ref="N202" si="131">N201-N200</f>
        <v>3.2153691656693073E-4</v>
      </c>
      <c r="O202" s="184">
        <f>O201-O200</f>
        <v>1.5070486497832311E-3</v>
      </c>
      <c r="P202" s="184">
        <f t="shared" ref="P202:R202" si="132">P201-P200</f>
        <v>1.8793771518250471E-3</v>
      </c>
      <c r="Q202" s="184">
        <f t="shared" si="132"/>
        <v>1.834010396182556E-3</v>
      </c>
      <c r="R202" s="184">
        <f t="shared" si="132"/>
        <v>0</v>
      </c>
    </row>
    <row r="204" spans="1:26" x14ac:dyDescent="0.25">
      <c r="C204" s="276"/>
      <c r="E204" s="7" t="str">
        <f>E$191</f>
        <v>Total True up Nominal revenue to company- real</v>
      </c>
      <c r="F204" s="7">
        <f t="shared" ref="F204:R204" si="133">F$191</f>
        <v>0</v>
      </c>
      <c r="G204" s="7" t="str">
        <f t="shared" si="133"/>
        <v>£m</v>
      </c>
      <c r="H204" s="185">
        <f t="shared" si="133"/>
        <v>0.86508989056691843</v>
      </c>
      <c r="I204" s="185">
        <f t="shared" si="133"/>
        <v>0</v>
      </c>
      <c r="J204" s="184">
        <f t="shared" si="133"/>
        <v>0</v>
      </c>
      <c r="K204" s="184">
        <f t="shared" si="133"/>
        <v>0</v>
      </c>
      <c r="L204" s="184">
        <f t="shared" si="133"/>
        <v>0</v>
      </c>
      <c r="M204" s="185">
        <f t="shared" si="133"/>
        <v>0.19372349418710358</v>
      </c>
      <c r="N204" s="184">
        <f t="shared" si="133"/>
        <v>0.18263097896603128</v>
      </c>
      <c r="O204" s="184">
        <f t="shared" si="133"/>
        <v>0.17237416892107399</v>
      </c>
      <c r="P204" s="184">
        <f t="shared" si="133"/>
        <v>0.16273202050244487</v>
      </c>
      <c r="Q204" s="184">
        <f t="shared" si="133"/>
        <v>0.15362922799026474</v>
      </c>
      <c r="R204" s="184">
        <f t="shared" si="133"/>
        <v>0</v>
      </c>
    </row>
    <row r="205" spans="1:26" x14ac:dyDescent="0.25">
      <c r="C205" s="276"/>
      <c r="E205" s="7" t="str">
        <f>E$194</f>
        <v>Total nominal revenue company should have received- real</v>
      </c>
      <c r="F205" s="7">
        <f t="shared" ref="F205:R205" si="134">F$194</f>
        <v>0</v>
      </c>
      <c r="G205" s="7" t="str">
        <f t="shared" si="134"/>
        <v>£m</v>
      </c>
      <c r="H205" s="185">
        <f t="shared" si="134"/>
        <v>0.88782753148266291</v>
      </c>
      <c r="I205" s="185">
        <f t="shared" si="134"/>
        <v>0</v>
      </c>
      <c r="J205" s="184">
        <f t="shared" si="134"/>
        <v>0</v>
      </c>
      <c r="K205" s="184">
        <f t="shared" si="134"/>
        <v>0</v>
      </c>
      <c r="L205" s="184">
        <f t="shared" si="134"/>
        <v>0</v>
      </c>
      <c r="M205" s="185">
        <f t="shared" si="134"/>
        <v>0.19301447988814566</v>
      </c>
      <c r="N205" s="184">
        <f t="shared" si="134"/>
        <v>0.18399131851766354</v>
      </c>
      <c r="O205" s="184">
        <f t="shared" si="134"/>
        <v>0.17875010206872963</v>
      </c>
      <c r="P205" s="184">
        <f t="shared" si="134"/>
        <v>0.17068317926629209</v>
      </c>
      <c r="Q205" s="184">
        <f t="shared" si="134"/>
        <v>0.16138845174183208</v>
      </c>
      <c r="R205" s="184">
        <f t="shared" si="134"/>
        <v>0</v>
      </c>
    </row>
    <row r="206" spans="1:26" x14ac:dyDescent="0.25">
      <c r="C206" s="276"/>
      <c r="E206" s="7" t="s">
        <v>556</v>
      </c>
      <c r="G206" s="7" t="s">
        <v>296</v>
      </c>
      <c r="H206" s="185">
        <f xml:space="preserve"> SUM(J206:R206)</f>
        <v>2.2737640915744539E-2</v>
      </c>
      <c r="I206" s="185"/>
      <c r="J206" s="184">
        <f t="shared" ref="J206:K206" si="135">J205-J204</f>
        <v>0</v>
      </c>
      <c r="K206" s="184">
        <f t="shared" si="135"/>
        <v>0</v>
      </c>
      <c r="L206" s="184">
        <f>L205-L204</f>
        <v>0</v>
      </c>
      <c r="M206" s="185">
        <f>M205-M204</f>
        <v>-7.0901429895792178E-4</v>
      </c>
      <c r="N206" s="184">
        <f t="shared" ref="N206:R206" si="136">N205-N204</f>
        <v>1.3603395516322558E-3</v>
      </c>
      <c r="O206" s="184">
        <f t="shared" si="136"/>
        <v>6.375933147655638E-3</v>
      </c>
      <c r="P206" s="184">
        <f t="shared" si="136"/>
        <v>7.9511587638472214E-3</v>
      </c>
      <c r="Q206" s="184">
        <f t="shared" si="136"/>
        <v>7.7592237515673457E-3</v>
      </c>
      <c r="R206" s="184">
        <f t="shared" si="136"/>
        <v>0</v>
      </c>
    </row>
    <row r="208" spans="1:26" x14ac:dyDescent="0.25">
      <c r="B208" s="61" t="s">
        <v>557</v>
      </c>
      <c r="H208" s="185"/>
      <c r="I208" s="185"/>
      <c r="J208" s="184"/>
      <c r="K208" s="184"/>
      <c r="L208" s="184"/>
      <c r="M208" s="185"/>
      <c r="N208" s="184"/>
      <c r="O208" s="184"/>
      <c r="P208" s="184"/>
      <c r="Q208" s="184"/>
      <c r="R208" s="184"/>
    </row>
    <row r="209" spans="1:18" s="92" customFormat="1" x14ac:dyDescent="0.25">
      <c r="A209" s="164"/>
      <c r="B209" s="165"/>
      <c r="C209" s="166"/>
      <c r="D209" s="167"/>
      <c r="E209" s="30" t="str">
        <f>InpR!E$83</f>
        <v>Financing cost index</v>
      </c>
      <c r="F209" s="249">
        <f>InpR!F$83</f>
        <v>0</v>
      </c>
      <c r="G209" s="249" t="str">
        <f>InpR!G$83</f>
        <v>index</v>
      </c>
      <c r="H209" s="249">
        <f>InpR!H$83</f>
        <v>0</v>
      </c>
      <c r="I209" s="249">
        <f>InpR!I$83</f>
        <v>0</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x14ac:dyDescent="0.25">
      <c r="A210" s="201"/>
      <c r="B210" s="202"/>
      <c r="C210" s="203"/>
      <c r="D210" s="204"/>
      <c r="E210" s="37" t="str">
        <f>InpR!E$112</f>
        <v>WACC real on RCV - CPI(H) bf and additions - WR</v>
      </c>
      <c r="F210" s="205">
        <f>InpR!F$112</f>
        <v>0</v>
      </c>
      <c r="G210" s="223" t="str">
        <f>InpR!G$112</f>
        <v>%</v>
      </c>
      <c r="H210" s="205">
        <f>InpR!H$112</f>
        <v>0</v>
      </c>
      <c r="I210" s="205">
        <f>InpR!I$112</f>
        <v>0</v>
      </c>
      <c r="J210" s="205">
        <f>InpR!J$112</f>
        <v>0</v>
      </c>
      <c r="K210" s="205">
        <f>InpR!K$112</f>
        <v>0</v>
      </c>
      <c r="L210" s="205">
        <f>InpR!L$112</f>
        <v>0</v>
      </c>
      <c r="M210" s="205">
        <f>InpR!M$112</f>
        <v>3.1136940290744652E-2</v>
      </c>
      <c r="N210" s="205">
        <f>InpR!N$112</f>
        <v>3.1136940290744652E-2</v>
      </c>
      <c r="O210" s="205">
        <f>InpR!O$112</f>
        <v>3.1136940290744652E-2</v>
      </c>
      <c r="P210" s="205">
        <f>InpR!P$112</f>
        <v>3.1136940290744652E-2</v>
      </c>
      <c r="Q210" s="205">
        <f>InpR!Q$112</f>
        <v>3.1136940290744652E-2</v>
      </c>
      <c r="R210" s="205">
        <f>InpR!R$112</f>
        <v>0</v>
      </c>
    </row>
    <row r="211" spans="1:18" x14ac:dyDescent="0.25">
      <c r="E211" s="7" t="s">
        <v>558</v>
      </c>
      <c r="G211" s="7" t="s">
        <v>559</v>
      </c>
      <c r="J211" s="255">
        <f xml:space="preserve"> (1 + J$286) ^ J$285</f>
        <v>1</v>
      </c>
      <c r="K211" s="255">
        <f t="shared" ref="K211:R211" si="137" xml:space="preserve"> (1 + K$286) ^ K$285</f>
        <v>1</v>
      </c>
      <c r="L211" s="255">
        <f t="shared" si="137"/>
        <v>1</v>
      </c>
      <c r="M211" s="255">
        <f t="shared" si="137"/>
        <v>1.1304865055964823</v>
      </c>
      <c r="N211" s="255">
        <f t="shared" si="137"/>
        <v>1.0963495355696642</v>
      </c>
      <c r="O211" s="255">
        <f t="shared" si="137"/>
        <v>1.0632433896321587</v>
      </c>
      <c r="P211" s="255">
        <f t="shared" si="137"/>
        <v>1.0311369402907447</v>
      </c>
      <c r="Q211" s="255">
        <f t="shared" si="137"/>
        <v>1</v>
      </c>
      <c r="R211" s="255">
        <f t="shared" si="137"/>
        <v>1</v>
      </c>
    </row>
    <row r="213" spans="1:18" x14ac:dyDescent="0.25">
      <c r="B213" s="61" t="s">
        <v>560</v>
      </c>
    </row>
    <row r="214" spans="1:18" x14ac:dyDescent="0.25">
      <c r="C214" s="276"/>
      <c r="E214" s="7" t="str">
        <f>E$198</f>
        <v>Value of True up run-off - real</v>
      </c>
      <c r="F214" s="7">
        <f t="shared" ref="F214:R214" si="138">F$198</f>
        <v>0</v>
      </c>
      <c r="G214" s="7" t="str">
        <f t="shared" si="138"/>
        <v>£m</v>
      </c>
      <c r="H214" s="185">
        <f t="shared" si="138"/>
        <v>1.7363254100862729E-2</v>
      </c>
      <c r="I214" s="185">
        <f t="shared" si="138"/>
        <v>0</v>
      </c>
      <c r="J214" s="184">
        <f t="shared" si="138"/>
        <v>0</v>
      </c>
      <c r="K214" s="184">
        <f t="shared" si="138"/>
        <v>0</v>
      </c>
      <c r="L214" s="184">
        <f t="shared" si="138"/>
        <v>0</v>
      </c>
      <c r="M214" s="185">
        <f t="shared" si="138"/>
        <v>-5.4142799948198039E-4</v>
      </c>
      <c r="N214" s="184">
        <f t="shared" si="138"/>
        <v>1.0388026350653112E-3</v>
      </c>
      <c r="O214" s="184">
        <f t="shared" si="138"/>
        <v>4.8688844978724555E-3</v>
      </c>
      <c r="P214" s="184">
        <f t="shared" si="138"/>
        <v>6.0717816120221813E-3</v>
      </c>
      <c r="Q214" s="184">
        <f t="shared" si="138"/>
        <v>5.9252133553847619E-3</v>
      </c>
      <c r="R214" s="184">
        <f t="shared" si="138"/>
        <v>0</v>
      </c>
    </row>
    <row r="215" spans="1:18" x14ac:dyDescent="0.25">
      <c r="E215" s="7" t="str">
        <f>E$287</f>
        <v xml:space="preserve">Time value of money factor </v>
      </c>
      <c r="F215" s="184">
        <f t="shared" ref="F215:R215" si="139">F$287</f>
        <v>0</v>
      </c>
      <c r="G215" s="7" t="str">
        <f t="shared" si="139"/>
        <v>Factor</v>
      </c>
      <c r="H215" s="247">
        <f t="shared" si="139"/>
        <v>0</v>
      </c>
      <c r="I215" s="247">
        <f t="shared" si="139"/>
        <v>0</v>
      </c>
      <c r="J215" s="184">
        <f t="shared" si="139"/>
        <v>1</v>
      </c>
      <c r="K215" s="184">
        <f t="shared" si="139"/>
        <v>1</v>
      </c>
      <c r="L215" s="184">
        <f t="shared" si="139"/>
        <v>1</v>
      </c>
      <c r="M215" s="185">
        <f t="shared" si="139"/>
        <v>1.1304865055964823</v>
      </c>
      <c r="N215" s="184">
        <f t="shared" si="139"/>
        <v>1.0963495355696642</v>
      </c>
      <c r="O215" s="184">
        <f t="shared" si="139"/>
        <v>1.0632433896321587</v>
      </c>
      <c r="P215" s="184">
        <f t="shared" si="139"/>
        <v>1.0311369402907447</v>
      </c>
      <c r="Q215" s="184">
        <f t="shared" si="139"/>
        <v>1</v>
      </c>
      <c r="R215" s="184">
        <f t="shared" si="139"/>
        <v>1</v>
      </c>
    </row>
    <row r="216" spans="1:18" x14ac:dyDescent="0.25">
      <c r="A216" s="49"/>
      <c r="C216" s="276"/>
      <c r="D216" s="57"/>
      <c r="E216" s="7" t="s">
        <v>561</v>
      </c>
      <c r="G216" s="7" t="s">
        <v>296</v>
      </c>
      <c r="H216" s="185">
        <f xml:space="preserve"> SUM(J216:R216)</f>
        <v>1.7889674665500219E-2</v>
      </c>
      <c r="J216" s="185">
        <f xml:space="preserve"> J214 * J215</f>
        <v>0</v>
      </c>
      <c r="K216" s="185">
        <f t="shared" ref="K216:R216" si="140" xml:space="preserve"> K214 * K215</f>
        <v>0</v>
      </c>
      <c r="L216" s="185">
        <f t="shared" si="140"/>
        <v>0</v>
      </c>
      <c r="M216" s="185">
        <f t="shared" si="140"/>
        <v>-6.1207704716647801E-4</v>
      </c>
      <c r="N216" s="185">
        <f t="shared" si="140"/>
        <v>1.1388907865023973E-3</v>
      </c>
      <c r="O216" s="185">
        <f t="shared" si="140"/>
        <v>5.1768092572453805E-3</v>
      </c>
      <c r="P216" s="185">
        <f t="shared" si="140"/>
        <v>6.2608383135341573E-3</v>
      </c>
      <c r="Q216" s="185">
        <f t="shared" si="140"/>
        <v>5.9252133553847619E-3</v>
      </c>
      <c r="R216" s="185">
        <f t="shared" si="140"/>
        <v>0</v>
      </c>
    </row>
    <row r="218" spans="1:18" x14ac:dyDescent="0.25">
      <c r="B218" s="61" t="s">
        <v>562</v>
      </c>
    </row>
    <row r="219" spans="1:18" x14ac:dyDescent="0.25">
      <c r="E219" s="7" t="str">
        <f>E202</f>
        <v>Value of True up return - real</v>
      </c>
      <c r="F219" s="184">
        <f t="shared" ref="F219:R219" si="141">F202</f>
        <v>0</v>
      </c>
      <c r="G219" s="7" t="str">
        <f t="shared" si="141"/>
        <v>£m</v>
      </c>
      <c r="H219" s="247">
        <f t="shared" si="141"/>
        <v>5.3743868148818444E-3</v>
      </c>
      <c r="I219" s="247">
        <f t="shared" si="141"/>
        <v>0</v>
      </c>
      <c r="J219" s="184">
        <f t="shared" si="141"/>
        <v>0</v>
      </c>
      <c r="K219" s="184">
        <f t="shared" si="141"/>
        <v>0</v>
      </c>
      <c r="L219" s="184">
        <f t="shared" si="141"/>
        <v>0</v>
      </c>
      <c r="M219" s="185">
        <f t="shared" si="141"/>
        <v>-1.6758629947592057E-4</v>
      </c>
      <c r="N219" s="184">
        <f t="shared" si="141"/>
        <v>3.2153691656693073E-4</v>
      </c>
      <c r="O219" s="184">
        <f t="shared" si="141"/>
        <v>1.5070486497832311E-3</v>
      </c>
      <c r="P219" s="184">
        <f t="shared" si="141"/>
        <v>1.8793771518250471E-3</v>
      </c>
      <c r="Q219" s="184">
        <f t="shared" si="141"/>
        <v>1.834010396182556E-3</v>
      </c>
      <c r="R219" s="184">
        <f t="shared" si="141"/>
        <v>0</v>
      </c>
    </row>
    <row r="220" spans="1:18" x14ac:dyDescent="0.25">
      <c r="E220" s="7" t="str">
        <f>E$287</f>
        <v xml:space="preserve">Time value of money factor </v>
      </c>
      <c r="F220" s="184">
        <f t="shared" ref="F220:R220" si="142">F$287</f>
        <v>0</v>
      </c>
      <c r="G220" s="7" t="str">
        <f t="shared" si="142"/>
        <v>Factor</v>
      </c>
      <c r="H220" s="247">
        <f t="shared" si="142"/>
        <v>0</v>
      </c>
      <c r="I220" s="247">
        <f t="shared" si="142"/>
        <v>0</v>
      </c>
      <c r="J220" s="184">
        <f t="shared" si="142"/>
        <v>1</v>
      </c>
      <c r="K220" s="184">
        <f t="shared" si="142"/>
        <v>1</v>
      </c>
      <c r="L220" s="184">
        <f t="shared" si="142"/>
        <v>1</v>
      </c>
      <c r="M220" s="185">
        <f t="shared" si="142"/>
        <v>1.1304865055964823</v>
      </c>
      <c r="N220" s="184">
        <f t="shared" si="142"/>
        <v>1.0963495355696642</v>
      </c>
      <c r="O220" s="184">
        <f t="shared" si="142"/>
        <v>1.0632433896321587</v>
      </c>
      <c r="P220" s="184">
        <f t="shared" si="142"/>
        <v>1.0311369402907447</v>
      </c>
      <c r="Q220" s="184">
        <f t="shared" si="142"/>
        <v>1</v>
      </c>
      <c r="R220" s="184">
        <f t="shared" si="142"/>
        <v>1</v>
      </c>
    </row>
    <row r="221" spans="1:18" x14ac:dyDescent="0.25">
      <c r="A221" s="49"/>
      <c r="C221" s="276"/>
      <c r="D221" s="57"/>
      <c r="E221" s="7" t="s">
        <v>563</v>
      </c>
      <c r="G221" s="7" t="s">
        <v>296</v>
      </c>
      <c r="H221" s="185">
        <f xml:space="preserve"> SUM(J221:R221)</f>
        <v>5.5373279159701373E-3</v>
      </c>
      <c r="J221" s="185">
        <f xml:space="preserve"> J219 * J220</f>
        <v>0</v>
      </c>
      <c r="K221" s="185">
        <f t="shared" ref="K221:M221" si="143" xml:space="preserve"> K219 * K220</f>
        <v>0</v>
      </c>
      <c r="L221" s="185">
        <f t="shared" si="143"/>
        <v>0</v>
      </c>
      <c r="M221" s="185">
        <f t="shared" si="143"/>
        <v>-1.8945405008037906E-4</v>
      </c>
      <c r="N221" s="185">
        <f xml:space="preserve"> N219 * N220</f>
        <v>3.5251684914665635E-4</v>
      </c>
      <c r="O221" s="185">
        <f t="shared" ref="O221:R221" si="144" xml:space="preserve"> O219 * O220</f>
        <v>1.6023595147360906E-3</v>
      </c>
      <c r="P221" s="185">
        <f t="shared" si="144"/>
        <v>1.9378952059852133E-3</v>
      </c>
      <c r="Q221" s="185">
        <f t="shared" si="144"/>
        <v>1.834010396182556E-3</v>
      </c>
      <c r="R221" s="185">
        <f t="shared" si="144"/>
        <v>0</v>
      </c>
    </row>
    <row r="223" spans="1:18" x14ac:dyDescent="0.25">
      <c r="B223" s="61" t="s">
        <v>564</v>
      </c>
    </row>
    <row r="224" spans="1:18" x14ac:dyDescent="0.25">
      <c r="E224" s="7" t="str">
        <f xml:space="preserve"> E$216</f>
        <v>Revenue adjustment for RCV run-off - real - WR</v>
      </c>
      <c r="F224" s="184">
        <f t="shared" ref="F224:R224" si="145" xml:space="preserve"> F$216</f>
        <v>0</v>
      </c>
      <c r="G224" s="7" t="str">
        <f t="shared" si="145"/>
        <v>£m</v>
      </c>
      <c r="H224" s="247">
        <f t="shared" si="145"/>
        <v>1.7889674665500219E-2</v>
      </c>
      <c r="I224" s="247">
        <f t="shared" si="145"/>
        <v>0</v>
      </c>
      <c r="J224" s="184">
        <f t="shared" si="145"/>
        <v>0</v>
      </c>
      <c r="K224" s="184">
        <f t="shared" si="145"/>
        <v>0</v>
      </c>
      <c r="L224" s="184">
        <f t="shared" si="145"/>
        <v>0</v>
      </c>
      <c r="M224" s="185">
        <f t="shared" si="145"/>
        <v>-6.1207704716647801E-4</v>
      </c>
      <c r="N224" s="184">
        <f t="shared" si="145"/>
        <v>1.1388907865023973E-3</v>
      </c>
      <c r="O224" s="184">
        <f t="shared" si="145"/>
        <v>5.1768092572453805E-3</v>
      </c>
      <c r="P224" s="184">
        <f t="shared" si="145"/>
        <v>6.2608383135341573E-3</v>
      </c>
      <c r="Q224" s="184">
        <f t="shared" si="145"/>
        <v>5.9252133553847619E-3</v>
      </c>
      <c r="R224" s="184">
        <f t="shared" si="145"/>
        <v>0</v>
      </c>
    </row>
    <row r="225" spans="1:26" x14ac:dyDescent="0.25">
      <c r="E225" s="7" t="str">
        <f xml:space="preserve"> E$221</f>
        <v>Revenue adjustment for return - real -WR</v>
      </c>
      <c r="F225" s="184">
        <f t="shared" ref="F225:R225" si="146" xml:space="preserve"> F$221</f>
        <v>0</v>
      </c>
      <c r="G225" s="7" t="str">
        <f t="shared" si="146"/>
        <v>£m</v>
      </c>
      <c r="H225" s="247">
        <f t="shared" si="146"/>
        <v>5.5373279159701373E-3</v>
      </c>
      <c r="I225" s="247">
        <f t="shared" si="146"/>
        <v>0</v>
      </c>
      <c r="J225" s="184">
        <f t="shared" si="146"/>
        <v>0</v>
      </c>
      <c r="K225" s="184">
        <f t="shared" si="146"/>
        <v>0</v>
      </c>
      <c r="L225" s="184">
        <f t="shared" si="146"/>
        <v>0</v>
      </c>
      <c r="M225" s="185">
        <f t="shared" si="146"/>
        <v>-1.8945405008037906E-4</v>
      </c>
      <c r="N225" s="184">
        <f t="shared" si="146"/>
        <v>3.5251684914665635E-4</v>
      </c>
      <c r="O225" s="184">
        <f t="shared" si="146"/>
        <v>1.6023595147360906E-3</v>
      </c>
      <c r="P225" s="184">
        <f t="shared" si="146"/>
        <v>1.9378952059852133E-3</v>
      </c>
      <c r="Q225" s="184">
        <f t="shared" si="146"/>
        <v>1.834010396182556E-3</v>
      </c>
      <c r="R225" s="184">
        <f t="shared" si="146"/>
        <v>0</v>
      </c>
    </row>
    <row r="226" spans="1:26" x14ac:dyDescent="0.25">
      <c r="A226" s="49"/>
      <c r="C226" s="276"/>
      <c r="D226" s="57"/>
      <c r="E226" s="7" t="s">
        <v>565</v>
      </c>
      <c r="G226" s="7" t="s">
        <v>296</v>
      </c>
      <c r="H226" s="185">
        <f xml:space="preserve"> SUM(J226:R226)</f>
        <v>2.3427002581470357E-2</v>
      </c>
      <c r="J226" s="185">
        <f xml:space="preserve"> J$224 + J$225</f>
        <v>0</v>
      </c>
      <c r="K226" s="185">
        <f t="shared" ref="K226:R226" si="147" xml:space="preserve"> K$224 + K$225</f>
        <v>0</v>
      </c>
      <c r="L226" s="185">
        <f t="shared" si="147"/>
        <v>0</v>
      </c>
      <c r="M226" s="185">
        <f t="shared" si="147"/>
        <v>-8.0153109724685713E-4</v>
      </c>
      <c r="N226" s="185">
        <f t="shared" si="147"/>
        <v>1.4914076356490537E-3</v>
      </c>
      <c r="O226" s="185">
        <f t="shared" si="147"/>
        <v>6.7791687719814713E-3</v>
      </c>
      <c r="P226" s="185">
        <f t="shared" si="147"/>
        <v>8.1987335195193699E-3</v>
      </c>
      <c r="Q226" s="185">
        <f t="shared" si="147"/>
        <v>7.7592237515673179E-3</v>
      </c>
      <c r="R226" s="185">
        <f t="shared" si="147"/>
        <v>0</v>
      </c>
    </row>
    <row r="229" spans="1:26" x14ac:dyDescent="0.25">
      <c r="A229" s="283" t="s">
        <v>566</v>
      </c>
      <c r="B229" s="284"/>
      <c r="C229" s="285"/>
      <c r="D229" s="285"/>
      <c r="E229" s="285"/>
      <c r="F229" s="285"/>
      <c r="G229" s="285"/>
      <c r="H229" s="285"/>
      <c r="I229" s="285"/>
      <c r="J229" s="285"/>
      <c r="K229" s="285"/>
      <c r="L229" s="285"/>
      <c r="M229" s="285"/>
      <c r="N229" s="285"/>
      <c r="O229" s="285"/>
      <c r="P229" s="285"/>
      <c r="Q229" s="285"/>
      <c r="R229" s="285"/>
    </row>
    <row r="231" spans="1:26" x14ac:dyDescent="0.25">
      <c r="A231" s="49"/>
      <c r="C231" s="110" t="s">
        <v>567</v>
      </c>
      <c r="D231" s="57"/>
    </row>
    <row r="232" spans="1:26" x14ac:dyDescent="0.25">
      <c r="A232" s="49"/>
      <c r="C232" s="110" t="s">
        <v>536</v>
      </c>
      <c r="D232" s="57"/>
    </row>
    <row r="233" spans="1:26" x14ac:dyDescent="0.25">
      <c r="A233" s="49"/>
      <c r="C233" s="110" t="s">
        <v>568</v>
      </c>
      <c r="D233" s="57"/>
    </row>
    <row r="235" spans="1:26" s="205" customFormat="1" x14ac:dyDescent="0.25">
      <c r="A235" s="201"/>
      <c r="B235" s="202"/>
      <c r="C235" s="203"/>
      <c r="D235" s="204"/>
      <c r="E235" s="37" t="str">
        <f>Index!E$48</f>
        <v>CPI(H): Fin year average - percentage increase - final determination</v>
      </c>
      <c r="F235" s="205">
        <f>Index!F$48</f>
        <v>0</v>
      </c>
      <c r="G235" s="223" t="str">
        <f>Index!G$48</f>
        <v>%</v>
      </c>
      <c r="H235" s="205">
        <f>Index!H$48</f>
        <v>0</v>
      </c>
      <c r="I235" s="205">
        <f>Index!I$48</f>
        <v>0</v>
      </c>
      <c r="J235" s="205">
        <f>Index!J$48</f>
        <v>0</v>
      </c>
      <c r="K235" s="205">
        <f>Index!K$48</f>
        <v>2.1269790500559882E-2</v>
      </c>
      <c r="L235" s="205">
        <f>Index!L$48</f>
        <v>1.9909655450194075E-2</v>
      </c>
      <c r="M235" s="205">
        <f>Index!M$48</f>
        <v>1.9833640562247679E-2</v>
      </c>
      <c r="N235" s="205">
        <f>Index!N$48</f>
        <v>2.0041983108134653E-2</v>
      </c>
      <c r="O235" s="205">
        <f>Index!O$48</f>
        <v>2.0751251595618081E-2</v>
      </c>
      <c r="P235" s="205">
        <f>Index!P$48</f>
        <v>2.1000000000000574E-2</v>
      </c>
      <c r="Q235" s="205">
        <f>Index!Q$48</f>
        <v>2.100000000000124E-2</v>
      </c>
      <c r="R235" s="205">
        <f>Index!R$48</f>
        <v>1.999999999999913E-2</v>
      </c>
    </row>
    <row r="236" spans="1:26" s="205" customFormat="1" x14ac:dyDescent="0.25">
      <c r="A236" s="201"/>
      <c r="B236" s="202"/>
      <c r="C236" s="203"/>
      <c r="D236" s="204"/>
      <c r="E236" s="37" t="str">
        <f>Index!E$71</f>
        <v>Forecast RPI/CPIH wedge - final determination</v>
      </c>
      <c r="F236" s="205">
        <f>Index!F$71</f>
        <v>0</v>
      </c>
      <c r="G236" s="223" t="str">
        <f>Index!G$71</f>
        <v>%</v>
      </c>
      <c r="H236" s="205">
        <f>Index!H$71</f>
        <v>0</v>
      </c>
      <c r="I236" s="205">
        <f>Index!I$71</f>
        <v>0</v>
      </c>
      <c r="J236" s="205">
        <f>Index!J$71</f>
        <v>0</v>
      </c>
      <c r="K236" s="205">
        <f>Index!K$71</f>
        <v>-2.1269790500559882E-2</v>
      </c>
      <c r="L236" s="205">
        <f>Index!L$71</f>
        <v>1.1612485258307714E-2</v>
      </c>
      <c r="M236" s="205">
        <f>Index!M$71</f>
        <v>4.424450951415082E-3</v>
      </c>
      <c r="N236" s="205">
        <f>Index!N$71</f>
        <v>9.5456655774606158E-3</v>
      </c>
      <c r="O236" s="205">
        <f>Index!O$71</f>
        <v>1.0752431675141949E-2</v>
      </c>
      <c r="P236" s="205">
        <f>Index!P$71</f>
        <v>1.1000000000000121E-2</v>
      </c>
      <c r="Q236" s="205">
        <f>Index!Q$71</f>
        <v>1.0999999999998566E-2</v>
      </c>
      <c r="R236" s="205">
        <f>Index!R$71</f>
        <v>1.0000000000000675E-2</v>
      </c>
    </row>
    <row r="237" spans="1:26" s="172" customFormat="1" x14ac:dyDescent="0.25">
      <c r="A237" s="173"/>
      <c r="B237" s="174"/>
      <c r="C237" s="175"/>
      <c r="D237" s="176"/>
      <c r="E237" s="172" t="s">
        <v>538</v>
      </c>
      <c r="J237" s="172">
        <f t="shared" ref="J237:L237" si="148">SUM(J235:J236)</f>
        <v>0</v>
      </c>
      <c r="K237" s="172">
        <f t="shared" si="148"/>
        <v>0</v>
      </c>
      <c r="L237" s="172">
        <f t="shared" si="148"/>
        <v>3.1522140708501789E-2</v>
      </c>
      <c r="M237" s="172">
        <f>SUM(M235:M236)</f>
        <v>2.4258091513662761E-2</v>
      </c>
      <c r="N237" s="172">
        <f t="shared" ref="N237:R237" si="149">SUM(N235:N236)</f>
        <v>2.9587648685595269E-2</v>
      </c>
      <c r="O237" s="172">
        <f t="shared" si="149"/>
        <v>3.150368327076003E-2</v>
      </c>
      <c r="P237" s="172">
        <f t="shared" si="149"/>
        <v>3.2000000000000695E-2</v>
      </c>
      <c r="Q237" s="172">
        <f t="shared" si="149"/>
        <v>3.1999999999999806E-2</v>
      </c>
      <c r="R237" s="172">
        <f t="shared" si="149"/>
        <v>2.9999999999999805E-2</v>
      </c>
      <c r="S237" s="177"/>
      <c r="T237" s="177"/>
      <c r="U237" s="177"/>
      <c r="V237" s="177"/>
      <c r="W237" s="177"/>
      <c r="X237" s="177"/>
      <c r="Y237" s="177"/>
      <c r="Z237" s="177"/>
    </row>
    <row r="239" spans="1:26" s="161" customFormat="1" x14ac:dyDescent="0.25">
      <c r="A239" s="157"/>
      <c r="B239" s="158"/>
      <c r="C239" s="159"/>
      <c r="D239" s="160"/>
      <c r="E239" s="161" t="str">
        <f t="shared" ref="E239:R239" si="150" xml:space="preserve"> E$255</f>
        <v>2019-20 wedge Nominal RCV balance BEG</v>
      </c>
      <c r="F239" s="245">
        <f xml:space="preserve"> F$255</f>
        <v>0</v>
      </c>
      <c r="G239" s="245" t="str">
        <f t="shared" si="150"/>
        <v>£m</v>
      </c>
      <c r="H239" s="245">
        <f t="shared" si="150"/>
        <v>0</v>
      </c>
      <c r="I239" s="245">
        <f t="shared" si="150"/>
        <v>0</v>
      </c>
      <c r="J239" s="245">
        <f t="shared" si="150"/>
        <v>0</v>
      </c>
      <c r="K239" s="245">
        <f t="shared" si="150"/>
        <v>0</v>
      </c>
      <c r="L239" s="245">
        <f t="shared" si="150"/>
        <v>0</v>
      </c>
      <c r="M239" s="245">
        <f t="shared" si="150"/>
        <v>6.2038371246436498E-3</v>
      </c>
      <c r="N239" s="245">
        <f t="shared" si="150"/>
        <v>6.3543303733491138E-3</v>
      </c>
      <c r="O239" s="245">
        <f t="shared" si="150"/>
        <v>6.5423400680679747E-3</v>
      </c>
      <c r="P239" s="245">
        <f t="shared" si="150"/>
        <v>6.7484478774219904E-3</v>
      </c>
      <c r="Q239" s="245">
        <f t="shared" si="150"/>
        <v>6.9643982094994986E-3</v>
      </c>
      <c r="R239" s="245">
        <f t="shared" si="150"/>
        <v>7.1872589522034812E-3</v>
      </c>
    </row>
    <row r="240" spans="1:26" x14ac:dyDescent="0.25">
      <c r="E240" s="178" t="str">
        <f t="shared" ref="E240:R240" si="151" xml:space="preserve"> E$237</f>
        <v>True up Indexation percentage</v>
      </c>
      <c r="F240" s="178">
        <f t="shared" si="151"/>
        <v>0</v>
      </c>
      <c r="G240" s="178">
        <f t="shared" si="151"/>
        <v>0</v>
      </c>
      <c r="H240" s="178">
        <f t="shared" si="151"/>
        <v>0</v>
      </c>
      <c r="I240" s="178">
        <f t="shared" si="151"/>
        <v>0</v>
      </c>
      <c r="J240" s="178">
        <f t="shared" si="151"/>
        <v>0</v>
      </c>
      <c r="K240" s="178">
        <f t="shared" si="151"/>
        <v>0</v>
      </c>
      <c r="L240" s="178">
        <f t="shared" si="151"/>
        <v>3.1522140708501789E-2</v>
      </c>
      <c r="M240" s="178">
        <f t="shared" si="151"/>
        <v>2.4258091513662761E-2</v>
      </c>
      <c r="N240" s="178">
        <f t="shared" si="151"/>
        <v>2.9587648685595269E-2</v>
      </c>
      <c r="O240" s="178">
        <f t="shared" si="151"/>
        <v>3.150368327076003E-2</v>
      </c>
      <c r="P240" s="178">
        <f t="shared" si="151"/>
        <v>3.2000000000000695E-2</v>
      </c>
      <c r="Q240" s="178">
        <f t="shared" si="151"/>
        <v>3.1999999999999806E-2</v>
      </c>
      <c r="R240" s="178">
        <f t="shared" si="151"/>
        <v>2.9999999999999805E-2</v>
      </c>
    </row>
    <row r="241" spans="1:16383" x14ac:dyDescent="0.25">
      <c r="A241" s="49"/>
      <c r="C241" s="276"/>
      <c r="D241" s="57"/>
      <c r="E241" s="7" t="s">
        <v>569</v>
      </c>
      <c r="G241" s="92" t="s">
        <v>296</v>
      </c>
      <c r="J241" s="337">
        <f>J239*J240</f>
        <v>0</v>
      </c>
      <c r="K241" s="337">
        <f t="shared" ref="K241:L241" si="152">K239*K240</f>
        <v>0</v>
      </c>
      <c r="L241" s="337">
        <f t="shared" si="152"/>
        <v>0</v>
      </c>
      <c r="M241" s="337">
        <f>M239*M240</f>
        <v>1.504932487054641E-4</v>
      </c>
      <c r="N241" s="337">
        <f t="shared" ref="N241:R241" si="153">N239*N240</f>
        <v>1.8800969471886099E-4</v>
      </c>
      <c r="O241" s="337">
        <f t="shared" si="153"/>
        <v>2.061078093540161E-4</v>
      </c>
      <c r="P241" s="337">
        <f t="shared" si="153"/>
        <v>2.1595033207750839E-4</v>
      </c>
      <c r="Q241" s="337">
        <f t="shared" si="153"/>
        <v>2.2286074270398262E-4</v>
      </c>
      <c r="R241" s="337">
        <f t="shared" si="153"/>
        <v>2.1561776856610302E-4</v>
      </c>
    </row>
    <row r="243" spans="1:16383" s="205" customFormat="1" x14ac:dyDescent="0.25">
      <c r="A243" s="201"/>
      <c r="B243" s="202"/>
      <c r="C243" s="203"/>
      <c r="D243" s="204"/>
      <c r="E243" s="37" t="str">
        <f xml:space="preserve"> InpR!E$98</f>
        <v>Run-off rate - CPI(H) + RPI wedge - active - WR</v>
      </c>
      <c r="F243" s="205">
        <f xml:space="preserve"> InpR!F$98</f>
        <v>0</v>
      </c>
      <c r="G243" s="223" t="str">
        <f xml:space="preserve"> InpR!G$98</f>
        <v>%</v>
      </c>
      <c r="H243" s="205">
        <f xml:space="preserve"> InpR!H$98</f>
        <v>0</v>
      </c>
      <c r="I243" s="205">
        <f xml:space="preserve"> InpR!I$98</f>
        <v>0</v>
      </c>
      <c r="J243" s="205">
        <f xml:space="preserve"> InpR!J$98</f>
        <v>0</v>
      </c>
      <c r="K243" s="205">
        <f xml:space="preserve"> InpR!K$98</f>
        <v>0</v>
      </c>
      <c r="L243" s="205">
        <f xml:space="preserve"> InpR!L$98</f>
        <v>0</v>
      </c>
      <c r="M243" s="205">
        <f xml:space="preserve"> InpR!M$98</f>
        <v>6.6000000000000003E-2</v>
      </c>
      <c r="N243" s="205">
        <f xml:space="preserve"> InpR!N$98</f>
        <v>6.6000000000000003E-2</v>
      </c>
      <c r="O243" s="205">
        <f xml:space="preserve"> InpR!O$98</f>
        <v>6.6000000000000003E-2</v>
      </c>
      <c r="P243" s="205">
        <f xml:space="preserve"> InpR!P$98</f>
        <v>6.6000000000000003E-2</v>
      </c>
      <c r="Q243" s="205">
        <f xml:space="preserve"> InpR!Q$98</f>
        <v>6.6000000000000003E-2</v>
      </c>
      <c r="R243" s="205">
        <f xml:space="preserve"> InpR!R$98</f>
        <v>0</v>
      </c>
    </row>
    <row r="244" spans="1:16383" s="161" customFormat="1" x14ac:dyDescent="0.25">
      <c r="A244" s="157"/>
      <c r="B244" s="158"/>
      <c r="C244" s="159"/>
      <c r="D244" s="160"/>
      <c r="E244" s="161" t="str">
        <f t="shared" ref="E244:R244" si="154" xml:space="preserve"> E$255</f>
        <v>2019-20 wedge Nominal RCV balance BEG</v>
      </c>
      <c r="F244" s="245">
        <f t="shared" si="154"/>
        <v>0</v>
      </c>
      <c r="G244" s="245" t="str">
        <f t="shared" si="154"/>
        <v>£m</v>
      </c>
      <c r="H244" s="245">
        <f t="shared" si="154"/>
        <v>0</v>
      </c>
      <c r="I244" s="245">
        <f t="shared" si="154"/>
        <v>0</v>
      </c>
      <c r="J244" s="245">
        <f t="shared" si="154"/>
        <v>0</v>
      </c>
      <c r="K244" s="245">
        <f t="shared" si="154"/>
        <v>0</v>
      </c>
      <c r="L244" s="245">
        <f t="shared" si="154"/>
        <v>0</v>
      </c>
      <c r="M244" s="245">
        <f t="shared" si="154"/>
        <v>6.2038371246436498E-3</v>
      </c>
      <c r="N244" s="245">
        <f t="shared" si="154"/>
        <v>6.3543303733491138E-3</v>
      </c>
      <c r="O244" s="245">
        <f t="shared" si="154"/>
        <v>6.5423400680679747E-3</v>
      </c>
      <c r="P244" s="245">
        <f t="shared" si="154"/>
        <v>6.7484478774219904E-3</v>
      </c>
      <c r="Q244" s="245">
        <f t="shared" si="154"/>
        <v>6.9643982094994986E-3</v>
      </c>
      <c r="R244" s="245">
        <f t="shared" si="154"/>
        <v>7.1872589522034812E-3</v>
      </c>
    </row>
    <row r="245" spans="1:16383" s="91" customFormat="1" x14ac:dyDescent="0.25">
      <c r="A245" s="170"/>
      <c r="B245" s="165"/>
      <c r="C245" s="274"/>
      <c r="D245" s="171"/>
      <c r="E245" s="7" t="str">
        <f t="shared" ref="E245:R245" si="155" xml:space="preserve"> E$241</f>
        <v>2019-20 wedge RCV indexation</v>
      </c>
      <c r="F245" s="246">
        <f t="shared" si="155"/>
        <v>0</v>
      </c>
      <c r="G245" s="162" t="str">
        <f t="shared" si="155"/>
        <v>£m</v>
      </c>
      <c r="H245" s="246">
        <f t="shared" si="155"/>
        <v>0</v>
      </c>
      <c r="I245" s="246">
        <f t="shared" si="155"/>
        <v>0</v>
      </c>
      <c r="J245" s="246">
        <f t="shared" si="155"/>
        <v>0</v>
      </c>
      <c r="K245" s="246">
        <f t="shared" si="155"/>
        <v>0</v>
      </c>
      <c r="L245" s="246">
        <f t="shared" si="155"/>
        <v>0</v>
      </c>
      <c r="M245" s="246">
        <f t="shared" si="155"/>
        <v>1.504932487054641E-4</v>
      </c>
      <c r="N245" s="246">
        <f t="shared" si="155"/>
        <v>1.8800969471886099E-4</v>
      </c>
      <c r="O245" s="246">
        <f t="shared" si="155"/>
        <v>2.061078093540161E-4</v>
      </c>
      <c r="P245" s="246">
        <f t="shared" si="155"/>
        <v>2.1595033207750839E-4</v>
      </c>
      <c r="Q245" s="246">
        <f t="shared" si="155"/>
        <v>2.2286074270398262E-4</v>
      </c>
      <c r="R245" s="246">
        <f t="shared" si="155"/>
        <v>2.1561776856610302E-4</v>
      </c>
      <c r="S245" s="92"/>
      <c r="T245" s="92"/>
      <c r="U245" s="92"/>
      <c r="V245" s="92"/>
      <c r="W245" s="92"/>
      <c r="X245" s="92"/>
      <c r="Y245" s="92"/>
      <c r="Z245" s="92"/>
    </row>
    <row r="246" spans="1:16383" x14ac:dyDescent="0.25">
      <c r="A246" s="49"/>
      <c r="C246" s="276"/>
      <c r="D246" s="57"/>
      <c r="E246" s="7" t="s">
        <v>570</v>
      </c>
      <c r="F246" s="247"/>
      <c r="G246" s="162" t="s">
        <v>296</v>
      </c>
      <c r="H246" s="247"/>
      <c r="I246" s="247"/>
      <c r="J246" s="337">
        <f t="shared" ref="J246:R246" si="156" xml:space="preserve"> (J244+J245) * J243</f>
        <v>0</v>
      </c>
      <c r="K246" s="337">
        <f t="shared" si="156"/>
        <v>0</v>
      </c>
      <c r="L246" s="337">
        <f t="shared" si="156"/>
        <v>0</v>
      </c>
      <c r="M246" s="337">
        <f xml:space="preserve"> (M244+M245) * M243</f>
        <v>4.1938580464104155E-4</v>
      </c>
      <c r="N246" s="337">
        <f t="shared" si="156"/>
        <v>4.3179444449248632E-4</v>
      </c>
      <c r="O246" s="337">
        <f t="shared" si="156"/>
        <v>4.4539755990985138E-4</v>
      </c>
      <c r="P246" s="337">
        <f t="shared" si="156"/>
        <v>4.5965028182696691E-4</v>
      </c>
      <c r="Q246" s="337">
        <f t="shared" si="156"/>
        <v>4.743590908454298E-4</v>
      </c>
      <c r="R246" s="337">
        <f t="shared" si="156"/>
        <v>0</v>
      </c>
      <c r="S246" s="92"/>
      <c r="T246" s="92"/>
      <c r="U246" s="92"/>
      <c r="V246" s="92"/>
      <c r="W246" s="92"/>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c r="BB246" s="92"/>
      <c r="BC246" s="92"/>
      <c r="BD246" s="92"/>
      <c r="BE246" s="92"/>
      <c r="BF246" s="92"/>
      <c r="BG246" s="92"/>
      <c r="BH246" s="92"/>
      <c r="BI246" s="92"/>
      <c r="BJ246" s="92"/>
      <c r="BK246" s="92"/>
      <c r="BL246" s="92"/>
      <c r="BM246" s="92"/>
      <c r="BN246" s="92"/>
      <c r="BO246" s="92"/>
      <c r="BP246" s="92"/>
      <c r="BQ246" s="92"/>
      <c r="BR246" s="92"/>
      <c r="BS246" s="92"/>
      <c r="BT246" s="92"/>
      <c r="BU246" s="92"/>
      <c r="BV246" s="92"/>
      <c r="BW246" s="92"/>
      <c r="BX246" s="92"/>
      <c r="BY246" s="92"/>
      <c r="BZ246" s="92"/>
      <c r="CA246" s="92"/>
      <c r="CB246" s="92"/>
      <c r="CC246" s="92"/>
      <c r="CD246" s="92"/>
      <c r="CE246" s="92"/>
      <c r="CF246" s="92"/>
      <c r="CG246" s="92"/>
      <c r="CH246" s="92"/>
      <c r="CI246" s="92"/>
      <c r="CJ246" s="92"/>
      <c r="CK246" s="92"/>
      <c r="CL246" s="92"/>
      <c r="CM246" s="92"/>
      <c r="CN246" s="92"/>
      <c r="CO246" s="92"/>
      <c r="CP246" s="92"/>
      <c r="CQ246" s="92"/>
      <c r="CR246" s="92"/>
      <c r="CS246" s="92"/>
      <c r="CT246" s="92"/>
      <c r="CU246" s="92"/>
      <c r="CV246" s="92"/>
      <c r="CW246" s="92"/>
      <c r="CX246" s="92"/>
      <c r="CY246" s="92"/>
      <c r="CZ246" s="92"/>
      <c r="DA246" s="92"/>
      <c r="DB246" s="92"/>
      <c r="DC246" s="92"/>
      <c r="DD246" s="92"/>
      <c r="DE246" s="92"/>
      <c r="DF246" s="92"/>
      <c r="DG246" s="92"/>
      <c r="DH246" s="92"/>
      <c r="DI246" s="92"/>
      <c r="DJ246" s="92"/>
      <c r="DK246" s="92"/>
      <c r="DL246" s="92"/>
      <c r="DM246" s="92"/>
      <c r="DN246" s="92"/>
      <c r="DO246" s="92"/>
      <c r="DP246" s="92"/>
      <c r="DQ246" s="92"/>
      <c r="DR246" s="92"/>
      <c r="DS246" s="92"/>
      <c r="DT246" s="92"/>
      <c r="DU246" s="92"/>
      <c r="DV246" s="92"/>
      <c r="DW246" s="92"/>
      <c r="DX246" s="92"/>
      <c r="DY246" s="92"/>
      <c r="DZ246" s="92"/>
      <c r="EA246" s="92"/>
      <c r="EB246" s="92"/>
      <c r="EC246" s="92"/>
      <c r="ED246" s="92"/>
      <c r="EE246" s="92"/>
      <c r="EF246" s="92"/>
      <c r="EG246" s="92"/>
      <c r="EH246" s="92"/>
      <c r="EI246" s="92"/>
      <c r="EJ246" s="92"/>
      <c r="EK246" s="92"/>
      <c r="EL246" s="92"/>
      <c r="EM246" s="92"/>
      <c r="EN246" s="92"/>
      <c r="EO246" s="92"/>
      <c r="EP246" s="92"/>
      <c r="EQ246" s="92"/>
      <c r="ER246" s="92"/>
      <c r="ES246" s="92"/>
      <c r="ET246" s="92"/>
      <c r="EU246" s="92"/>
      <c r="EV246" s="92"/>
      <c r="EW246" s="92"/>
      <c r="EX246" s="92"/>
      <c r="EY246" s="92"/>
      <c r="EZ246" s="92"/>
      <c r="FA246" s="92"/>
      <c r="FB246" s="92"/>
      <c r="FC246" s="92"/>
      <c r="FD246" s="92"/>
      <c r="FE246" s="92"/>
      <c r="FF246" s="92"/>
      <c r="FG246" s="92"/>
      <c r="FH246" s="92"/>
      <c r="FI246" s="92"/>
      <c r="FJ246" s="92"/>
      <c r="FK246" s="92"/>
      <c r="FL246" s="92"/>
      <c r="FM246" s="92"/>
      <c r="FN246" s="92"/>
      <c r="FO246" s="92"/>
      <c r="FP246" s="92"/>
      <c r="FQ246" s="92"/>
      <c r="FR246" s="92"/>
      <c r="FS246" s="92"/>
      <c r="FT246" s="92"/>
      <c r="FU246" s="92"/>
      <c r="FV246" s="92"/>
      <c r="FW246" s="92"/>
      <c r="FX246" s="92"/>
      <c r="FY246" s="92"/>
      <c r="FZ246" s="92"/>
      <c r="GA246" s="92"/>
      <c r="GB246" s="92"/>
      <c r="GC246" s="92"/>
      <c r="GD246" s="92"/>
      <c r="GE246" s="92"/>
      <c r="GF246" s="92"/>
      <c r="GG246" s="92"/>
      <c r="GH246" s="92"/>
      <c r="GI246" s="92"/>
      <c r="GJ246" s="92"/>
      <c r="GK246" s="92"/>
      <c r="GL246" s="92"/>
      <c r="GM246" s="92"/>
      <c r="GN246" s="92"/>
      <c r="GO246" s="92"/>
      <c r="GP246" s="92"/>
      <c r="GQ246" s="92"/>
      <c r="GR246" s="92"/>
      <c r="GS246" s="92"/>
      <c r="GT246" s="92"/>
      <c r="GU246" s="92"/>
      <c r="GV246" s="92"/>
      <c r="GW246" s="92"/>
      <c r="GX246" s="92"/>
      <c r="GY246" s="92"/>
      <c r="GZ246" s="92"/>
      <c r="HA246" s="92"/>
      <c r="HB246" s="92"/>
      <c r="HC246" s="92"/>
      <c r="HD246" s="92"/>
      <c r="HE246" s="92"/>
      <c r="HF246" s="92"/>
      <c r="HG246" s="92"/>
      <c r="HH246" s="92"/>
      <c r="HI246" s="92"/>
      <c r="HJ246" s="92"/>
      <c r="HK246" s="92"/>
      <c r="HL246" s="92"/>
      <c r="HM246" s="92"/>
      <c r="HN246" s="92"/>
      <c r="HO246" s="92"/>
      <c r="HP246" s="92"/>
      <c r="HQ246" s="92"/>
      <c r="HR246" s="92"/>
      <c r="HS246" s="92"/>
      <c r="HT246" s="92"/>
      <c r="HU246" s="92"/>
      <c r="HV246" s="92"/>
      <c r="HW246" s="92"/>
      <c r="HX246" s="92"/>
      <c r="HY246" s="92"/>
      <c r="HZ246" s="92"/>
      <c r="IA246" s="92"/>
      <c r="IB246" s="92"/>
      <c r="IC246" s="92"/>
      <c r="ID246" s="92"/>
      <c r="IE246" s="92"/>
      <c r="IF246" s="92"/>
      <c r="IG246" s="92"/>
      <c r="IH246" s="92"/>
      <c r="II246" s="92"/>
      <c r="IJ246" s="92"/>
      <c r="IK246" s="92"/>
      <c r="IL246" s="92"/>
      <c r="IM246" s="92"/>
      <c r="IN246" s="92"/>
      <c r="IO246" s="92"/>
      <c r="IP246" s="92"/>
      <c r="IQ246" s="92"/>
      <c r="IR246" s="92"/>
      <c r="IS246" s="92"/>
      <c r="IT246" s="92"/>
      <c r="IU246" s="92"/>
      <c r="IV246" s="92"/>
      <c r="IW246" s="92"/>
      <c r="IX246" s="92"/>
      <c r="IY246" s="92"/>
      <c r="IZ246" s="92"/>
      <c r="JA246" s="92"/>
      <c r="JB246" s="92"/>
      <c r="JC246" s="92"/>
      <c r="JD246" s="92"/>
      <c r="JE246" s="92"/>
      <c r="JF246" s="92"/>
      <c r="JG246" s="92"/>
      <c r="JH246" s="92"/>
      <c r="JI246" s="92"/>
      <c r="JJ246" s="92"/>
      <c r="JK246" s="92"/>
      <c r="JL246" s="92"/>
      <c r="JM246" s="92"/>
      <c r="JN246" s="92"/>
      <c r="JO246" s="92"/>
      <c r="JP246" s="92"/>
      <c r="JQ246" s="92"/>
      <c r="JR246" s="92"/>
      <c r="JS246" s="92"/>
      <c r="JT246" s="92"/>
      <c r="JU246" s="92"/>
      <c r="JV246" s="92"/>
      <c r="JW246" s="92"/>
      <c r="JX246" s="92"/>
      <c r="JY246" s="92"/>
      <c r="JZ246" s="92"/>
      <c r="KA246" s="92"/>
      <c r="KB246" s="92"/>
      <c r="KC246" s="92"/>
      <c r="KD246" s="92"/>
      <c r="KE246" s="92"/>
      <c r="KF246" s="92"/>
      <c r="KG246" s="92"/>
      <c r="KH246" s="92"/>
      <c r="KI246" s="92"/>
      <c r="KJ246" s="92"/>
      <c r="KK246" s="92"/>
      <c r="KL246" s="92"/>
      <c r="KM246" s="92"/>
      <c r="KN246" s="92"/>
      <c r="KO246" s="92"/>
      <c r="KP246" s="92"/>
      <c r="KQ246" s="92"/>
      <c r="KR246" s="92"/>
      <c r="KS246" s="92"/>
      <c r="KT246" s="92"/>
      <c r="KU246" s="92"/>
      <c r="KV246" s="92"/>
      <c r="KW246" s="92"/>
      <c r="KX246" s="92"/>
      <c r="KY246" s="92"/>
      <c r="KZ246" s="92"/>
      <c r="LA246" s="92"/>
      <c r="LB246" s="92"/>
      <c r="LC246" s="92"/>
      <c r="LD246" s="92"/>
      <c r="LE246" s="92"/>
      <c r="LF246" s="92"/>
      <c r="LG246" s="92"/>
      <c r="LH246" s="92"/>
      <c r="LI246" s="92"/>
      <c r="LJ246" s="92"/>
      <c r="LK246" s="92"/>
      <c r="LL246" s="92"/>
      <c r="LM246" s="92"/>
      <c r="LN246" s="92"/>
      <c r="LO246" s="92"/>
      <c r="LP246" s="92"/>
      <c r="LQ246" s="92"/>
      <c r="LR246" s="92"/>
      <c r="LS246" s="92"/>
      <c r="LT246" s="92"/>
      <c r="LU246" s="92"/>
      <c r="LV246" s="92"/>
      <c r="LW246" s="92"/>
      <c r="LX246" s="92"/>
      <c r="LY246" s="92"/>
      <c r="LZ246" s="92"/>
      <c r="MA246" s="92"/>
      <c r="MB246" s="92"/>
      <c r="MC246" s="92"/>
      <c r="MD246" s="92"/>
      <c r="ME246" s="92"/>
      <c r="MF246" s="92"/>
      <c r="MG246" s="92"/>
      <c r="MH246" s="92"/>
      <c r="MI246" s="92"/>
      <c r="MJ246" s="92"/>
      <c r="MK246" s="92"/>
      <c r="ML246" s="92"/>
      <c r="MM246" s="92"/>
      <c r="MN246" s="92"/>
      <c r="MO246" s="92"/>
      <c r="MP246" s="92"/>
      <c r="MQ246" s="92"/>
      <c r="MR246" s="92"/>
      <c r="MS246" s="92"/>
      <c r="MT246" s="92"/>
      <c r="MU246" s="92"/>
      <c r="MV246" s="92"/>
      <c r="MW246" s="92"/>
      <c r="MX246" s="92"/>
      <c r="MY246" s="92"/>
      <c r="MZ246" s="92"/>
      <c r="NA246" s="92"/>
      <c r="NB246" s="92"/>
      <c r="NC246" s="92"/>
      <c r="ND246" s="92"/>
      <c r="NE246" s="92"/>
      <c r="NF246" s="92"/>
      <c r="NG246" s="92"/>
      <c r="NH246" s="92"/>
      <c r="NI246" s="92"/>
      <c r="NJ246" s="92"/>
      <c r="NK246" s="92"/>
      <c r="NL246" s="92"/>
      <c r="NM246" s="92"/>
      <c r="NN246" s="92"/>
      <c r="NO246" s="92"/>
      <c r="NP246" s="92"/>
      <c r="NQ246" s="92"/>
      <c r="NR246" s="92"/>
      <c r="NS246" s="92"/>
      <c r="NT246" s="92"/>
      <c r="NU246" s="92"/>
      <c r="NV246" s="92"/>
      <c r="NW246" s="92"/>
      <c r="NX246" s="92"/>
      <c r="NY246" s="92"/>
      <c r="NZ246" s="92"/>
      <c r="OA246" s="92"/>
      <c r="OB246" s="92"/>
      <c r="OC246" s="92"/>
      <c r="OD246" s="92"/>
      <c r="OE246" s="92"/>
      <c r="OF246" s="92"/>
      <c r="OG246" s="92"/>
      <c r="OH246" s="92"/>
      <c r="OI246" s="92"/>
      <c r="OJ246" s="92"/>
      <c r="OK246" s="92"/>
      <c r="OL246" s="92"/>
      <c r="OM246" s="92"/>
      <c r="ON246" s="92"/>
      <c r="OO246" s="92"/>
      <c r="OP246" s="92"/>
      <c r="OQ246" s="92"/>
      <c r="OR246" s="92"/>
      <c r="OS246" s="92"/>
      <c r="OT246" s="92"/>
      <c r="OU246" s="92"/>
      <c r="OV246" s="92"/>
      <c r="OW246" s="92"/>
      <c r="OX246" s="92"/>
      <c r="OY246" s="92"/>
      <c r="OZ246" s="92"/>
      <c r="PA246" s="92"/>
      <c r="PB246" s="92"/>
      <c r="PC246" s="92"/>
      <c r="PD246" s="92"/>
      <c r="PE246" s="92"/>
      <c r="PF246" s="92"/>
      <c r="PG246" s="92"/>
      <c r="PH246" s="92"/>
      <c r="PI246" s="92"/>
      <c r="PJ246" s="92"/>
      <c r="PK246" s="92"/>
      <c r="PL246" s="92"/>
      <c r="PM246" s="92"/>
      <c r="PN246" s="92"/>
      <c r="PO246" s="92"/>
      <c r="PP246" s="92"/>
      <c r="PQ246" s="92"/>
      <c r="PR246" s="92"/>
      <c r="PS246" s="92"/>
      <c r="PT246" s="92"/>
      <c r="PU246" s="92"/>
      <c r="PV246" s="92"/>
      <c r="PW246" s="92"/>
      <c r="PX246" s="92"/>
      <c r="PY246" s="92"/>
      <c r="PZ246" s="92"/>
      <c r="QA246" s="92"/>
      <c r="QB246" s="92"/>
      <c r="QC246" s="92"/>
      <c r="QD246" s="92"/>
      <c r="QE246" s="92"/>
      <c r="QF246" s="92"/>
      <c r="QG246" s="92"/>
      <c r="QH246" s="92"/>
      <c r="QI246" s="92"/>
      <c r="QJ246" s="92"/>
      <c r="QK246" s="92"/>
      <c r="QL246" s="92"/>
      <c r="QM246" s="92"/>
      <c r="QN246" s="92"/>
      <c r="QO246" s="92"/>
      <c r="QP246" s="92"/>
      <c r="QQ246" s="92"/>
      <c r="QR246" s="92"/>
      <c r="QS246" s="92"/>
      <c r="QT246" s="92"/>
      <c r="QU246" s="92"/>
      <c r="QV246" s="92"/>
      <c r="QW246" s="92"/>
      <c r="QX246" s="92"/>
      <c r="QY246" s="92"/>
      <c r="QZ246" s="92"/>
      <c r="RA246" s="92"/>
      <c r="RB246" s="92"/>
      <c r="RC246" s="92"/>
      <c r="RD246" s="92"/>
      <c r="RE246" s="92"/>
      <c r="RF246" s="92"/>
      <c r="RG246" s="92"/>
      <c r="RH246" s="92"/>
      <c r="RI246" s="92"/>
      <c r="RJ246" s="92"/>
      <c r="RK246" s="92"/>
      <c r="RL246" s="92"/>
      <c r="RM246" s="92"/>
      <c r="RN246" s="92"/>
      <c r="RO246" s="92"/>
      <c r="RP246" s="92"/>
      <c r="RQ246" s="92"/>
      <c r="RR246" s="92"/>
      <c r="RS246" s="92"/>
      <c r="RT246" s="92"/>
      <c r="RU246" s="92"/>
      <c r="RV246" s="92"/>
      <c r="RW246" s="92"/>
      <c r="RX246" s="92"/>
      <c r="RY246" s="92"/>
      <c r="RZ246" s="92"/>
      <c r="SA246" s="92"/>
      <c r="SB246" s="92"/>
      <c r="SC246" s="92"/>
      <c r="SD246" s="92"/>
      <c r="SE246" s="92"/>
      <c r="SF246" s="92"/>
      <c r="SG246" s="92"/>
      <c r="SH246" s="92"/>
      <c r="SI246" s="92"/>
      <c r="SJ246" s="92"/>
      <c r="SK246" s="92"/>
      <c r="SL246" s="92"/>
      <c r="SM246" s="92"/>
      <c r="SN246" s="92"/>
      <c r="SO246" s="92"/>
      <c r="SP246" s="92"/>
      <c r="SQ246" s="92"/>
      <c r="SR246" s="92"/>
      <c r="SS246" s="92"/>
      <c r="ST246" s="92"/>
      <c r="SU246" s="92"/>
      <c r="SV246" s="92"/>
      <c r="SW246" s="92"/>
      <c r="SX246" s="92"/>
      <c r="SY246" s="92"/>
      <c r="SZ246" s="92"/>
      <c r="TA246" s="92"/>
      <c r="TB246" s="92"/>
      <c r="TC246" s="92"/>
      <c r="TD246" s="92"/>
      <c r="TE246" s="92"/>
      <c r="TF246" s="92"/>
      <c r="TG246" s="92"/>
      <c r="TH246" s="92"/>
      <c r="TI246" s="92"/>
      <c r="TJ246" s="92"/>
      <c r="TK246" s="92"/>
      <c r="TL246" s="92"/>
      <c r="TM246" s="92"/>
      <c r="TN246" s="92"/>
      <c r="TO246" s="92"/>
      <c r="TP246" s="92"/>
      <c r="TQ246" s="92"/>
      <c r="TR246" s="92"/>
      <c r="TS246" s="92"/>
      <c r="TT246" s="92"/>
      <c r="TU246" s="92"/>
      <c r="TV246" s="92"/>
      <c r="TW246" s="92"/>
      <c r="TX246" s="92"/>
      <c r="TY246" s="92"/>
      <c r="TZ246" s="92"/>
      <c r="UA246" s="92"/>
      <c r="UB246" s="92"/>
      <c r="UC246" s="92"/>
      <c r="UD246" s="92"/>
      <c r="UE246" s="92"/>
      <c r="UF246" s="92"/>
      <c r="UG246" s="92"/>
      <c r="UH246" s="92"/>
      <c r="UI246" s="92"/>
      <c r="UJ246" s="92"/>
      <c r="UK246" s="92"/>
      <c r="UL246" s="92"/>
      <c r="UM246" s="92"/>
      <c r="UN246" s="92"/>
      <c r="UO246" s="92"/>
      <c r="UP246" s="92"/>
      <c r="UQ246" s="92"/>
      <c r="UR246" s="92"/>
      <c r="US246" s="92"/>
      <c r="UT246" s="92"/>
      <c r="UU246" s="92"/>
      <c r="UV246" s="92"/>
      <c r="UW246" s="92"/>
      <c r="UX246" s="92"/>
      <c r="UY246" s="92"/>
      <c r="UZ246" s="92"/>
      <c r="VA246" s="92"/>
      <c r="VB246" s="92"/>
      <c r="VC246" s="92"/>
      <c r="VD246" s="92"/>
      <c r="VE246" s="92"/>
      <c r="VF246" s="92"/>
      <c r="VG246" s="92"/>
      <c r="VH246" s="92"/>
      <c r="VI246" s="92"/>
      <c r="VJ246" s="92"/>
      <c r="VK246" s="92"/>
      <c r="VL246" s="92"/>
      <c r="VM246" s="92"/>
      <c r="VN246" s="92"/>
      <c r="VO246" s="92"/>
      <c r="VP246" s="92"/>
      <c r="VQ246" s="92"/>
      <c r="VR246" s="92"/>
      <c r="VS246" s="92"/>
      <c r="VT246" s="92"/>
      <c r="VU246" s="92"/>
      <c r="VV246" s="92"/>
      <c r="VW246" s="92"/>
      <c r="VX246" s="92"/>
      <c r="VY246" s="92"/>
      <c r="VZ246" s="92"/>
      <c r="WA246" s="92"/>
      <c r="WB246" s="92"/>
      <c r="WC246" s="92"/>
      <c r="WD246" s="92"/>
      <c r="WE246" s="92"/>
      <c r="WF246" s="92"/>
      <c r="WG246" s="92"/>
      <c r="WH246" s="92"/>
      <c r="WI246" s="92"/>
      <c r="WJ246" s="92"/>
      <c r="WK246" s="92"/>
      <c r="WL246" s="92"/>
      <c r="WM246" s="92"/>
      <c r="WN246" s="92"/>
      <c r="WO246" s="92"/>
      <c r="WP246" s="92"/>
      <c r="WQ246" s="92"/>
      <c r="WR246" s="92"/>
      <c r="WS246" s="92"/>
      <c r="WT246" s="92"/>
      <c r="WU246" s="92"/>
      <c r="WV246" s="92"/>
      <c r="WW246" s="92"/>
      <c r="WX246" s="92"/>
      <c r="WY246" s="92"/>
      <c r="WZ246" s="92"/>
      <c r="XA246" s="92"/>
      <c r="XB246" s="92"/>
      <c r="XC246" s="92"/>
      <c r="XD246" s="92"/>
      <c r="XE246" s="92"/>
      <c r="XF246" s="92"/>
      <c r="XG246" s="92"/>
      <c r="XH246" s="92"/>
      <c r="XI246" s="92"/>
      <c r="XJ246" s="92"/>
      <c r="XK246" s="92"/>
      <c r="XL246" s="92"/>
      <c r="XM246" s="92"/>
      <c r="XN246" s="92"/>
      <c r="XO246" s="92"/>
      <c r="XP246" s="92"/>
      <c r="XQ246" s="92"/>
      <c r="XR246" s="92"/>
      <c r="XS246" s="92"/>
      <c r="XT246" s="92"/>
      <c r="XU246" s="92"/>
      <c r="XV246" s="92"/>
      <c r="XW246" s="92"/>
      <c r="XX246" s="92"/>
      <c r="XY246" s="92"/>
      <c r="XZ246" s="92"/>
      <c r="YA246" s="92"/>
      <c r="YB246" s="92"/>
      <c r="YC246" s="92"/>
      <c r="YD246" s="92"/>
      <c r="YE246" s="92"/>
      <c r="YF246" s="92"/>
      <c r="YG246" s="92"/>
      <c r="YH246" s="92"/>
      <c r="YI246" s="92"/>
      <c r="YJ246" s="92"/>
      <c r="YK246" s="92"/>
      <c r="YL246" s="92"/>
      <c r="YM246" s="92"/>
      <c r="YN246" s="92"/>
      <c r="YO246" s="92"/>
      <c r="YP246" s="92"/>
      <c r="YQ246" s="92"/>
      <c r="YR246" s="92"/>
      <c r="YS246" s="92"/>
      <c r="YT246" s="92"/>
      <c r="YU246" s="92"/>
      <c r="YV246" s="92"/>
      <c r="YW246" s="92"/>
      <c r="YX246" s="92"/>
      <c r="YY246" s="92"/>
      <c r="YZ246" s="92"/>
      <c r="ZA246" s="92"/>
      <c r="ZB246" s="92"/>
      <c r="ZC246" s="92"/>
      <c r="ZD246" s="92"/>
      <c r="ZE246" s="92"/>
      <c r="ZF246" s="92"/>
      <c r="ZG246" s="92"/>
      <c r="ZH246" s="92"/>
      <c r="ZI246" s="92"/>
      <c r="ZJ246" s="92"/>
      <c r="ZK246" s="92"/>
      <c r="ZL246" s="92"/>
      <c r="ZM246" s="92"/>
      <c r="ZN246" s="92"/>
      <c r="ZO246" s="92"/>
      <c r="ZP246" s="92"/>
      <c r="ZQ246" s="92"/>
      <c r="ZR246" s="92"/>
      <c r="ZS246" s="92"/>
      <c r="ZT246" s="92"/>
      <c r="ZU246" s="92"/>
      <c r="ZV246" s="92"/>
      <c r="ZW246" s="92"/>
      <c r="ZX246" s="92"/>
      <c r="ZY246" s="92"/>
      <c r="ZZ246" s="92"/>
      <c r="AAA246" s="92"/>
      <c r="AAB246" s="92"/>
      <c r="AAC246" s="92"/>
      <c r="AAD246" s="92"/>
      <c r="AAE246" s="92"/>
      <c r="AAF246" s="92"/>
      <c r="AAG246" s="92"/>
      <c r="AAH246" s="92"/>
      <c r="AAI246" s="92"/>
      <c r="AAJ246" s="92"/>
      <c r="AAK246" s="92"/>
      <c r="AAL246" s="92"/>
      <c r="AAM246" s="92"/>
      <c r="AAN246" s="92"/>
      <c r="AAO246" s="92"/>
      <c r="AAP246" s="92"/>
      <c r="AAQ246" s="92"/>
      <c r="AAR246" s="92"/>
      <c r="AAS246" s="92"/>
      <c r="AAT246" s="92"/>
      <c r="AAU246" s="92"/>
      <c r="AAV246" s="92"/>
      <c r="AAW246" s="92"/>
      <c r="AAX246" s="92"/>
      <c r="AAY246" s="92"/>
      <c r="AAZ246" s="92"/>
      <c r="ABA246" s="92"/>
      <c r="ABB246" s="92"/>
      <c r="ABC246" s="92"/>
      <c r="ABD246" s="92"/>
      <c r="ABE246" s="92"/>
      <c r="ABF246" s="92"/>
      <c r="ABG246" s="92"/>
      <c r="ABH246" s="92"/>
      <c r="ABI246" s="92"/>
      <c r="ABJ246" s="92"/>
      <c r="ABK246" s="92"/>
      <c r="ABL246" s="92"/>
      <c r="ABM246" s="92"/>
      <c r="ABN246" s="92"/>
      <c r="ABO246" s="92"/>
      <c r="ABP246" s="92"/>
      <c r="ABQ246" s="92"/>
      <c r="ABR246" s="92"/>
      <c r="ABS246" s="92"/>
      <c r="ABT246" s="92"/>
      <c r="ABU246" s="92"/>
      <c r="ABV246" s="92"/>
      <c r="ABW246" s="92"/>
      <c r="ABX246" s="92"/>
      <c r="ABY246" s="92"/>
      <c r="ABZ246" s="92"/>
      <c r="ACA246" s="92"/>
      <c r="ACB246" s="92"/>
      <c r="ACC246" s="92"/>
      <c r="ACD246" s="92"/>
      <c r="ACE246" s="92"/>
      <c r="ACF246" s="92"/>
      <c r="ACG246" s="92"/>
      <c r="ACH246" s="92"/>
      <c r="ACI246" s="92"/>
      <c r="ACJ246" s="92"/>
      <c r="ACK246" s="92"/>
      <c r="ACL246" s="92"/>
      <c r="ACM246" s="92"/>
      <c r="ACN246" s="92"/>
      <c r="ACO246" s="92"/>
      <c r="ACP246" s="92"/>
      <c r="ACQ246" s="92"/>
      <c r="ACR246" s="92"/>
      <c r="ACS246" s="92"/>
      <c r="ACT246" s="92"/>
      <c r="ACU246" s="92"/>
      <c r="ACV246" s="92"/>
      <c r="ACW246" s="92"/>
      <c r="ACX246" s="92"/>
      <c r="ACY246" s="92"/>
      <c r="ACZ246" s="92"/>
      <c r="ADA246" s="92"/>
      <c r="ADB246" s="92"/>
      <c r="ADC246" s="92"/>
      <c r="ADD246" s="92"/>
      <c r="ADE246" s="92"/>
      <c r="ADF246" s="92"/>
      <c r="ADG246" s="92"/>
      <c r="ADH246" s="92"/>
      <c r="ADI246" s="92"/>
      <c r="ADJ246" s="92"/>
      <c r="ADK246" s="92"/>
      <c r="ADL246" s="92"/>
      <c r="ADM246" s="92"/>
      <c r="ADN246" s="92"/>
      <c r="ADO246" s="92"/>
      <c r="ADP246" s="92"/>
      <c r="ADQ246" s="92"/>
      <c r="ADR246" s="92"/>
      <c r="ADS246" s="92"/>
      <c r="ADT246" s="92"/>
      <c r="ADU246" s="92"/>
      <c r="ADV246" s="92"/>
      <c r="ADW246" s="92"/>
      <c r="ADX246" s="92"/>
      <c r="ADY246" s="92"/>
      <c r="ADZ246" s="92"/>
      <c r="AEA246" s="92"/>
      <c r="AEB246" s="92"/>
      <c r="AEC246" s="92"/>
      <c r="AED246" s="92"/>
      <c r="AEE246" s="92"/>
      <c r="AEF246" s="92"/>
      <c r="AEG246" s="92"/>
      <c r="AEH246" s="92"/>
      <c r="AEI246" s="92"/>
      <c r="AEJ246" s="92"/>
      <c r="AEK246" s="92"/>
      <c r="AEL246" s="92"/>
      <c r="AEM246" s="92"/>
      <c r="AEN246" s="92"/>
      <c r="AEO246" s="92"/>
      <c r="AEP246" s="92"/>
      <c r="AEQ246" s="92"/>
      <c r="AER246" s="92"/>
      <c r="AES246" s="92"/>
      <c r="AET246" s="92"/>
      <c r="AEU246" s="92"/>
      <c r="AEV246" s="92"/>
      <c r="AEW246" s="92"/>
      <c r="AEX246" s="92"/>
      <c r="AEY246" s="92"/>
      <c r="AEZ246" s="92"/>
      <c r="AFA246" s="92"/>
      <c r="AFB246" s="92"/>
      <c r="AFC246" s="92"/>
      <c r="AFD246" s="92"/>
      <c r="AFE246" s="92"/>
      <c r="AFF246" s="92"/>
      <c r="AFG246" s="92"/>
      <c r="AFH246" s="92"/>
      <c r="AFI246" s="92"/>
      <c r="AFJ246" s="92"/>
      <c r="AFK246" s="92"/>
      <c r="AFL246" s="92"/>
      <c r="AFM246" s="92"/>
      <c r="AFN246" s="92"/>
      <c r="AFO246" s="92"/>
      <c r="AFP246" s="92"/>
      <c r="AFQ246" s="92"/>
      <c r="AFR246" s="92"/>
      <c r="AFS246" s="92"/>
      <c r="AFT246" s="92"/>
      <c r="AFU246" s="92"/>
      <c r="AFV246" s="92"/>
      <c r="AFW246" s="92"/>
      <c r="AFX246" s="92"/>
      <c r="AFY246" s="92"/>
      <c r="AFZ246" s="92"/>
      <c r="AGA246" s="92"/>
      <c r="AGB246" s="92"/>
      <c r="AGC246" s="92"/>
      <c r="AGD246" s="92"/>
      <c r="AGE246" s="92"/>
      <c r="AGF246" s="92"/>
      <c r="AGG246" s="92"/>
      <c r="AGH246" s="92"/>
      <c r="AGI246" s="92"/>
      <c r="AGJ246" s="92"/>
      <c r="AGK246" s="92"/>
      <c r="AGL246" s="92"/>
      <c r="AGM246" s="92"/>
      <c r="AGN246" s="92"/>
      <c r="AGO246" s="92"/>
      <c r="AGP246" s="92"/>
      <c r="AGQ246" s="92"/>
      <c r="AGR246" s="92"/>
      <c r="AGS246" s="92"/>
      <c r="AGT246" s="92"/>
      <c r="AGU246" s="92"/>
      <c r="AGV246" s="92"/>
      <c r="AGW246" s="92"/>
      <c r="AGX246" s="92"/>
      <c r="AGY246" s="92"/>
      <c r="AGZ246" s="92"/>
      <c r="AHA246" s="92"/>
      <c r="AHB246" s="92"/>
      <c r="AHC246" s="92"/>
      <c r="AHD246" s="92"/>
      <c r="AHE246" s="92"/>
      <c r="AHF246" s="92"/>
      <c r="AHG246" s="92"/>
      <c r="AHH246" s="92"/>
      <c r="AHI246" s="92"/>
      <c r="AHJ246" s="92"/>
      <c r="AHK246" s="92"/>
      <c r="AHL246" s="92"/>
      <c r="AHM246" s="92"/>
      <c r="AHN246" s="92"/>
      <c r="AHO246" s="92"/>
      <c r="AHP246" s="92"/>
      <c r="AHQ246" s="92"/>
      <c r="AHR246" s="92"/>
      <c r="AHS246" s="92"/>
      <c r="AHT246" s="92"/>
      <c r="AHU246" s="92"/>
      <c r="AHV246" s="92"/>
      <c r="AHW246" s="92"/>
      <c r="AHX246" s="92"/>
      <c r="AHY246" s="92"/>
      <c r="AHZ246" s="92"/>
      <c r="AIA246" s="92"/>
      <c r="AIB246" s="92"/>
      <c r="AIC246" s="92"/>
      <c r="AID246" s="92"/>
      <c r="AIE246" s="92"/>
      <c r="AIF246" s="92"/>
      <c r="AIG246" s="92"/>
      <c r="AIH246" s="92"/>
      <c r="AII246" s="92"/>
      <c r="AIJ246" s="92"/>
      <c r="AIK246" s="92"/>
      <c r="AIL246" s="92"/>
      <c r="AIM246" s="92"/>
      <c r="AIN246" s="92"/>
      <c r="AIO246" s="92"/>
      <c r="AIP246" s="92"/>
      <c r="AIQ246" s="92"/>
      <c r="AIR246" s="92"/>
      <c r="AIS246" s="92"/>
      <c r="AIT246" s="92"/>
      <c r="AIU246" s="92"/>
      <c r="AIV246" s="92"/>
      <c r="AIW246" s="92"/>
      <c r="AIX246" s="92"/>
      <c r="AIY246" s="92"/>
      <c r="AIZ246" s="92"/>
      <c r="AJA246" s="92"/>
      <c r="AJB246" s="92"/>
      <c r="AJC246" s="92"/>
      <c r="AJD246" s="92"/>
      <c r="AJE246" s="92"/>
      <c r="AJF246" s="92"/>
      <c r="AJG246" s="92"/>
      <c r="AJH246" s="92"/>
      <c r="AJI246" s="92"/>
      <c r="AJJ246" s="92"/>
      <c r="AJK246" s="92"/>
      <c r="AJL246" s="92"/>
      <c r="AJM246" s="92"/>
      <c r="AJN246" s="92"/>
      <c r="AJO246" s="92"/>
      <c r="AJP246" s="92"/>
      <c r="AJQ246" s="92"/>
      <c r="AJR246" s="92"/>
      <c r="AJS246" s="92"/>
      <c r="AJT246" s="92"/>
      <c r="AJU246" s="92"/>
      <c r="AJV246" s="92"/>
      <c r="AJW246" s="92"/>
      <c r="AJX246" s="92"/>
      <c r="AJY246" s="92"/>
      <c r="AJZ246" s="92"/>
      <c r="AKA246" s="92"/>
      <c r="AKB246" s="92"/>
      <c r="AKC246" s="92"/>
      <c r="AKD246" s="92"/>
      <c r="AKE246" s="92"/>
      <c r="AKF246" s="92"/>
      <c r="AKG246" s="92"/>
      <c r="AKH246" s="92"/>
      <c r="AKI246" s="92"/>
      <c r="AKJ246" s="92"/>
      <c r="AKK246" s="92"/>
      <c r="AKL246" s="92"/>
      <c r="AKM246" s="92"/>
      <c r="AKN246" s="92"/>
      <c r="AKO246" s="92"/>
      <c r="AKP246" s="92"/>
      <c r="AKQ246" s="92"/>
      <c r="AKR246" s="92"/>
      <c r="AKS246" s="92"/>
      <c r="AKT246" s="92"/>
      <c r="AKU246" s="92"/>
      <c r="AKV246" s="92"/>
      <c r="AKW246" s="92"/>
      <c r="AKX246" s="92"/>
      <c r="AKY246" s="92"/>
      <c r="AKZ246" s="92"/>
      <c r="ALA246" s="92"/>
      <c r="ALB246" s="92"/>
      <c r="ALC246" s="92"/>
      <c r="ALD246" s="92"/>
      <c r="ALE246" s="92"/>
      <c r="ALF246" s="92"/>
      <c r="ALG246" s="92"/>
      <c r="ALH246" s="92"/>
      <c r="ALI246" s="92"/>
      <c r="ALJ246" s="92"/>
      <c r="ALK246" s="92"/>
      <c r="ALL246" s="92"/>
      <c r="ALM246" s="92"/>
      <c r="ALN246" s="92"/>
      <c r="ALO246" s="92"/>
      <c r="ALP246" s="92"/>
      <c r="ALQ246" s="92"/>
      <c r="ALR246" s="92"/>
      <c r="ALS246" s="92"/>
      <c r="ALT246" s="92"/>
      <c r="ALU246" s="92"/>
      <c r="ALV246" s="92"/>
      <c r="ALW246" s="92"/>
      <c r="ALX246" s="92"/>
      <c r="ALY246" s="92"/>
      <c r="ALZ246" s="92"/>
      <c r="AMA246" s="92"/>
      <c r="AMB246" s="92"/>
      <c r="AMC246" s="92"/>
      <c r="AMD246" s="92"/>
      <c r="AME246" s="92"/>
      <c r="AMF246" s="92"/>
      <c r="AMG246" s="92"/>
      <c r="AMH246" s="92"/>
      <c r="AMI246" s="92"/>
      <c r="AMJ246" s="92"/>
      <c r="AMK246" s="92"/>
      <c r="AML246" s="92"/>
      <c r="AMM246" s="92"/>
      <c r="AMN246" s="92"/>
      <c r="AMO246" s="92"/>
      <c r="AMP246" s="92"/>
      <c r="AMQ246" s="92"/>
      <c r="AMR246" s="92"/>
      <c r="AMS246" s="92"/>
      <c r="AMT246" s="92"/>
      <c r="AMU246" s="92"/>
      <c r="AMV246" s="92"/>
      <c r="AMW246" s="92"/>
      <c r="AMX246" s="92"/>
      <c r="AMY246" s="92"/>
      <c r="AMZ246" s="92"/>
      <c r="ANA246" s="92"/>
      <c r="ANB246" s="92"/>
      <c r="ANC246" s="92"/>
      <c r="AND246" s="92"/>
      <c r="ANE246" s="92"/>
      <c r="ANF246" s="92"/>
      <c r="ANG246" s="92"/>
      <c r="ANH246" s="92"/>
      <c r="ANI246" s="92"/>
      <c r="ANJ246" s="92"/>
      <c r="ANK246" s="92"/>
      <c r="ANL246" s="92"/>
      <c r="ANM246" s="92"/>
      <c r="ANN246" s="92"/>
      <c r="ANO246" s="92"/>
      <c r="ANP246" s="92"/>
      <c r="ANQ246" s="92"/>
      <c r="ANR246" s="92"/>
      <c r="ANS246" s="92"/>
      <c r="ANT246" s="92"/>
      <c r="ANU246" s="92"/>
      <c r="ANV246" s="92"/>
      <c r="ANW246" s="92"/>
      <c r="ANX246" s="92"/>
      <c r="ANY246" s="92"/>
      <c r="ANZ246" s="92"/>
      <c r="AOA246" s="92"/>
      <c r="AOB246" s="92"/>
      <c r="AOC246" s="92"/>
      <c r="AOD246" s="92"/>
      <c r="AOE246" s="92"/>
      <c r="AOF246" s="92"/>
      <c r="AOG246" s="92"/>
      <c r="AOH246" s="92"/>
      <c r="AOI246" s="92"/>
      <c r="AOJ246" s="92"/>
      <c r="AOK246" s="92"/>
      <c r="AOL246" s="92"/>
      <c r="AOM246" s="92"/>
      <c r="AON246" s="92"/>
      <c r="AOO246" s="92"/>
      <c r="AOP246" s="92"/>
      <c r="AOQ246" s="92"/>
      <c r="AOR246" s="92"/>
      <c r="AOS246" s="92"/>
      <c r="AOT246" s="92"/>
      <c r="AOU246" s="92"/>
      <c r="AOV246" s="92"/>
      <c r="AOW246" s="92"/>
      <c r="AOX246" s="92"/>
      <c r="AOY246" s="92"/>
      <c r="AOZ246" s="92"/>
      <c r="APA246" s="92"/>
      <c r="APB246" s="92"/>
      <c r="APC246" s="92"/>
      <c r="APD246" s="92"/>
      <c r="APE246" s="92"/>
      <c r="APF246" s="92"/>
      <c r="APG246" s="92"/>
      <c r="APH246" s="92"/>
      <c r="API246" s="92"/>
      <c r="APJ246" s="92"/>
      <c r="APK246" s="92"/>
      <c r="APL246" s="92"/>
      <c r="APM246" s="92"/>
      <c r="APN246" s="92"/>
      <c r="APO246" s="92"/>
      <c r="APP246" s="92"/>
      <c r="APQ246" s="92"/>
      <c r="APR246" s="92"/>
      <c r="APS246" s="92"/>
      <c r="APT246" s="92"/>
      <c r="APU246" s="92"/>
      <c r="APV246" s="92"/>
      <c r="APW246" s="92"/>
      <c r="APX246" s="92"/>
      <c r="APY246" s="92"/>
      <c r="APZ246" s="92"/>
      <c r="AQA246" s="92"/>
      <c r="AQB246" s="92"/>
      <c r="AQC246" s="92"/>
      <c r="AQD246" s="92"/>
      <c r="AQE246" s="92"/>
      <c r="AQF246" s="92"/>
      <c r="AQG246" s="92"/>
      <c r="AQH246" s="92"/>
      <c r="AQI246" s="92"/>
      <c r="AQJ246" s="92"/>
      <c r="AQK246" s="92"/>
      <c r="AQL246" s="92"/>
      <c r="AQM246" s="92"/>
      <c r="AQN246" s="92"/>
      <c r="AQO246" s="92"/>
      <c r="AQP246" s="92"/>
      <c r="AQQ246" s="92"/>
      <c r="AQR246" s="92"/>
      <c r="AQS246" s="92"/>
      <c r="AQT246" s="92"/>
      <c r="AQU246" s="92"/>
      <c r="AQV246" s="92"/>
      <c r="AQW246" s="92"/>
      <c r="AQX246" s="92"/>
      <c r="AQY246" s="92"/>
      <c r="AQZ246" s="92"/>
      <c r="ARA246" s="92"/>
      <c r="ARB246" s="92"/>
      <c r="ARC246" s="92"/>
      <c r="ARD246" s="92"/>
      <c r="ARE246" s="92"/>
      <c r="ARF246" s="92"/>
      <c r="ARG246" s="92"/>
      <c r="ARH246" s="92"/>
      <c r="ARI246" s="92"/>
      <c r="ARJ246" s="92"/>
      <c r="ARK246" s="92"/>
      <c r="ARL246" s="92"/>
      <c r="ARM246" s="92"/>
      <c r="ARN246" s="92"/>
      <c r="ARO246" s="92"/>
      <c r="ARP246" s="92"/>
      <c r="ARQ246" s="92"/>
      <c r="ARR246" s="92"/>
      <c r="ARS246" s="92"/>
      <c r="ART246" s="92"/>
      <c r="ARU246" s="92"/>
      <c r="ARV246" s="92"/>
      <c r="ARW246" s="92"/>
      <c r="ARX246" s="92"/>
      <c r="ARY246" s="92"/>
      <c r="ARZ246" s="92"/>
      <c r="ASA246" s="92"/>
      <c r="ASB246" s="92"/>
      <c r="ASC246" s="92"/>
      <c r="ASD246" s="92"/>
      <c r="ASE246" s="92"/>
      <c r="ASF246" s="92"/>
      <c r="ASG246" s="92"/>
      <c r="ASH246" s="92"/>
      <c r="ASI246" s="92"/>
      <c r="ASJ246" s="92"/>
      <c r="ASK246" s="92"/>
      <c r="ASL246" s="92"/>
      <c r="ASM246" s="92"/>
      <c r="ASN246" s="92"/>
      <c r="ASO246" s="92"/>
      <c r="ASP246" s="92"/>
      <c r="ASQ246" s="92"/>
      <c r="ASR246" s="92"/>
      <c r="ASS246" s="92"/>
      <c r="AST246" s="92"/>
      <c r="ASU246" s="92"/>
      <c r="ASV246" s="92"/>
      <c r="ASW246" s="92"/>
      <c r="ASX246" s="92"/>
      <c r="ASY246" s="92"/>
      <c r="ASZ246" s="92"/>
      <c r="ATA246" s="92"/>
      <c r="ATB246" s="92"/>
      <c r="ATC246" s="92"/>
      <c r="ATD246" s="92"/>
      <c r="ATE246" s="92"/>
      <c r="ATF246" s="92"/>
      <c r="ATG246" s="92"/>
      <c r="ATH246" s="92"/>
      <c r="ATI246" s="92"/>
      <c r="ATJ246" s="92"/>
      <c r="ATK246" s="92"/>
      <c r="ATL246" s="92"/>
      <c r="ATM246" s="92"/>
      <c r="ATN246" s="92"/>
      <c r="ATO246" s="92"/>
      <c r="ATP246" s="92"/>
      <c r="ATQ246" s="92"/>
      <c r="ATR246" s="92"/>
      <c r="ATS246" s="92"/>
      <c r="ATT246" s="92"/>
      <c r="ATU246" s="92"/>
      <c r="ATV246" s="92"/>
      <c r="ATW246" s="92"/>
      <c r="ATX246" s="92"/>
      <c r="ATY246" s="92"/>
      <c r="ATZ246" s="92"/>
      <c r="AUA246" s="92"/>
      <c r="AUB246" s="92"/>
      <c r="AUC246" s="92"/>
      <c r="AUD246" s="92"/>
      <c r="AUE246" s="92"/>
      <c r="AUF246" s="92"/>
      <c r="AUG246" s="92"/>
      <c r="AUH246" s="92"/>
      <c r="AUI246" s="92"/>
      <c r="AUJ246" s="92"/>
      <c r="AUK246" s="92"/>
      <c r="AUL246" s="92"/>
      <c r="AUM246" s="92"/>
      <c r="AUN246" s="92"/>
      <c r="AUO246" s="92"/>
      <c r="AUP246" s="92"/>
      <c r="AUQ246" s="92"/>
      <c r="AUR246" s="92"/>
      <c r="AUS246" s="92"/>
      <c r="AUT246" s="92"/>
      <c r="AUU246" s="92"/>
      <c r="AUV246" s="92"/>
      <c r="AUW246" s="92"/>
      <c r="AUX246" s="92"/>
      <c r="AUY246" s="92"/>
      <c r="AUZ246" s="92"/>
      <c r="AVA246" s="92"/>
      <c r="AVB246" s="92"/>
      <c r="AVC246" s="92"/>
      <c r="AVD246" s="92"/>
      <c r="AVE246" s="92"/>
      <c r="AVF246" s="92"/>
      <c r="AVG246" s="92"/>
      <c r="AVH246" s="92"/>
      <c r="AVI246" s="92"/>
      <c r="AVJ246" s="92"/>
      <c r="AVK246" s="92"/>
      <c r="AVL246" s="92"/>
      <c r="AVM246" s="92"/>
      <c r="AVN246" s="92"/>
      <c r="AVO246" s="92"/>
      <c r="AVP246" s="92"/>
      <c r="AVQ246" s="92"/>
      <c r="AVR246" s="92"/>
      <c r="AVS246" s="92"/>
      <c r="AVT246" s="92"/>
      <c r="AVU246" s="92"/>
      <c r="AVV246" s="92"/>
      <c r="AVW246" s="92"/>
      <c r="AVX246" s="92"/>
      <c r="AVY246" s="92"/>
      <c r="AVZ246" s="92"/>
      <c r="AWA246" s="92"/>
      <c r="AWB246" s="92"/>
      <c r="AWC246" s="92"/>
      <c r="AWD246" s="92"/>
      <c r="AWE246" s="92"/>
      <c r="AWF246" s="92"/>
      <c r="AWG246" s="92"/>
      <c r="AWH246" s="92"/>
      <c r="AWI246" s="92"/>
      <c r="AWJ246" s="92"/>
      <c r="AWK246" s="92"/>
      <c r="AWL246" s="92"/>
      <c r="AWM246" s="92"/>
      <c r="AWN246" s="92"/>
      <c r="AWO246" s="92"/>
      <c r="AWP246" s="92"/>
      <c r="AWQ246" s="92"/>
      <c r="AWR246" s="92"/>
      <c r="AWS246" s="92"/>
      <c r="AWT246" s="92"/>
      <c r="AWU246" s="92"/>
      <c r="AWV246" s="92"/>
      <c r="AWW246" s="92"/>
      <c r="AWX246" s="92"/>
      <c r="AWY246" s="92"/>
      <c r="AWZ246" s="92"/>
      <c r="AXA246" s="92"/>
      <c r="AXB246" s="92"/>
      <c r="AXC246" s="92"/>
      <c r="AXD246" s="92"/>
      <c r="AXE246" s="92"/>
      <c r="AXF246" s="92"/>
      <c r="AXG246" s="92"/>
      <c r="AXH246" s="92"/>
      <c r="AXI246" s="92"/>
      <c r="AXJ246" s="92"/>
      <c r="AXK246" s="92"/>
      <c r="AXL246" s="92"/>
      <c r="AXM246" s="92"/>
      <c r="AXN246" s="92"/>
      <c r="AXO246" s="92"/>
      <c r="AXP246" s="92"/>
      <c r="AXQ246" s="92"/>
      <c r="AXR246" s="92"/>
      <c r="AXS246" s="92"/>
      <c r="AXT246" s="92"/>
      <c r="AXU246" s="92"/>
      <c r="AXV246" s="92"/>
      <c r="AXW246" s="92"/>
      <c r="AXX246" s="92"/>
      <c r="AXY246" s="92"/>
      <c r="AXZ246" s="92"/>
      <c r="AYA246" s="92"/>
      <c r="AYB246" s="92"/>
      <c r="AYC246" s="92"/>
      <c r="AYD246" s="92"/>
      <c r="AYE246" s="92"/>
      <c r="AYF246" s="92"/>
      <c r="AYG246" s="92"/>
      <c r="AYH246" s="92"/>
      <c r="AYI246" s="92"/>
      <c r="AYJ246" s="92"/>
      <c r="AYK246" s="92"/>
      <c r="AYL246" s="92"/>
      <c r="AYM246" s="92"/>
      <c r="AYN246" s="92"/>
      <c r="AYO246" s="92"/>
      <c r="AYP246" s="92"/>
      <c r="AYQ246" s="92"/>
      <c r="AYR246" s="92"/>
      <c r="AYS246" s="92"/>
      <c r="AYT246" s="92"/>
      <c r="AYU246" s="92"/>
      <c r="AYV246" s="92"/>
      <c r="AYW246" s="92"/>
      <c r="AYX246" s="92"/>
      <c r="AYY246" s="92"/>
      <c r="AYZ246" s="92"/>
      <c r="AZA246" s="92"/>
      <c r="AZB246" s="92"/>
      <c r="AZC246" s="92"/>
      <c r="AZD246" s="92"/>
      <c r="AZE246" s="92"/>
      <c r="AZF246" s="92"/>
      <c r="AZG246" s="92"/>
      <c r="AZH246" s="92"/>
      <c r="AZI246" s="92"/>
      <c r="AZJ246" s="92"/>
      <c r="AZK246" s="92"/>
      <c r="AZL246" s="92"/>
      <c r="AZM246" s="92"/>
      <c r="AZN246" s="92"/>
      <c r="AZO246" s="92"/>
      <c r="AZP246" s="92"/>
      <c r="AZQ246" s="92"/>
      <c r="AZR246" s="92"/>
      <c r="AZS246" s="92"/>
      <c r="AZT246" s="92"/>
      <c r="AZU246" s="92"/>
      <c r="AZV246" s="92"/>
      <c r="AZW246" s="92"/>
      <c r="AZX246" s="92"/>
      <c r="AZY246" s="92"/>
      <c r="AZZ246" s="92"/>
      <c r="BAA246" s="92"/>
      <c r="BAB246" s="92"/>
      <c r="BAC246" s="92"/>
      <c r="BAD246" s="92"/>
      <c r="BAE246" s="92"/>
      <c r="BAF246" s="92"/>
      <c r="BAG246" s="92"/>
      <c r="BAH246" s="92"/>
      <c r="BAI246" s="92"/>
      <c r="BAJ246" s="92"/>
      <c r="BAK246" s="92"/>
      <c r="BAL246" s="92"/>
      <c r="BAM246" s="92"/>
      <c r="BAN246" s="92"/>
      <c r="BAO246" s="92"/>
      <c r="BAP246" s="92"/>
      <c r="BAQ246" s="92"/>
      <c r="BAR246" s="92"/>
      <c r="BAS246" s="92"/>
      <c r="BAT246" s="92"/>
      <c r="BAU246" s="92"/>
      <c r="BAV246" s="92"/>
      <c r="BAW246" s="92"/>
      <c r="BAX246" s="92"/>
      <c r="BAY246" s="92"/>
      <c r="BAZ246" s="92"/>
      <c r="BBA246" s="92"/>
      <c r="BBB246" s="92"/>
      <c r="BBC246" s="92"/>
      <c r="BBD246" s="92"/>
      <c r="BBE246" s="92"/>
      <c r="BBF246" s="92"/>
      <c r="BBG246" s="92"/>
      <c r="BBH246" s="92"/>
      <c r="BBI246" s="92"/>
      <c r="BBJ246" s="92"/>
      <c r="BBK246" s="92"/>
      <c r="BBL246" s="92"/>
      <c r="BBM246" s="92"/>
      <c r="BBN246" s="92"/>
      <c r="BBO246" s="92"/>
      <c r="BBP246" s="92"/>
      <c r="BBQ246" s="92"/>
      <c r="BBR246" s="92"/>
      <c r="BBS246" s="92"/>
      <c r="BBT246" s="92"/>
      <c r="BBU246" s="92"/>
      <c r="BBV246" s="92"/>
      <c r="BBW246" s="92"/>
      <c r="BBX246" s="92"/>
      <c r="BBY246" s="92"/>
      <c r="BBZ246" s="92"/>
      <c r="BCA246" s="92"/>
      <c r="BCB246" s="92"/>
      <c r="BCC246" s="92"/>
      <c r="BCD246" s="92"/>
      <c r="BCE246" s="92"/>
      <c r="BCF246" s="92"/>
      <c r="BCG246" s="92"/>
      <c r="BCH246" s="92"/>
      <c r="BCI246" s="92"/>
      <c r="BCJ246" s="92"/>
      <c r="BCK246" s="92"/>
      <c r="BCL246" s="92"/>
      <c r="BCM246" s="92"/>
      <c r="BCN246" s="92"/>
      <c r="BCO246" s="92"/>
      <c r="BCP246" s="92"/>
      <c r="BCQ246" s="92"/>
      <c r="BCR246" s="92"/>
      <c r="BCS246" s="92"/>
      <c r="BCT246" s="92"/>
      <c r="BCU246" s="92"/>
      <c r="BCV246" s="92"/>
      <c r="BCW246" s="92"/>
      <c r="BCX246" s="92"/>
      <c r="BCY246" s="92"/>
      <c r="BCZ246" s="92"/>
      <c r="BDA246" s="92"/>
      <c r="BDB246" s="92"/>
      <c r="BDC246" s="92"/>
      <c r="BDD246" s="92"/>
      <c r="BDE246" s="92"/>
      <c r="BDF246" s="92"/>
      <c r="BDG246" s="92"/>
      <c r="BDH246" s="92"/>
      <c r="BDI246" s="92"/>
      <c r="BDJ246" s="92"/>
      <c r="BDK246" s="92"/>
      <c r="BDL246" s="92"/>
      <c r="BDM246" s="92"/>
      <c r="BDN246" s="92"/>
      <c r="BDO246" s="92"/>
      <c r="BDP246" s="92"/>
      <c r="BDQ246" s="92"/>
      <c r="BDR246" s="92"/>
      <c r="BDS246" s="92"/>
      <c r="BDT246" s="92"/>
      <c r="BDU246" s="92"/>
      <c r="BDV246" s="92"/>
      <c r="BDW246" s="92"/>
      <c r="BDX246" s="92"/>
      <c r="BDY246" s="92"/>
      <c r="BDZ246" s="92"/>
      <c r="BEA246" s="92"/>
      <c r="BEB246" s="92"/>
      <c r="BEC246" s="92"/>
      <c r="BED246" s="92"/>
      <c r="BEE246" s="92"/>
      <c r="BEF246" s="92"/>
      <c r="BEG246" s="92"/>
      <c r="BEH246" s="92"/>
      <c r="BEI246" s="92"/>
      <c r="BEJ246" s="92"/>
      <c r="BEK246" s="92"/>
      <c r="BEL246" s="92"/>
      <c r="BEM246" s="92"/>
      <c r="BEN246" s="92"/>
      <c r="BEO246" s="92"/>
      <c r="BEP246" s="92"/>
      <c r="BEQ246" s="92"/>
      <c r="BER246" s="92"/>
      <c r="BES246" s="92"/>
      <c r="BET246" s="92"/>
      <c r="BEU246" s="92"/>
      <c r="BEV246" s="92"/>
      <c r="BEW246" s="92"/>
      <c r="BEX246" s="92"/>
      <c r="BEY246" s="92"/>
      <c r="BEZ246" s="92"/>
      <c r="BFA246" s="92"/>
      <c r="BFB246" s="92"/>
      <c r="BFC246" s="92"/>
      <c r="BFD246" s="92"/>
      <c r="BFE246" s="92"/>
      <c r="BFF246" s="92"/>
      <c r="BFG246" s="92"/>
      <c r="BFH246" s="92"/>
      <c r="BFI246" s="92"/>
      <c r="BFJ246" s="92"/>
      <c r="BFK246" s="92"/>
      <c r="BFL246" s="92"/>
      <c r="BFM246" s="92"/>
      <c r="BFN246" s="92"/>
      <c r="BFO246" s="92"/>
      <c r="BFP246" s="92"/>
      <c r="BFQ246" s="92"/>
      <c r="BFR246" s="92"/>
      <c r="BFS246" s="92"/>
      <c r="BFT246" s="92"/>
      <c r="BFU246" s="92"/>
      <c r="BFV246" s="92"/>
      <c r="BFW246" s="92"/>
      <c r="BFX246" s="92"/>
      <c r="BFY246" s="92"/>
      <c r="BFZ246" s="92"/>
      <c r="BGA246" s="92"/>
      <c r="BGB246" s="92"/>
      <c r="BGC246" s="92"/>
      <c r="BGD246" s="92"/>
      <c r="BGE246" s="92"/>
      <c r="BGF246" s="92"/>
      <c r="BGG246" s="92"/>
      <c r="BGH246" s="92"/>
      <c r="BGI246" s="92"/>
      <c r="BGJ246" s="92"/>
      <c r="BGK246" s="92"/>
      <c r="BGL246" s="92"/>
      <c r="BGM246" s="92"/>
      <c r="BGN246" s="92"/>
      <c r="BGO246" s="92"/>
      <c r="BGP246" s="92"/>
      <c r="BGQ246" s="92"/>
      <c r="BGR246" s="92"/>
      <c r="BGS246" s="92"/>
      <c r="BGT246" s="92"/>
      <c r="BGU246" s="92"/>
      <c r="BGV246" s="92"/>
      <c r="BGW246" s="92"/>
      <c r="BGX246" s="92"/>
      <c r="BGY246" s="92"/>
      <c r="BGZ246" s="92"/>
      <c r="BHA246" s="92"/>
      <c r="BHB246" s="92"/>
      <c r="BHC246" s="92"/>
      <c r="BHD246" s="92"/>
      <c r="BHE246" s="92"/>
      <c r="BHF246" s="92"/>
      <c r="BHG246" s="92"/>
      <c r="BHH246" s="92"/>
      <c r="BHI246" s="92"/>
      <c r="BHJ246" s="92"/>
      <c r="BHK246" s="92"/>
      <c r="BHL246" s="92"/>
      <c r="BHM246" s="92"/>
      <c r="BHN246" s="92"/>
      <c r="BHO246" s="92"/>
      <c r="BHP246" s="92"/>
      <c r="BHQ246" s="92"/>
      <c r="BHR246" s="92"/>
      <c r="BHS246" s="92"/>
      <c r="BHT246" s="92"/>
      <c r="BHU246" s="92"/>
      <c r="BHV246" s="92"/>
      <c r="BHW246" s="92"/>
      <c r="BHX246" s="92"/>
      <c r="BHY246" s="92"/>
      <c r="BHZ246" s="92"/>
      <c r="BIA246" s="92"/>
      <c r="BIB246" s="92"/>
      <c r="BIC246" s="92"/>
      <c r="BID246" s="92"/>
      <c r="BIE246" s="92"/>
      <c r="BIF246" s="92"/>
      <c r="BIG246" s="92"/>
      <c r="BIH246" s="92"/>
      <c r="BII246" s="92"/>
      <c r="BIJ246" s="92"/>
      <c r="BIK246" s="92"/>
      <c r="BIL246" s="92"/>
      <c r="BIM246" s="92"/>
      <c r="BIN246" s="92"/>
      <c r="BIO246" s="92"/>
      <c r="BIP246" s="92"/>
      <c r="BIQ246" s="92"/>
      <c r="BIR246" s="92"/>
      <c r="BIS246" s="92"/>
      <c r="BIT246" s="92"/>
      <c r="BIU246" s="92"/>
      <c r="BIV246" s="92"/>
      <c r="BIW246" s="92"/>
      <c r="BIX246" s="92"/>
      <c r="BIY246" s="92"/>
      <c r="BIZ246" s="92"/>
      <c r="BJA246" s="92"/>
      <c r="BJB246" s="92"/>
      <c r="BJC246" s="92"/>
      <c r="BJD246" s="92"/>
      <c r="BJE246" s="92"/>
      <c r="BJF246" s="92"/>
      <c r="BJG246" s="92"/>
      <c r="BJH246" s="92"/>
      <c r="BJI246" s="92"/>
      <c r="BJJ246" s="92"/>
      <c r="BJK246" s="92"/>
      <c r="BJL246" s="92"/>
      <c r="BJM246" s="92"/>
      <c r="BJN246" s="92"/>
      <c r="BJO246" s="92"/>
      <c r="BJP246" s="92"/>
      <c r="BJQ246" s="92"/>
      <c r="BJR246" s="92"/>
      <c r="BJS246" s="92"/>
      <c r="BJT246" s="92"/>
      <c r="BJU246" s="92"/>
      <c r="BJV246" s="92"/>
      <c r="BJW246" s="92"/>
      <c r="BJX246" s="92"/>
      <c r="BJY246" s="92"/>
      <c r="BJZ246" s="92"/>
      <c r="BKA246" s="92"/>
      <c r="BKB246" s="92"/>
      <c r="BKC246" s="92"/>
      <c r="BKD246" s="92"/>
      <c r="BKE246" s="92"/>
      <c r="BKF246" s="92"/>
      <c r="BKG246" s="92"/>
      <c r="BKH246" s="92"/>
      <c r="BKI246" s="92"/>
      <c r="BKJ246" s="92"/>
      <c r="BKK246" s="92"/>
      <c r="BKL246" s="92"/>
      <c r="BKM246" s="92"/>
      <c r="BKN246" s="92"/>
      <c r="BKO246" s="92"/>
      <c r="BKP246" s="92"/>
      <c r="BKQ246" s="92"/>
      <c r="BKR246" s="92"/>
      <c r="BKS246" s="92"/>
      <c r="BKT246" s="92"/>
      <c r="BKU246" s="92"/>
      <c r="BKV246" s="92"/>
      <c r="BKW246" s="92"/>
      <c r="BKX246" s="92"/>
      <c r="BKY246" s="92"/>
      <c r="BKZ246" s="92"/>
      <c r="BLA246" s="92"/>
      <c r="BLB246" s="92"/>
      <c r="BLC246" s="92"/>
      <c r="BLD246" s="92"/>
      <c r="BLE246" s="92"/>
      <c r="BLF246" s="92"/>
      <c r="BLG246" s="92"/>
      <c r="BLH246" s="92"/>
      <c r="BLI246" s="92"/>
      <c r="BLJ246" s="92"/>
      <c r="BLK246" s="92"/>
      <c r="BLL246" s="92"/>
      <c r="BLM246" s="92"/>
      <c r="BLN246" s="92"/>
      <c r="BLO246" s="92"/>
      <c r="BLP246" s="92"/>
      <c r="BLQ246" s="92"/>
      <c r="BLR246" s="92"/>
      <c r="BLS246" s="92"/>
      <c r="BLT246" s="92"/>
      <c r="BLU246" s="92"/>
      <c r="BLV246" s="92"/>
      <c r="BLW246" s="92"/>
      <c r="BLX246" s="92"/>
      <c r="BLY246" s="92"/>
      <c r="BLZ246" s="92"/>
      <c r="BMA246" s="92"/>
      <c r="BMB246" s="92"/>
      <c r="BMC246" s="92"/>
      <c r="BMD246" s="92"/>
      <c r="BME246" s="92"/>
      <c r="BMF246" s="92"/>
      <c r="BMG246" s="92"/>
      <c r="BMH246" s="92"/>
      <c r="BMI246" s="92"/>
      <c r="BMJ246" s="92"/>
      <c r="BMK246" s="92"/>
      <c r="BML246" s="92"/>
      <c r="BMM246" s="92"/>
      <c r="BMN246" s="92"/>
      <c r="BMO246" s="92"/>
      <c r="BMP246" s="92"/>
      <c r="BMQ246" s="92"/>
      <c r="BMR246" s="92"/>
      <c r="BMS246" s="92"/>
      <c r="BMT246" s="92"/>
      <c r="BMU246" s="92"/>
      <c r="BMV246" s="92"/>
      <c r="BMW246" s="92"/>
      <c r="BMX246" s="92"/>
      <c r="BMY246" s="92"/>
      <c r="BMZ246" s="92"/>
      <c r="BNA246" s="92"/>
      <c r="BNB246" s="92"/>
      <c r="BNC246" s="92"/>
      <c r="BND246" s="92"/>
      <c r="BNE246" s="92"/>
      <c r="BNF246" s="92"/>
      <c r="BNG246" s="92"/>
      <c r="BNH246" s="92"/>
      <c r="BNI246" s="92"/>
      <c r="BNJ246" s="92"/>
      <c r="BNK246" s="92"/>
      <c r="BNL246" s="92"/>
      <c r="BNM246" s="92"/>
      <c r="BNN246" s="92"/>
      <c r="BNO246" s="92"/>
      <c r="BNP246" s="92"/>
      <c r="BNQ246" s="92"/>
      <c r="BNR246" s="92"/>
      <c r="BNS246" s="92"/>
      <c r="BNT246" s="92"/>
      <c r="BNU246" s="92"/>
      <c r="BNV246" s="92"/>
      <c r="BNW246" s="92"/>
      <c r="BNX246" s="92"/>
      <c r="BNY246" s="92"/>
      <c r="BNZ246" s="92"/>
      <c r="BOA246" s="92"/>
      <c r="BOB246" s="92"/>
      <c r="BOC246" s="92"/>
      <c r="BOD246" s="92"/>
      <c r="BOE246" s="92"/>
      <c r="BOF246" s="92"/>
      <c r="BOG246" s="92"/>
      <c r="BOH246" s="92"/>
      <c r="BOI246" s="92"/>
      <c r="BOJ246" s="92"/>
      <c r="BOK246" s="92"/>
      <c r="BOL246" s="92"/>
      <c r="BOM246" s="92"/>
      <c r="BON246" s="92"/>
      <c r="BOO246" s="92"/>
      <c r="BOP246" s="92"/>
      <c r="BOQ246" s="92"/>
      <c r="BOR246" s="92"/>
      <c r="BOS246" s="92"/>
      <c r="BOT246" s="92"/>
      <c r="BOU246" s="92"/>
      <c r="BOV246" s="92"/>
      <c r="BOW246" s="92"/>
      <c r="BOX246" s="92"/>
      <c r="BOY246" s="92"/>
      <c r="BOZ246" s="92"/>
      <c r="BPA246" s="92"/>
      <c r="BPB246" s="92"/>
      <c r="BPC246" s="92"/>
      <c r="BPD246" s="92"/>
      <c r="BPE246" s="92"/>
      <c r="BPF246" s="92"/>
      <c r="BPG246" s="92"/>
      <c r="BPH246" s="92"/>
      <c r="BPI246" s="92"/>
      <c r="BPJ246" s="92"/>
      <c r="BPK246" s="92"/>
      <c r="BPL246" s="92"/>
      <c r="BPM246" s="92"/>
      <c r="BPN246" s="92"/>
      <c r="BPO246" s="92"/>
      <c r="BPP246" s="92"/>
      <c r="BPQ246" s="92"/>
      <c r="BPR246" s="92"/>
      <c r="BPS246" s="92"/>
      <c r="BPT246" s="92"/>
      <c r="BPU246" s="92"/>
      <c r="BPV246" s="92"/>
      <c r="BPW246" s="92"/>
      <c r="BPX246" s="92"/>
      <c r="BPY246" s="92"/>
      <c r="BPZ246" s="92"/>
      <c r="BQA246" s="92"/>
      <c r="BQB246" s="92"/>
      <c r="BQC246" s="92"/>
      <c r="BQD246" s="92"/>
      <c r="BQE246" s="92"/>
      <c r="BQF246" s="92"/>
      <c r="BQG246" s="92"/>
      <c r="BQH246" s="92"/>
      <c r="BQI246" s="92"/>
      <c r="BQJ246" s="92"/>
      <c r="BQK246" s="92"/>
      <c r="BQL246" s="92"/>
      <c r="BQM246" s="92"/>
      <c r="BQN246" s="92"/>
      <c r="BQO246" s="92"/>
      <c r="BQP246" s="92"/>
      <c r="BQQ246" s="92"/>
      <c r="BQR246" s="92"/>
      <c r="BQS246" s="92"/>
      <c r="BQT246" s="92"/>
      <c r="BQU246" s="92"/>
      <c r="BQV246" s="92"/>
      <c r="BQW246" s="92"/>
      <c r="BQX246" s="92"/>
      <c r="BQY246" s="92"/>
      <c r="BQZ246" s="92"/>
      <c r="BRA246" s="92"/>
      <c r="BRB246" s="92"/>
      <c r="BRC246" s="92"/>
      <c r="BRD246" s="92"/>
      <c r="BRE246" s="92"/>
      <c r="BRF246" s="92"/>
      <c r="BRG246" s="92"/>
      <c r="BRH246" s="92"/>
      <c r="BRI246" s="92"/>
      <c r="BRJ246" s="92"/>
      <c r="BRK246" s="92"/>
      <c r="BRL246" s="92"/>
      <c r="BRM246" s="92"/>
      <c r="BRN246" s="92"/>
      <c r="BRO246" s="92"/>
      <c r="BRP246" s="92"/>
      <c r="BRQ246" s="92"/>
      <c r="BRR246" s="92"/>
      <c r="BRS246" s="92"/>
      <c r="BRT246" s="92"/>
      <c r="BRU246" s="92"/>
      <c r="BRV246" s="92"/>
      <c r="BRW246" s="92"/>
      <c r="BRX246" s="92"/>
      <c r="BRY246" s="92"/>
      <c r="BRZ246" s="92"/>
      <c r="BSA246" s="92"/>
      <c r="BSB246" s="92"/>
      <c r="BSC246" s="92"/>
      <c r="BSD246" s="92"/>
      <c r="BSE246" s="92"/>
      <c r="BSF246" s="92"/>
      <c r="BSG246" s="92"/>
      <c r="BSH246" s="92"/>
      <c r="BSI246" s="92"/>
      <c r="BSJ246" s="92"/>
      <c r="BSK246" s="92"/>
      <c r="BSL246" s="92"/>
      <c r="BSM246" s="92"/>
      <c r="BSN246" s="92"/>
      <c r="BSO246" s="92"/>
      <c r="BSP246" s="92"/>
      <c r="BSQ246" s="92"/>
      <c r="BSR246" s="92"/>
      <c r="BSS246" s="92"/>
      <c r="BST246" s="92"/>
      <c r="BSU246" s="92"/>
      <c r="BSV246" s="92"/>
      <c r="BSW246" s="92"/>
      <c r="BSX246" s="92"/>
      <c r="BSY246" s="92"/>
      <c r="BSZ246" s="92"/>
      <c r="BTA246" s="92"/>
      <c r="BTB246" s="92"/>
      <c r="BTC246" s="92"/>
      <c r="BTD246" s="92"/>
      <c r="BTE246" s="92"/>
      <c r="BTF246" s="92"/>
      <c r="BTG246" s="92"/>
      <c r="BTH246" s="92"/>
      <c r="BTI246" s="92"/>
      <c r="BTJ246" s="92"/>
      <c r="BTK246" s="92"/>
      <c r="BTL246" s="92"/>
      <c r="BTM246" s="92"/>
      <c r="BTN246" s="92"/>
      <c r="BTO246" s="92"/>
      <c r="BTP246" s="92"/>
      <c r="BTQ246" s="92"/>
      <c r="BTR246" s="92"/>
      <c r="BTS246" s="92"/>
      <c r="BTT246" s="92"/>
      <c r="BTU246" s="92"/>
      <c r="BTV246" s="92"/>
      <c r="BTW246" s="92"/>
      <c r="BTX246" s="92"/>
      <c r="BTY246" s="92"/>
      <c r="BTZ246" s="92"/>
      <c r="BUA246" s="92"/>
      <c r="BUB246" s="92"/>
      <c r="BUC246" s="92"/>
      <c r="BUD246" s="92"/>
      <c r="BUE246" s="92"/>
      <c r="BUF246" s="92"/>
      <c r="BUG246" s="92"/>
      <c r="BUH246" s="92"/>
      <c r="BUI246" s="92"/>
      <c r="BUJ246" s="92"/>
      <c r="BUK246" s="92"/>
      <c r="BUL246" s="92"/>
      <c r="BUM246" s="92"/>
      <c r="BUN246" s="92"/>
      <c r="BUO246" s="92"/>
      <c r="BUP246" s="92"/>
      <c r="BUQ246" s="92"/>
      <c r="BUR246" s="92"/>
      <c r="BUS246" s="92"/>
      <c r="BUT246" s="92"/>
      <c r="BUU246" s="92"/>
      <c r="BUV246" s="92"/>
      <c r="BUW246" s="92"/>
      <c r="BUX246" s="92"/>
      <c r="BUY246" s="92"/>
      <c r="BUZ246" s="92"/>
      <c r="BVA246" s="92"/>
      <c r="BVB246" s="92"/>
      <c r="BVC246" s="92"/>
      <c r="BVD246" s="92"/>
      <c r="BVE246" s="92"/>
      <c r="BVF246" s="92"/>
      <c r="BVG246" s="92"/>
      <c r="BVH246" s="92"/>
      <c r="BVI246" s="92"/>
      <c r="BVJ246" s="92"/>
      <c r="BVK246" s="92"/>
      <c r="BVL246" s="92"/>
      <c r="BVM246" s="92"/>
      <c r="BVN246" s="92"/>
      <c r="BVO246" s="92"/>
      <c r="BVP246" s="92"/>
      <c r="BVQ246" s="92"/>
      <c r="BVR246" s="92"/>
      <c r="BVS246" s="92"/>
      <c r="BVT246" s="92"/>
      <c r="BVU246" s="92"/>
      <c r="BVV246" s="92"/>
      <c r="BVW246" s="92"/>
      <c r="BVX246" s="92"/>
      <c r="BVY246" s="92"/>
      <c r="BVZ246" s="92"/>
      <c r="BWA246" s="92"/>
      <c r="BWB246" s="92"/>
      <c r="BWC246" s="92"/>
      <c r="BWD246" s="92"/>
      <c r="BWE246" s="92"/>
      <c r="BWF246" s="92"/>
      <c r="BWG246" s="92"/>
      <c r="BWH246" s="92"/>
      <c r="BWI246" s="92"/>
      <c r="BWJ246" s="92"/>
      <c r="BWK246" s="92"/>
      <c r="BWL246" s="92"/>
      <c r="BWM246" s="92"/>
      <c r="BWN246" s="92"/>
      <c r="BWO246" s="92"/>
      <c r="BWP246" s="92"/>
      <c r="BWQ246" s="92"/>
      <c r="BWR246" s="92"/>
      <c r="BWS246" s="92"/>
      <c r="BWT246" s="92"/>
      <c r="BWU246" s="92"/>
      <c r="BWV246" s="92"/>
      <c r="BWW246" s="92"/>
      <c r="BWX246" s="92"/>
      <c r="BWY246" s="92"/>
      <c r="BWZ246" s="92"/>
      <c r="BXA246" s="92"/>
      <c r="BXB246" s="92"/>
      <c r="BXC246" s="92"/>
      <c r="BXD246" s="92"/>
      <c r="BXE246" s="92"/>
      <c r="BXF246" s="92"/>
      <c r="BXG246" s="92"/>
      <c r="BXH246" s="92"/>
      <c r="BXI246" s="92"/>
      <c r="BXJ246" s="92"/>
      <c r="BXK246" s="92"/>
      <c r="BXL246" s="92"/>
      <c r="BXM246" s="92"/>
      <c r="BXN246" s="92"/>
      <c r="BXO246" s="92"/>
      <c r="BXP246" s="92"/>
      <c r="BXQ246" s="92"/>
      <c r="BXR246" s="92"/>
      <c r="BXS246" s="92"/>
      <c r="BXT246" s="92"/>
      <c r="BXU246" s="92"/>
      <c r="BXV246" s="92"/>
      <c r="BXW246" s="92"/>
      <c r="BXX246" s="92"/>
      <c r="BXY246" s="92"/>
      <c r="BXZ246" s="92"/>
      <c r="BYA246" s="92"/>
      <c r="BYB246" s="92"/>
      <c r="BYC246" s="92"/>
      <c r="BYD246" s="92"/>
      <c r="BYE246" s="92"/>
      <c r="BYF246" s="92"/>
      <c r="BYG246" s="92"/>
      <c r="BYH246" s="92"/>
      <c r="BYI246" s="92"/>
      <c r="BYJ246" s="92"/>
      <c r="BYK246" s="92"/>
      <c r="BYL246" s="92"/>
      <c r="BYM246" s="92"/>
      <c r="BYN246" s="92"/>
      <c r="BYO246" s="92"/>
      <c r="BYP246" s="92"/>
      <c r="BYQ246" s="92"/>
      <c r="BYR246" s="92"/>
      <c r="BYS246" s="92"/>
      <c r="BYT246" s="92"/>
      <c r="BYU246" s="92"/>
      <c r="BYV246" s="92"/>
      <c r="BYW246" s="92"/>
      <c r="BYX246" s="92"/>
      <c r="BYY246" s="92"/>
      <c r="BYZ246" s="92"/>
      <c r="BZA246" s="92"/>
      <c r="BZB246" s="92"/>
      <c r="BZC246" s="92"/>
      <c r="BZD246" s="92"/>
      <c r="BZE246" s="92"/>
      <c r="BZF246" s="92"/>
      <c r="BZG246" s="92"/>
      <c r="BZH246" s="92"/>
      <c r="BZI246" s="92"/>
      <c r="BZJ246" s="92"/>
      <c r="BZK246" s="92"/>
      <c r="BZL246" s="92"/>
      <c r="BZM246" s="92"/>
      <c r="BZN246" s="92"/>
      <c r="BZO246" s="92"/>
      <c r="BZP246" s="92"/>
      <c r="BZQ246" s="92"/>
      <c r="BZR246" s="92"/>
      <c r="BZS246" s="92"/>
      <c r="BZT246" s="92"/>
      <c r="BZU246" s="92"/>
      <c r="BZV246" s="92"/>
      <c r="BZW246" s="92"/>
      <c r="BZX246" s="92"/>
      <c r="BZY246" s="92"/>
      <c r="BZZ246" s="92"/>
      <c r="CAA246" s="92"/>
      <c r="CAB246" s="92"/>
      <c r="CAC246" s="92"/>
      <c r="CAD246" s="92"/>
      <c r="CAE246" s="92"/>
      <c r="CAF246" s="92"/>
      <c r="CAG246" s="92"/>
      <c r="CAH246" s="92"/>
      <c r="CAI246" s="92"/>
      <c r="CAJ246" s="92"/>
      <c r="CAK246" s="92"/>
      <c r="CAL246" s="92"/>
      <c r="CAM246" s="92"/>
      <c r="CAN246" s="92"/>
      <c r="CAO246" s="92"/>
      <c r="CAP246" s="92"/>
      <c r="CAQ246" s="92"/>
      <c r="CAR246" s="92"/>
      <c r="CAS246" s="92"/>
      <c r="CAT246" s="92"/>
      <c r="CAU246" s="92"/>
      <c r="CAV246" s="92"/>
      <c r="CAW246" s="92"/>
      <c r="CAX246" s="92"/>
      <c r="CAY246" s="92"/>
      <c r="CAZ246" s="92"/>
      <c r="CBA246" s="92"/>
      <c r="CBB246" s="92"/>
      <c r="CBC246" s="92"/>
      <c r="CBD246" s="92"/>
      <c r="CBE246" s="92"/>
      <c r="CBF246" s="92"/>
      <c r="CBG246" s="92"/>
      <c r="CBH246" s="92"/>
      <c r="CBI246" s="92"/>
      <c r="CBJ246" s="92"/>
      <c r="CBK246" s="92"/>
      <c r="CBL246" s="92"/>
      <c r="CBM246" s="92"/>
      <c r="CBN246" s="92"/>
      <c r="CBO246" s="92"/>
      <c r="CBP246" s="92"/>
      <c r="CBQ246" s="92"/>
      <c r="CBR246" s="92"/>
      <c r="CBS246" s="92"/>
      <c r="CBT246" s="92"/>
      <c r="CBU246" s="92"/>
      <c r="CBV246" s="92"/>
      <c r="CBW246" s="92"/>
      <c r="CBX246" s="92"/>
      <c r="CBY246" s="92"/>
      <c r="CBZ246" s="92"/>
      <c r="CCA246" s="92"/>
      <c r="CCB246" s="92"/>
      <c r="CCC246" s="92"/>
      <c r="CCD246" s="92"/>
      <c r="CCE246" s="92"/>
      <c r="CCF246" s="92"/>
      <c r="CCG246" s="92"/>
      <c r="CCH246" s="92"/>
      <c r="CCI246" s="92"/>
      <c r="CCJ246" s="92"/>
      <c r="CCK246" s="92"/>
      <c r="CCL246" s="92"/>
      <c r="CCM246" s="92"/>
      <c r="CCN246" s="92"/>
      <c r="CCO246" s="92"/>
      <c r="CCP246" s="92"/>
      <c r="CCQ246" s="92"/>
      <c r="CCR246" s="92"/>
      <c r="CCS246" s="92"/>
      <c r="CCT246" s="92"/>
      <c r="CCU246" s="92"/>
      <c r="CCV246" s="92"/>
      <c r="CCW246" s="92"/>
      <c r="CCX246" s="92"/>
      <c r="CCY246" s="92"/>
      <c r="CCZ246" s="92"/>
      <c r="CDA246" s="92"/>
      <c r="CDB246" s="92"/>
      <c r="CDC246" s="92"/>
      <c r="CDD246" s="92"/>
      <c r="CDE246" s="92"/>
      <c r="CDF246" s="92"/>
      <c r="CDG246" s="92"/>
      <c r="CDH246" s="92"/>
      <c r="CDI246" s="92"/>
      <c r="CDJ246" s="92"/>
      <c r="CDK246" s="92"/>
      <c r="CDL246" s="92"/>
      <c r="CDM246" s="92"/>
      <c r="CDN246" s="92"/>
      <c r="CDO246" s="92"/>
      <c r="CDP246" s="92"/>
      <c r="CDQ246" s="92"/>
      <c r="CDR246" s="92"/>
      <c r="CDS246" s="92"/>
      <c r="CDT246" s="92"/>
      <c r="CDU246" s="92"/>
      <c r="CDV246" s="92"/>
      <c r="CDW246" s="92"/>
      <c r="CDX246" s="92"/>
      <c r="CDY246" s="92"/>
      <c r="CDZ246" s="92"/>
      <c r="CEA246" s="92"/>
      <c r="CEB246" s="92"/>
      <c r="CEC246" s="92"/>
      <c r="CED246" s="92"/>
      <c r="CEE246" s="92"/>
      <c r="CEF246" s="92"/>
      <c r="CEG246" s="92"/>
      <c r="CEH246" s="92"/>
      <c r="CEI246" s="92"/>
      <c r="CEJ246" s="92"/>
      <c r="CEK246" s="92"/>
      <c r="CEL246" s="92"/>
      <c r="CEM246" s="92"/>
      <c r="CEN246" s="92"/>
      <c r="CEO246" s="92"/>
      <c r="CEP246" s="92"/>
      <c r="CEQ246" s="92"/>
      <c r="CER246" s="92"/>
      <c r="CES246" s="92"/>
      <c r="CET246" s="92"/>
      <c r="CEU246" s="92"/>
      <c r="CEV246" s="92"/>
      <c r="CEW246" s="92"/>
      <c r="CEX246" s="92"/>
      <c r="CEY246" s="92"/>
      <c r="CEZ246" s="92"/>
      <c r="CFA246" s="92"/>
      <c r="CFB246" s="92"/>
      <c r="CFC246" s="92"/>
      <c r="CFD246" s="92"/>
      <c r="CFE246" s="92"/>
      <c r="CFF246" s="92"/>
      <c r="CFG246" s="92"/>
      <c r="CFH246" s="92"/>
      <c r="CFI246" s="92"/>
      <c r="CFJ246" s="92"/>
      <c r="CFK246" s="92"/>
      <c r="CFL246" s="92"/>
      <c r="CFM246" s="92"/>
      <c r="CFN246" s="92"/>
      <c r="CFO246" s="92"/>
      <c r="CFP246" s="92"/>
      <c r="CFQ246" s="92"/>
      <c r="CFR246" s="92"/>
      <c r="CFS246" s="92"/>
      <c r="CFT246" s="92"/>
      <c r="CFU246" s="92"/>
      <c r="CFV246" s="92"/>
      <c r="CFW246" s="92"/>
      <c r="CFX246" s="92"/>
      <c r="CFY246" s="92"/>
      <c r="CFZ246" s="92"/>
      <c r="CGA246" s="92"/>
      <c r="CGB246" s="92"/>
      <c r="CGC246" s="92"/>
      <c r="CGD246" s="92"/>
      <c r="CGE246" s="92"/>
      <c r="CGF246" s="92"/>
      <c r="CGG246" s="92"/>
      <c r="CGH246" s="92"/>
      <c r="CGI246" s="92"/>
      <c r="CGJ246" s="92"/>
      <c r="CGK246" s="92"/>
      <c r="CGL246" s="92"/>
      <c r="CGM246" s="92"/>
      <c r="CGN246" s="92"/>
      <c r="CGO246" s="92"/>
      <c r="CGP246" s="92"/>
      <c r="CGQ246" s="92"/>
      <c r="CGR246" s="92"/>
      <c r="CGS246" s="92"/>
      <c r="CGT246" s="92"/>
      <c r="CGU246" s="92"/>
      <c r="CGV246" s="92"/>
      <c r="CGW246" s="92"/>
      <c r="CGX246" s="92"/>
      <c r="CGY246" s="92"/>
      <c r="CGZ246" s="92"/>
      <c r="CHA246" s="92"/>
      <c r="CHB246" s="92"/>
      <c r="CHC246" s="92"/>
      <c r="CHD246" s="92"/>
      <c r="CHE246" s="92"/>
      <c r="CHF246" s="92"/>
      <c r="CHG246" s="92"/>
      <c r="CHH246" s="92"/>
      <c r="CHI246" s="92"/>
      <c r="CHJ246" s="92"/>
      <c r="CHK246" s="92"/>
      <c r="CHL246" s="92"/>
      <c r="CHM246" s="92"/>
      <c r="CHN246" s="92"/>
      <c r="CHO246" s="92"/>
      <c r="CHP246" s="92"/>
      <c r="CHQ246" s="92"/>
      <c r="CHR246" s="92"/>
      <c r="CHS246" s="92"/>
      <c r="CHT246" s="92"/>
      <c r="CHU246" s="92"/>
      <c r="CHV246" s="92"/>
      <c r="CHW246" s="92"/>
      <c r="CHX246" s="92"/>
      <c r="CHY246" s="92"/>
      <c r="CHZ246" s="92"/>
      <c r="CIA246" s="92"/>
      <c r="CIB246" s="92"/>
      <c r="CIC246" s="92"/>
      <c r="CID246" s="92"/>
      <c r="CIE246" s="92"/>
      <c r="CIF246" s="92"/>
      <c r="CIG246" s="92"/>
      <c r="CIH246" s="92"/>
      <c r="CII246" s="92"/>
      <c r="CIJ246" s="92"/>
      <c r="CIK246" s="92"/>
      <c r="CIL246" s="92"/>
      <c r="CIM246" s="92"/>
      <c r="CIN246" s="92"/>
      <c r="CIO246" s="92"/>
      <c r="CIP246" s="92"/>
      <c r="CIQ246" s="92"/>
      <c r="CIR246" s="92"/>
      <c r="CIS246" s="92"/>
      <c r="CIT246" s="92"/>
      <c r="CIU246" s="92"/>
      <c r="CIV246" s="92"/>
      <c r="CIW246" s="92"/>
      <c r="CIX246" s="92"/>
      <c r="CIY246" s="92"/>
      <c r="CIZ246" s="92"/>
      <c r="CJA246" s="92"/>
      <c r="CJB246" s="92"/>
      <c r="CJC246" s="92"/>
      <c r="CJD246" s="92"/>
      <c r="CJE246" s="92"/>
      <c r="CJF246" s="92"/>
      <c r="CJG246" s="92"/>
      <c r="CJH246" s="92"/>
      <c r="CJI246" s="92"/>
      <c r="CJJ246" s="92"/>
      <c r="CJK246" s="92"/>
      <c r="CJL246" s="92"/>
      <c r="CJM246" s="92"/>
      <c r="CJN246" s="92"/>
      <c r="CJO246" s="92"/>
      <c r="CJP246" s="92"/>
      <c r="CJQ246" s="92"/>
      <c r="CJR246" s="92"/>
      <c r="CJS246" s="92"/>
      <c r="CJT246" s="92"/>
      <c r="CJU246" s="92"/>
      <c r="CJV246" s="92"/>
      <c r="CJW246" s="92"/>
      <c r="CJX246" s="92"/>
      <c r="CJY246" s="92"/>
      <c r="CJZ246" s="92"/>
      <c r="CKA246" s="92"/>
      <c r="CKB246" s="92"/>
      <c r="CKC246" s="92"/>
      <c r="CKD246" s="92"/>
      <c r="CKE246" s="92"/>
      <c r="CKF246" s="92"/>
      <c r="CKG246" s="92"/>
      <c r="CKH246" s="92"/>
      <c r="CKI246" s="92"/>
      <c r="CKJ246" s="92"/>
      <c r="CKK246" s="92"/>
      <c r="CKL246" s="92"/>
      <c r="CKM246" s="92"/>
      <c r="CKN246" s="92"/>
      <c r="CKO246" s="92"/>
      <c r="CKP246" s="92"/>
      <c r="CKQ246" s="92"/>
      <c r="CKR246" s="92"/>
      <c r="CKS246" s="92"/>
      <c r="CKT246" s="92"/>
      <c r="CKU246" s="92"/>
      <c r="CKV246" s="92"/>
      <c r="CKW246" s="92"/>
      <c r="CKX246" s="92"/>
      <c r="CKY246" s="92"/>
      <c r="CKZ246" s="92"/>
      <c r="CLA246" s="92"/>
      <c r="CLB246" s="92"/>
      <c r="CLC246" s="92"/>
      <c r="CLD246" s="92"/>
      <c r="CLE246" s="92"/>
      <c r="CLF246" s="92"/>
      <c r="CLG246" s="92"/>
      <c r="CLH246" s="92"/>
      <c r="CLI246" s="92"/>
      <c r="CLJ246" s="92"/>
      <c r="CLK246" s="92"/>
      <c r="CLL246" s="92"/>
      <c r="CLM246" s="92"/>
      <c r="CLN246" s="92"/>
      <c r="CLO246" s="92"/>
      <c r="CLP246" s="92"/>
      <c r="CLQ246" s="92"/>
      <c r="CLR246" s="92"/>
      <c r="CLS246" s="92"/>
      <c r="CLT246" s="92"/>
      <c r="CLU246" s="92"/>
      <c r="CLV246" s="92"/>
      <c r="CLW246" s="92"/>
      <c r="CLX246" s="92"/>
      <c r="CLY246" s="92"/>
      <c r="CLZ246" s="92"/>
      <c r="CMA246" s="92"/>
      <c r="CMB246" s="92"/>
      <c r="CMC246" s="92"/>
      <c r="CMD246" s="92"/>
      <c r="CME246" s="92"/>
      <c r="CMF246" s="92"/>
      <c r="CMG246" s="92"/>
      <c r="CMH246" s="92"/>
      <c r="CMI246" s="92"/>
      <c r="CMJ246" s="92"/>
      <c r="CMK246" s="92"/>
      <c r="CML246" s="92"/>
      <c r="CMM246" s="92"/>
      <c r="CMN246" s="92"/>
      <c r="CMO246" s="92"/>
      <c r="CMP246" s="92"/>
      <c r="CMQ246" s="92"/>
      <c r="CMR246" s="92"/>
      <c r="CMS246" s="92"/>
      <c r="CMT246" s="92"/>
      <c r="CMU246" s="92"/>
      <c r="CMV246" s="92"/>
      <c r="CMW246" s="92"/>
      <c r="CMX246" s="92"/>
      <c r="CMY246" s="92"/>
      <c r="CMZ246" s="92"/>
      <c r="CNA246" s="92"/>
      <c r="CNB246" s="92"/>
      <c r="CNC246" s="92"/>
      <c r="CND246" s="92"/>
      <c r="CNE246" s="92"/>
      <c r="CNF246" s="92"/>
      <c r="CNG246" s="92"/>
      <c r="CNH246" s="92"/>
      <c r="CNI246" s="92"/>
      <c r="CNJ246" s="92"/>
      <c r="CNK246" s="92"/>
      <c r="CNL246" s="92"/>
      <c r="CNM246" s="92"/>
      <c r="CNN246" s="92"/>
      <c r="CNO246" s="92"/>
      <c r="CNP246" s="92"/>
      <c r="CNQ246" s="92"/>
      <c r="CNR246" s="92"/>
      <c r="CNS246" s="92"/>
      <c r="CNT246" s="92"/>
      <c r="CNU246" s="92"/>
      <c r="CNV246" s="92"/>
      <c r="CNW246" s="92"/>
      <c r="CNX246" s="92"/>
      <c r="CNY246" s="92"/>
      <c r="CNZ246" s="92"/>
      <c r="COA246" s="92"/>
      <c r="COB246" s="92"/>
      <c r="COC246" s="92"/>
      <c r="COD246" s="92"/>
      <c r="COE246" s="92"/>
      <c r="COF246" s="92"/>
      <c r="COG246" s="92"/>
      <c r="COH246" s="92"/>
      <c r="COI246" s="92"/>
      <c r="COJ246" s="92"/>
      <c r="COK246" s="92"/>
      <c r="COL246" s="92"/>
      <c r="COM246" s="92"/>
      <c r="CON246" s="92"/>
      <c r="COO246" s="92"/>
      <c r="COP246" s="92"/>
      <c r="COQ246" s="92"/>
      <c r="COR246" s="92"/>
      <c r="COS246" s="92"/>
      <c r="COT246" s="92"/>
      <c r="COU246" s="92"/>
      <c r="COV246" s="92"/>
      <c r="COW246" s="92"/>
      <c r="COX246" s="92"/>
      <c r="COY246" s="92"/>
      <c r="COZ246" s="92"/>
      <c r="CPA246" s="92"/>
      <c r="CPB246" s="92"/>
      <c r="CPC246" s="92"/>
      <c r="CPD246" s="92"/>
      <c r="CPE246" s="92"/>
      <c r="CPF246" s="92"/>
      <c r="CPG246" s="92"/>
      <c r="CPH246" s="92"/>
      <c r="CPI246" s="92"/>
      <c r="CPJ246" s="92"/>
      <c r="CPK246" s="92"/>
      <c r="CPL246" s="92"/>
      <c r="CPM246" s="92"/>
      <c r="CPN246" s="92"/>
      <c r="CPO246" s="92"/>
      <c r="CPP246" s="92"/>
      <c r="CPQ246" s="92"/>
      <c r="CPR246" s="92"/>
      <c r="CPS246" s="92"/>
      <c r="CPT246" s="92"/>
      <c r="CPU246" s="92"/>
      <c r="CPV246" s="92"/>
      <c r="CPW246" s="92"/>
      <c r="CPX246" s="92"/>
      <c r="CPY246" s="92"/>
      <c r="CPZ246" s="92"/>
      <c r="CQA246" s="92"/>
      <c r="CQB246" s="92"/>
      <c r="CQC246" s="92"/>
      <c r="CQD246" s="92"/>
      <c r="CQE246" s="92"/>
      <c r="CQF246" s="92"/>
      <c r="CQG246" s="92"/>
      <c r="CQH246" s="92"/>
      <c r="CQI246" s="92"/>
      <c r="CQJ246" s="92"/>
      <c r="CQK246" s="92"/>
      <c r="CQL246" s="92"/>
      <c r="CQM246" s="92"/>
      <c r="CQN246" s="92"/>
      <c r="CQO246" s="92"/>
      <c r="CQP246" s="92"/>
      <c r="CQQ246" s="92"/>
      <c r="CQR246" s="92"/>
      <c r="CQS246" s="92"/>
      <c r="CQT246" s="92"/>
      <c r="CQU246" s="92"/>
      <c r="CQV246" s="92"/>
      <c r="CQW246" s="92"/>
      <c r="CQX246" s="92"/>
      <c r="CQY246" s="92"/>
      <c r="CQZ246" s="92"/>
      <c r="CRA246" s="92"/>
      <c r="CRB246" s="92"/>
      <c r="CRC246" s="92"/>
      <c r="CRD246" s="92"/>
      <c r="CRE246" s="92"/>
      <c r="CRF246" s="92"/>
      <c r="CRG246" s="92"/>
      <c r="CRH246" s="92"/>
      <c r="CRI246" s="92"/>
      <c r="CRJ246" s="92"/>
      <c r="CRK246" s="92"/>
      <c r="CRL246" s="92"/>
      <c r="CRM246" s="92"/>
      <c r="CRN246" s="92"/>
      <c r="CRO246" s="92"/>
      <c r="CRP246" s="92"/>
      <c r="CRQ246" s="92"/>
      <c r="CRR246" s="92"/>
      <c r="CRS246" s="92"/>
      <c r="CRT246" s="92"/>
      <c r="CRU246" s="92"/>
      <c r="CRV246" s="92"/>
      <c r="CRW246" s="92"/>
      <c r="CRX246" s="92"/>
      <c r="CRY246" s="92"/>
      <c r="CRZ246" s="92"/>
      <c r="CSA246" s="92"/>
      <c r="CSB246" s="92"/>
      <c r="CSC246" s="92"/>
      <c r="CSD246" s="92"/>
      <c r="CSE246" s="92"/>
      <c r="CSF246" s="92"/>
      <c r="CSG246" s="92"/>
      <c r="CSH246" s="92"/>
      <c r="CSI246" s="92"/>
      <c r="CSJ246" s="92"/>
      <c r="CSK246" s="92"/>
      <c r="CSL246" s="92"/>
      <c r="CSM246" s="92"/>
      <c r="CSN246" s="92"/>
      <c r="CSO246" s="92"/>
      <c r="CSP246" s="92"/>
      <c r="CSQ246" s="92"/>
      <c r="CSR246" s="92"/>
      <c r="CSS246" s="92"/>
      <c r="CST246" s="92"/>
      <c r="CSU246" s="92"/>
      <c r="CSV246" s="92"/>
      <c r="CSW246" s="92"/>
      <c r="CSX246" s="92"/>
      <c r="CSY246" s="92"/>
      <c r="CSZ246" s="92"/>
      <c r="CTA246" s="92"/>
      <c r="CTB246" s="92"/>
      <c r="CTC246" s="92"/>
      <c r="CTD246" s="92"/>
      <c r="CTE246" s="92"/>
      <c r="CTF246" s="92"/>
      <c r="CTG246" s="92"/>
      <c r="CTH246" s="92"/>
      <c r="CTI246" s="92"/>
      <c r="CTJ246" s="92"/>
      <c r="CTK246" s="92"/>
      <c r="CTL246" s="92"/>
      <c r="CTM246" s="92"/>
      <c r="CTN246" s="92"/>
      <c r="CTO246" s="92"/>
      <c r="CTP246" s="92"/>
      <c r="CTQ246" s="92"/>
      <c r="CTR246" s="92"/>
      <c r="CTS246" s="92"/>
      <c r="CTT246" s="92"/>
      <c r="CTU246" s="92"/>
      <c r="CTV246" s="92"/>
      <c r="CTW246" s="92"/>
      <c r="CTX246" s="92"/>
      <c r="CTY246" s="92"/>
      <c r="CTZ246" s="92"/>
      <c r="CUA246" s="92"/>
      <c r="CUB246" s="92"/>
      <c r="CUC246" s="92"/>
      <c r="CUD246" s="92"/>
      <c r="CUE246" s="92"/>
      <c r="CUF246" s="92"/>
      <c r="CUG246" s="92"/>
      <c r="CUH246" s="92"/>
      <c r="CUI246" s="92"/>
      <c r="CUJ246" s="92"/>
      <c r="CUK246" s="92"/>
      <c r="CUL246" s="92"/>
      <c r="CUM246" s="92"/>
      <c r="CUN246" s="92"/>
      <c r="CUO246" s="92"/>
      <c r="CUP246" s="92"/>
      <c r="CUQ246" s="92"/>
      <c r="CUR246" s="92"/>
      <c r="CUS246" s="92"/>
      <c r="CUT246" s="92"/>
      <c r="CUU246" s="92"/>
      <c r="CUV246" s="92"/>
      <c r="CUW246" s="92"/>
      <c r="CUX246" s="92"/>
      <c r="CUY246" s="92"/>
      <c r="CUZ246" s="92"/>
      <c r="CVA246" s="92"/>
      <c r="CVB246" s="92"/>
      <c r="CVC246" s="92"/>
      <c r="CVD246" s="92"/>
      <c r="CVE246" s="92"/>
      <c r="CVF246" s="92"/>
      <c r="CVG246" s="92"/>
      <c r="CVH246" s="92"/>
      <c r="CVI246" s="92"/>
      <c r="CVJ246" s="92"/>
      <c r="CVK246" s="92"/>
      <c r="CVL246" s="92"/>
      <c r="CVM246" s="92"/>
      <c r="CVN246" s="92"/>
      <c r="CVO246" s="92"/>
      <c r="CVP246" s="92"/>
      <c r="CVQ246" s="92"/>
      <c r="CVR246" s="92"/>
      <c r="CVS246" s="92"/>
      <c r="CVT246" s="92"/>
      <c r="CVU246" s="92"/>
      <c r="CVV246" s="92"/>
      <c r="CVW246" s="92"/>
      <c r="CVX246" s="92"/>
      <c r="CVY246" s="92"/>
      <c r="CVZ246" s="92"/>
      <c r="CWA246" s="92"/>
      <c r="CWB246" s="92"/>
      <c r="CWC246" s="92"/>
      <c r="CWD246" s="92"/>
      <c r="CWE246" s="92"/>
      <c r="CWF246" s="92"/>
      <c r="CWG246" s="92"/>
      <c r="CWH246" s="92"/>
      <c r="CWI246" s="92"/>
      <c r="CWJ246" s="92"/>
      <c r="CWK246" s="92"/>
      <c r="CWL246" s="92"/>
      <c r="CWM246" s="92"/>
      <c r="CWN246" s="92"/>
      <c r="CWO246" s="92"/>
      <c r="CWP246" s="92"/>
      <c r="CWQ246" s="92"/>
      <c r="CWR246" s="92"/>
      <c r="CWS246" s="92"/>
      <c r="CWT246" s="92"/>
      <c r="CWU246" s="92"/>
      <c r="CWV246" s="92"/>
      <c r="CWW246" s="92"/>
      <c r="CWX246" s="92"/>
      <c r="CWY246" s="92"/>
      <c r="CWZ246" s="92"/>
      <c r="CXA246" s="92"/>
      <c r="CXB246" s="92"/>
      <c r="CXC246" s="92"/>
      <c r="CXD246" s="92"/>
      <c r="CXE246" s="92"/>
      <c r="CXF246" s="92"/>
      <c r="CXG246" s="92"/>
      <c r="CXH246" s="92"/>
      <c r="CXI246" s="92"/>
      <c r="CXJ246" s="92"/>
      <c r="CXK246" s="92"/>
      <c r="CXL246" s="92"/>
      <c r="CXM246" s="92"/>
      <c r="CXN246" s="92"/>
      <c r="CXO246" s="92"/>
      <c r="CXP246" s="92"/>
      <c r="CXQ246" s="92"/>
      <c r="CXR246" s="92"/>
      <c r="CXS246" s="92"/>
      <c r="CXT246" s="92"/>
      <c r="CXU246" s="92"/>
      <c r="CXV246" s="92"/>
      <c r="CXW246" s="92"/>
      <c r="CXX246" s="92"/>
      <c r="CXY246" s="92"/>
      <c r="CXZ246" s="92"/>
      <c r="CYA246" s="92"/>
      <c r="CYB246" s="92"/>
      <c r="CYC246" s="92"/>
      <c r="CYD246" s="92"/>
      <c r="CYE246" s="92"/>
      <c r="CYF246" s="92"/>
      <c r="CYG246" s="92"/>
      <c r="CYH246" s="92"/>
      <c r="CYI246" s="92"/>
      <c r="CYJ246" s="92"/>
      <c r="CYK246" s="92"/>
      <c r="CYL246" s="92"/>
      <c r="CYM246" s="92"/>
      <c r="CYN246" s="92"/>
      <c r="CYO246" s="92"/>
      <c r="CYP246" s="92"/>
      <c r="CYQ246" s="92"/>
      <c r="CYR246" s="92"/>
      <c r="CYS246" s="92"/>
      <c r="CYT246" s="92"/>
      <c r="CYU246" s="92"/>
      <c r="CYV246" s="92"/>
      <c r="CYW246" s="92"/>
      <c r="CYX246" s="92"/>
      <c r="CYY246" s="92"/>
      <c r="CYZ246" s="92"/>
      <c r="CZA246" s="92"/>
      <c r="CZB246" s="92"/>
      <c r="CZC246" s="92"/>
      <c r="CZD246" s="92"/>
      <c r="CZE246" s="92"/>
      <c r="CZF246" s="92"/>
      <c r="CZG246" s="92"/>
      <c r="CZH246" s="92"/>
      <c r="CZI246" s="92"/>
      <c r="CZJ246" s="92"/>
      <c r="CZK246" s="92"/>
      <c r="CZL246" s="92"/>
      <c r="CZM246" s="92"/>
      <c r="CZN246" s="92"/>
      <c r="CZO246" s="92"/>
      <c r="CZP246" s="92"/>
      <c r="CZQ246" s="92"/>
      <c r="CZR246" s="92"/>
      <c r="CZS246" s="92"/>
      <c r="CZT246" s="92"/>
      <c r="CZU246" s="92"/>
      <c r="CZV246" s="92"/>
      <c r="CZW246" s="92"/>
      <c r="CZX246" s="92"/>
      <c r="CZY246" s="92"/>
      <c r="CZZ246" s="92"/>
      <c r="DAA246" s="92"/>
      <c r="DAB246" s="92"/>
      <c r="DAC246" s="92"/>
      <c r="DAD246" s="92"/>
      <c r="DAE246" s="92"/>
      <c r="DAF246" s="92"/>
      <c r="DAG246" s="92"/>
      <c r="DAH246" s="92"/>
      <c r="DAI246" s="92"/>
      <c r="DAJ246" s="92"/>
      <c r="DAK246" s="92"/>
      <c r="DAL246" s="92"/>
      <c r="DAM246" s="92"/>
      <c r="DAN246" s="92"/>
      <c r="DAO246" s="92"/>
      <c r="DAP246" s="92"/>
      <c r="DAQ246" s="92"/>
      <c r="DAR246" s="92"/>
      <c r="DAS246" s="92"/>
      <c r="DAT246" s="92"/>
      <c r="DAU246" s="92"/>
      <c r="DAV246" s="92"/>
      <c r="DAW246" s="92"/>
      <c r="DAX246" s="92"/>
      <c r="DAY246" s="92"/>
      <c r="DAZ246" s="92"/>
      <c r="DBA246" s="92"/>
      <c r="DBB246" s="92"/>
      <c r="DBC246" s="92"/>
      <c r="DBD246" s="92"/>
      <c r="DBE246" s="92"/>
      <c r="DBF246" s="92"/>
      <c r="DBG246" s="92"/>
      <c r="DBH246" s="92"/>
      <c r="DBI246" s="92"/>
      <c r="DBJ246" s="92"/>
      <c r="DBK246" s="92"/>
      <c r="DBL246" s="92"/>
      <c r="DBM246" s="92"/>
      <c r="DBN246" s="92"/>
      <c r="DBO246" s="92"/>
      <c r="DBP246" s="92"/>
      <c r="DBQ246" s="92"/>
      <c r="DBR246" s="92"/>
      <c r="DBS246" s="92"/>
      <c r="DBT246" s="92"/>
      <c r="DBU246" s="92"/>
      <c r="DBV246" s="92"/>
      <c r="DBW246" s="92"/>
      <c r="DBX246" s="92"/>
      <c r="DBY246" s="92"/>
      <c r="DBZ246" s="92"/>
      <c r="DCA246" s="92"/>
      <c r="DCB246" s="92"/>
      <c r="DCC246" s="92"/>
      <c r="DCD246" s="92"/>
      <c r="DCE246" s="92"/>
      <c r="DCF246" s="92"/>
      <c r="DCG246" s="92"/>
      <c r="DCH246" s="92"/>
      <c r="DCI246" s="92"/>
      <c r="DCJ246" s="92"/>
      <c r="DCK246" s="92"/>
      <c r="DCL246" s="92"/>
      <c r="DCM246" s="92"/>
      <c r="DCN246" s="92"/>
      <c r="DCO246" s="92"/>
      <c r="DCP246" s="92"/>
      <c r="DCQ246" s="92"/>
      <c r="DCR246" s="92"/>
      <c r="DCS246" s="92"/>
      <c r="DCT246" s="92"/>
      <c r="DCU246" s="92"/>
      <c r="DCV246" s="92"/>
      <c r="DCW246" s="92"/>
      <c r="DCX246" s="92"/>
      <c r="DCY246" s="92"/>
      <c r="DCZ246" s="92"/>
      <c r="DDA246" s="92"/>
      <c r="DDB246" s="92"/>
      <c r="DDC246" s="92"/>
      <c r="DDD246" s="92"/>
      <c r="DDE246" s="92"/>
      <c r="DDF246" s="92"/>
      <c r="DDG246" s="92"/>
      <c r="DDH246" s="92"/>
      <c r="DDI246" s="92"/>
      <c r="DDJ246" s="92"/>
      <c r="DDK246" s="92"/>
      <c r="DDL246" s="92"/>
      <c r="DDM246" s="92"/>
      <c r="DDN246" s="92"/>
      <c r="DDO246" s="92"/>
      <c r="DDP246" s="92"/>
      <c r="DDQ246" s="92"/>
      <c r="DDR246" s="92"/>
      <c r="DDS246" s="92"/>
      <c r="DDT246" s="92"/>
      <c r="DDU246" s="92"/>
      <c r="DDV246" s="92"/>
      <c r="DDW246" s="92"/>
      <c r="DDX246" s="92"/>
      <c r="DDY246" s="92"/>
      <c r="DDZ246" s="92"/>
      <c r="DEA246" s="92"/>
      <c r="DEB246" s="92"/>
      <c r="DEC246" s="92"/>
      <c r="DED246" s="92"/>
      <c r="DEE246" s="92"/>
      <c r="DEF246" s="92"/>
      <c r="DEG246" s="92"/>
      <c r="DEH246" s="92"/>
      <c r="DEI246" s="92"/>
      <c r="DEJ246" s="92"/>
      <c r="DEK246" s="92"/>
      <c r="DEL246" s="92"/>
      <c r="DEM246" s="92"/>
      <c r="DEN246" s="92"/>
      <c r="DEO246" s="92"/>
      <c r="DEP246" s="92"/>
      <c r="DEQ246" s="92"/>
      <c r="DER246" s="92"/>
      <c r="DES246" s="92"/>
      <c r="DET246" s="92"/>
      <c r="DEU246" s="92"/>
      <c r="DEV246" s="92"/>
      <c r="DEW246" s="92"/>
      <c r="DEX246" s="92"/>
      <c r="DEY246" s="92"/>
      <c r="DEZ246" s="92"/>
      <c r="DFA246" s="92"/>
      <c r="DFB246" s="92"/>
      <c r="DFC246" s="92"/>
      <c r="DFD246" s="92"/>
      <c r="DFE246" s="92"/>
      <c r="DFF246" s="92"/>
      <c r="DFG246" s="92"/>
      <c r="DFH246" s="92"/>
      <c r="DFI246" s="92"/>
      <c r="DFJ246" s="92"/>
      <c r="DFK246" s="92"/>
      <c r="DFL246" s="92"/>
      <c r="DFM246" s="92"/>
      <c r="DFN246" s="92"/>
      <c r="DFO246" s="92"/>
      <c r="DFP246" s="92"/>
      <c r="DFQ246" s="92"/>
      <c r="DFR246" s="92"/>
      <c r="DFS246" s="92"/>
      <c r="DFT246" s="92"/>
      <c r="DFU246" s="92"/>
      <c r="DFV246" s="92"/>
      <c r="DFW246" s="92"/>
      <c r="DFX246" s="92"/>
      <c r="DFY246" s="92"/>
      <c r="DFZ246" s="92"/>
      <c r="DGA246" s="92"/>
      <c r="DGB246" s="92"/>
      <c r="DGC246" s="92"/>
      <c r="DGD246" s="92"/>
      <c r="DGE246" s="92"/>
      <c r="DGF246" s="92"/>
      <c r="DGG246" s="92"/>
      <c r="DGH246" s="92"/>
      <c r="DGI246" s="92"/>
      <c r="DGJ246" s="92"/>
      <c r="DGK246" s="92"/>
      <c r="DGL246" s="92"/>
      <c r="DGM246" s="92"/>
      <c r="DGN246" s="92"/>
      <c r="DGO246" s="92"/>
      <c r="DGP246" s="92"/>
      <c r="DGQ246" s="92"/>
      <c r="DGR246" s="92"/>
      <c r="DGS246" s="92"/>
      <c r="DGT246" s="92"/>
      <c r="DGU246" s="92"/>
      <c r="DGV246" s="92"/>
      <c r="DGW246" s="92"/>
      <c r="DGX246" s="92"/>
      <c r="DGY246" s="92"/>
      <c r="DGZ246" s="92"/>
      <c r="DHA246" s="92"/>
      <c r="DHB246" s="92"/>
      <c r="DHC246" s="92"/>
      <c r="DHD246" s="92"/>
      <c r="DHE246" s="92"/>
      <c r="DHF246" s="92"/>
      <c r="DHG246" s="92"/>
      <c r="DHH246" s="92"/>
      <c r="DHI246" s="92"/>
      <c r="DHJ246" s="92"/>
      <c r="DHK246" s="92"/>
      <c r="DHL246" s="92"/>
      <c r="DHM246" s="92"/>
      <c r="DHN246" s="92"/>
      <c r="DHO246" s="92"/>
      <c r="DHP246" s="92"/>
      <c r="DHQ246" s="92"/>
      <c r="DHR246" s="92"/>
      <c r="DHS246" s="92"/>
      <c r="DHT246" s="92"/>
      <c r="DHU246" s="92"/>
      <c r="DHV246" s="92"/>
      <c r="DHW246" s="92"/>
      <c r="DHX246" s="92"/>
      <c r="DHY246" s="92"/>
      <c r="DHZ246" s="92"/>
      <c r="DIA246" s="92"/>
      <c r="DIB246" s="92"/>
      <c r="DIC246" s="92"/>
      <c r="DID246" s="92"/>
      <c r="DIE246" s="92"/>
      <c r="DIF246" s="92"/>
      <c r="DIG246" s="92"/>
      <c r="DIH246" s="92"/>
      <c r="DII246" s="92"/>
      <c r="DIJ246" s="92"/>
      <c r="DIK246" s="92"/>
      <c r="DIL246" s="92"/>
      <c r="DIM246" s="92"/>
      <c r="DIN246" s="92"/>
      <c r="DIO246" s="92"/>
      <c r="DIP246" s="92"/>
      <c r="DIQ246" s="92"/>
      <c r="DIR246" s="92"/>
      <c r="DIS246" s="92"/>
      <c r="DIT246" s="92"/>
      <c r="DIU246" s="92"/>
      <c r="DIV246" s="92"/>
      <c r="DIW246" s="92"/>
      <c r="DIX246" s="92"/>
      <c r="DIY246" s="92"/>
      <c r="DIZ246" s="92"/>
      <c r="DJA246" s="92"/>
      <c r="DJB246" s="92"/>
      <c r="DJC246" s="92"/>
      <c r="DJD246" s="92"/>
      <c r="DJE246" s="92"/>
      <c r="DJF246" s="92"/>
      <c r="DJG246" s="92"/>
      <c r="DJH246" s="92"/>
      <c r="DJI246" s="92"/>
      <c r="DJJ246" s="92"/>
      <c r="DJK246" s="92"/>
      <c r="DJL246" s="92"/>
      <c r="DJM246" s="92"/>
      <c r="DJN246" s="92"/>
      <c r="DJO246" s="92"/>
      <c r="DJP246" s="92"/>
      <c r="DJQ246" s="92"/>
      <c r="DJR246" s="92"/>
      <c r="DJS246" s="92"/>
      <c r="DJT246" s="92"/>
      <c r="DJU246" s="92"/>
      <c r="DJV246" s="92"/>
      <c r="DJW246" s="92"/>
      <c r="DJX246" s="92"/>
      <c r="DJY246" s="92"/>
      <c r="DJZ246" s="92"/>
      <c r="DKA246" s="92"/>
      <c r="DKB246" s="92"/>
      <c r="DKC246" s="92"/>
      <c r="DKD246" s="92"/>
      <c r="DKE246" s="92"/>
      <c r="DKF246" s="92"/>
      <c r="DKG246" s="92"/>
      <c r="DKH246" s="92"/>
      <c r="DKI246" s="92"/>
      <c r="DKJ246" s="92"/>
      <c r="DKK246" s="92"/>
      <c r="DKL246" s="92"/>
      <c r="DKM246" s="92"/>
      <c r="DKN246" s="92"/>
      <c r="DKO246" s="92"/>
      <c r="DKP246" s="92"/>
      <c r="DKQ246" s="92"/>
      <c r="DKR246" s="92"/>
      <c r="DKS246" s="92"/>
      <c r="DKT246" s="92"/>
      <c r="DKU246" s="92"/>
      <c r="DKV246" s="92"/>
      <c r="DKW246" s="92"/>
      <c r="DKX246" s="92"/>
      <c r="DKY246" s="92"/>
      <c r="DKZ246" s="92"/>
      <c r="DLA246" s="92"/>
      <c r="DLB246" s="92"/>
      <c r="DLC246" s="92"/>
      <c r="DLD246" s="92"/>
      <c r="DLE246" s="92"/>
      <c r="DLF246" s="92"/>
      <c r="DLG246" s="92"/>
      <c r="DLH246" s="92"/>
      <c r="DLI246" s="92"/>
      <c r="DLJ246" s="92"/>
      <c r="DLK246" s="92"/>
      <c r="DLL246" s="92"/>
      <c r="DLM246" s="92"/>
      <c r="DLN246" s="92"/>
      <c r="DLO246" s="92"/>
      <c r="DLP246" s="92"/>
      <c r="DLQ246" s="92"/>
      <c r="DLR246" s="92"/>
      <c r="DLS246" s="92"/>
      <c r="DLT246" s="92"/>
      <c r="DLU246" s="92"/>
      <c r="DLV246" s="92"/>
      <c r="DLW246" s="92"/>
      <c r="DLX246" s="92"/>
      <c r="DLY246" s="92"/>
      <c r="DLZ246" s="92"/>
      <c r="DMA246" s="92"/>
      <c r="DMB246" s="92"/>
      <c r="DMC246" s="92"/>
      <c r="DMD246" s="92"/>
      <c r="DME246" s="92"/>
      <c r="DMF246" s="92"/>
      <c r="DMG246" s="92"/>
      <c r="DMH246" s="92"/>
      <c r="DMI246" s="92"/>
      <c r="DMJ246" s="92"/>
      <c r="DMK246" s="92"/>
      <c r="DML246" s="92"/>
      <c r="DMM246" s="92"/>
      <c r="DMN246" s="92"/>
      <c r="DMO246" s="92"/>
      <c r="DMP246" s="92"/>
      <c r="DMQ246" s="92"/>
      <c r="DMR246" s="92"/>
      <c r="DMS246" s="92"/>
      <c r="DMT246" s="92"/>
      <c r="DMU246" s="92"/>
      <c r="DMV246" s="92"/>
      <c r="DMW246" s="92"/>
      <c r="DMX246" s="92"/>
      <c r="DMY246" s="92"/>
      <c r="DMZ246" s="92"/>
      <c r="DNA246" s="92"/>
      <c r="DNB246" s="92"/>
      <c r="DNC246" s="92"/>
      <c r="DND246" s="92"/>
      <c r="DNE246" s="92"/>
      <c r="DNF246" s="92"/>
      <c r="DNG246" s="92"/>
      <c r="DNH246" s="92"/>
      <c r="DNI246" s="92"/>
      <c r="DNJ246" s="92"/>
      <c r="DNK246" s="92"/>
      <c r="DNL246" s="92"/>
      <c r="DNM246" s="92"/>
      <c r="DNN246" s="92"/>
      <c r="DNO246" s="92"/>
      <c r="DNP246" s="92"/>
      <c r="DNQ246" s="92"/>
      <c r="DNR246" s="92"/>
      <c r="DNS246" s="92"/>
      <c r="DNT246" s="92"/>
      <c r="DNU246" s="92"/>
      <c r="DNV246" s="92"/>
      <c r="DNW246" s="92"/>
      <c r="DNX246" s="92"/>
      <c r="DNY246" s="92"/>
      <c r="DNZ246" s="92"/>
      <c r="DOA246" s="92"/>
      <c r="DOB246" s="92"/>
      <c r="DOC246" s="92"/>
      <c r="DOD246" s="92"/>
      <c r="DOE246" s="92"/>
      <c r="DOF246" s="92"/>
      <c r="DOG246" s="92"/>
      <c r="DOH246" s="92"/>
      <c r="DOI246" s="92"/>
      <c r="DOJ246" s="92"/>
      <c r="DOK246" s="92"/>
      <c r="DOL246" s="92"/>
      <c r="DOM246" s="92"/>
      <c r="DON246" s="92"/>
      <c r="DOO246" s="92"/>
      <c r="DOP246" s="92"/>
      <c r="DOQ246" s="92"/>
      <c r="DOR246" s="92"/>
      <c r="DOS246" s="92"/>
      <c r="DOT246" s="92"/>
      <c r="DOU246" s="92"/>
      <c r="DOV246" s="92"/>
      <c r="DOW246" s="92"/>
      <c r="DOX246" s="92"/>
      <c r="DOY246" s="92"/>
      <c r="DOZ246" s="92"/>
      <c r="DPA246" s="92"/>
      <c r="DPB246" s="92"/>
      <c r="DPC246" s="92"/>
      <c r="DPD246" s="92"/>
      <c r="DPE246" s="92"/>
      <c r="DPF246" s="92"/>
      <c r="DPG246" s="92"/>
      <c r="DPH246" s="92"/>
      <c r="DPI246" s="92"/>
      <c r="DPJ246" s="92"/>
      <c r="DPK246" s="92"/>
      <c r="DPL246" s="92"/>
      <c r="DPM246" s="92"/>
      <c r="DPN246" s="92"/>
      <c r="DPO246" s="92"/>
      <c r="DPP246" s="92"/>
      <c r="DPQ246" s="92"/>
      <c r="DPR246" s="92"/>
      <c r="DPS246" s="92"/>
      <c r="DPT246" s="92"/>
      <c r="DPU246" s="92"/>
      <c r="DPV246" s="92"/>
      <c r="DPW246" s="92"/>
      <c r="DPX246" s="92"/>
      <c r="DPY246" s="92"/>
      <c r="DPZ246" s="92"/>
      <c r="DQA246" s="92"/>
      <c r="DQB246" s="92"/>
      <c r="DQC246" s="92"/>
      <c r="DQD246" s="92"/>
      <c r="DQE246" s="92"/>
      <c r="DQF246" s="92"/>
      <c r="DQG246" s="92"/>
      <c r="DQH246" s="92"/>
      <c r="DQI246" s="92"/>
      <c r="DQJ246" s="92"/>
      <c r="DQK246" s="92"/>
      <c r="DQL246" s="92"/>
      <c r="DQM246" s="92"/>
      <c r="DQN246" s="92"/>
      <c r="DQO246" s="92"/>
      <c r="DQP246" s="92"/>
      <c r="DQQ246" s="92"/>
      <c r="DQR246" s="92"/>
      <c r="DQS246" s="92"/>
      <c r="DQT246" s="92"/>
      <c r="DQU246" s="92"/>
      <c r="DQV246" s="92"/>
      <c r="DQW246" s="92"/>
      <c r="DQX246" s="92"/>
      <c r="DQY246" s="92"/>
      <c r="DQZ246" s="92"/>
      <c r="DRA246" s="92"/>
      <c r="DRB246" s="92"/>
      <c r="DRC246" s="92"/>
      <c r="DRD246" s="92"/>
      <c r="DRE246" s="92"/>
      <c r="DRF246" s="92"/>
      <c r="DRG246" s="92"/>
      <c r="DRH246" s="92"/>
      <c r="DRI246" s="92"/>
      <c r="DRJ246" s="92"/>
      <c r="DRK246" s="92"/>
      <c r="DRL246" s="92"/>
      <c r="DRM246" s="92"/>
      <c r="DRN246" s="92"/>
      <c r="DRO246" s="92"/>
      <c r="DRP246" s="92"/>
      <c r="DRQ246" s="92"/>
      <c r="DRR246" s="92"/>
      <c r="DRS246" s="92"/>
      <c r="DRT246" s="92"/>
      <c r="DRU246" s="92"/>
      <c r="DRV246" s="92"/>
      <c r="DRW246" s="92"/>
      <c r="DRX246" s="92"/>
      <c r="DRY246" s="92"/>
      <c r="DRZ246" s="92"/>
      <c r="DSA246" s="92"/>
      <c r="DSB246" s="92"/>
      <c r="DSC246" s="92"/>
      <c r="DSD246" s="92"/>
      <c r="DSE246" s="92"/>
      <c r="DSF246" s="92"/>
      <c r="DSG246" s="92"/>
      <c r="DSH246" s="92"/>
      <c r="DSI246" s="92"/>
      <c r="DSJ246" s="92"/>
      <c r="DSK246" s="92"/>
      <c r="DSL246" s="92"/>
      <c r="DSM246" s="92"/>
      <c r="DSN246" s="92"/>
      <c r="DSO246" s="92"/>
      <c r="DSP246" s="92"/>
      <c r="DSQ246" s="92"/>
      <c r="DSR246" s="92"/>
      <c r="DSS246" s="92"/>
      <c r="DST246" s="92"/>
      <c r="DSU246" s="92"/>
      <c r="DSV246" s="92"/>
      <c r="DSW246" s="92"/>
      <c r="DSX246" s="92"/>
      <c r="DSY246" s="92"/>
      <c r="DSZ246" s="92"/>
      <c r="DTA246" s="92"/>
      <c r="DTB246" s="92"/>
      <c r="DTC246" s="92"/>
      <c r="DTD246" s="92"/>
      <c r="DTE246" s="92"/>
      <c r="DTF246" s="92"/>
      <c r="DTG246" s="92"/>
      <c r="DTH246" s="92"/>
      <c r="DTI246" s="92"/>
      <c r="DTJ246" s="92"/>
      <c r="DTK246" s="92"/>
      <c r="DTL246" s="92"/>
      <c r="DTM246" s="92"/>
      <c r="DTN246" s="92"/>
      <c r="DTO246" s="92"/>
      <c r="DTP246" s="92"/>
      <c r="DTQ246" s="92"/>
      <c r="DTR246" s="92"/>
      <c r="DTS246" s="92"/>
      <c r="DTT246" s="92"/>
      <c r="DTU246" s="92"/>
      <c r="DTV246" s="92"/>
      <c r="DTW246" s="92"/>
      <c r="DTX246" s="92"/>
      <c r="DTY246" s="92"/>
      <c r="DTZ246" s="92"/>
      <c r="DUA246" s="92"/>
      <c r="DUB246" s="92"/>
      <c r="DUC246" s="92"/>
      <c r="DUD246" s="92"/>
      <c r="DUE246" s="92"/>
      <c r="DUF246" s="92"/>
      <c r="DUG246" s="92"/>
      <c r="DUH246" s="92"/>
      <c r="DUI246" s="92"/>
      <c r="DUJ246" s="92"/>
      <c r="DUK246" s="92"/>
      <c r="DUL246" s="92"/>
      <c r="DUM246" s="92"/>
      <c r="DUN246" s="92"/>
      <c r="DUO246" s="92"/>
      <c r="DUP246" s="92"/>
      <c r="DUQ246" s="92"/>
      <c r="DUR246" s="92"/>
      <c r="DUS246" s="92"/>
      <c r="DUT246" s="92"/>
      <c r="DUU246" s="92"/>
      <c r="DUV246" s="92"/>
      <c r="DUW246" s="92"/>
      <c r="DUX246" s="92"/>
      <c r="DUY246" s="92"/>
      <c r="DUZ246" s="92"/>
      <c r="DVA246" s="92"/>
      <c r="DVB246" s="92"/>
      <c r="DVC246" s="92"/>
      <c r="DVD246" s="92"/>
      <c r="DVE246" s="92"/>
      <c r="DVF246" s="92"/>
      <c r="DVG246" s="92"/>
      <c r="DVH246" s="92"/>
      <c r="DVI246" s="92"/>
      <c r="DVJ246" s="92"/>
      <c r="DVK246" s="92"/>
      <c r="DVL246" s="92"/>
      <c r="DVM246" s="92"/>
      <c r="DVN246" s="92"/>
      <c r="DVO246" s="92"/>
      <c r="DVP246" s="92"/>
      <c r="DVQ246" s="92"/>
      <c r="DVR246" s="92"/>
      <c r="DVS246" s="92"/>
      <c r="DVT246" s="92"/>
      <c r="DVU246" s="92"/>
      <c r="DVV246" s="92"/>
      <c r="DVW246" s="92"/>
      <c r="DVX246" s="92"/>
      <c r="DVY246" s="92"/>
      <c r="DVZ246" s="92"/>
      <c r="DWA246" s="92"/>
      <c r="DWB246" s="92"/>
      <c r="DWC246" s="92"/>
      <c r="DWD246" s="92"/>
      <c r="DWE246" s="92"/>
      <c r="DWF246" s="92"/>
      <c r="DWG246" s="92"/>
      <c r="DWH246" s="92"/>
      <c r="DWI246" s="92"/>
      <c r="DWJ246" s="92"/>
      <c r="DWK246" s="92"/>
      <c r="DWL246" s="92"/>
      <c r="DWM246" s="92"/>
      <c r="DWN246" s="92"/>
      <c r="DWO246" s="92"/>
      <c r="DWP246" s="92"/>
      <c r="DWQ246" s="92"/>
      <c r="DWR246" s="92"/>
      <c r="DWS246" s="92"/>
      <c r="DWT246" s="92"/>
      <c r="DWU246" s="92"/>
      <c r="DWV246" s="92"/>
      <c r="DWW246" s="92"/>
      <c r="DWX246" s="92"/>
      <c r="DWY246" s="92"/>
      <c r="DWZ246" s="92"/>
      <c r="DXA246" s="92"/>
      <c r="DXB246" s="92"/>
      <c r="DXC246" s="92"/>
      <c r="DXD246" s="92"/>
      <c r="DXE246" s="92"/>
      <c r="DXF246" s="92"/>
      <c r="DXG246" s="92"/>
      <c r="DXH246" s="92"/>
      <c r="DXI246" s="92"/>
      <c r="DXJ246" s="92"/>
      <c r="DXK246" s="92"/>
      <c r="DXL246" s="92"/>
      <c r="DXM246" s="92"/>
      <c r="DXN246" s="92"/>
      <c r="DXO246" s="92"/>
      <c r="DXP246" s="92"/>
      <c r="DXQ246" s="92"/>
      <c r="DXR246" s="92"/>
      <c r="DXS246" s="92"/>
      <c r="DXT246" s="92"/>
      <c r="DXU246" s="92"/>
      <c r="DXV246" s="92"/>
      <c r="DXW246" s="92"/>
      <c r="DXX246" s="92"/>
      <c r="DXY246" s="92"/>
      <c r="DXZ246" s="92"/>
      <c r="DYA246" s="92"/>
      <c r="DYB246" s="92"/>
      <c r="DYC246" s="92"/>
      <c r="DYD246" s="92"/>
      <c r="DYE246" s="92"/>
      <c r="DYF246" s="92"/>
      <c r="DYG246" s="92"/>
      <c r="DYH246" s="92"/>
      <c r="DYI246" s="92"/>
      <c r="DYJ246" s="92"/>
      <c r="DYK246" s="92"/>
      <c r="DYL246" s="92"/>
      <c r="DYM246" s="92"/>
      <c r="DYN246" s="92"/>
      <c r="DYO246" s="92"/>
      <c r="DYP246" s="92"/>
      <c r="DYQ246" s="92"/>
      <c r="DYR246" s="92"/>
      <c r="DYS246" s="92"/>
      <c r="DYT246" s="92"/>
      <c r="DYU246" s="92"/>
      <c r="DYV246" s="92"/>
      <c r="DYW246" s="92"/>
      <c r="DYX246" s="92"/>
      <c r="DYY246" s="92"/>
      <c r="DYZ246" s="92"/>
      <c r="DZA246" s="92"/>
      <c r="DZB246" s="92"/>
      <c r="DZC246" s="92"/>
      <c r="DZD246" s="92"/>
      <c r="DZE246" s="92"/>
      <c r="DZF246" s="92"/>
      <c r="DZG246" s="92"/>
      <c r="DZH246" s="92"/>
      <c r="DZI246" s="92"/>
      <c r="DZJ246" s="92"/>
      <c r="DZK246" s="92"/>
      <c r="DZL246" s="92"/>
      <c r="DZM246" s="92"/>
      <c r="DZN246" s="92"/>
      <c r="DZO246" s="92"/>
      <c r="DZP246" s="92"/>
      <c r="DZQ246" s="92"/>
      <c r="DZR246" s="92"/>
      <c r="DZS246" s="92"/>
      <c r="DZT246" s="92"/>
      <c r="DZU246" s="92"/>
      <c r="DZV246" s="92"/>
      <c r="DZW246" s="92"/>
      <c r="DZX246" s="92"/>
      <c r="DZY246" s="92"/>
      <c r="DZZ246" s="92"/>
      <c r="EAA246" s="92"/>
      <c r="EAB246" s="92"/>
      <c r="EAC246" s="92"/>
      <c r="EAD246" s="92"/>
      <c r="EAE246" s="92"/>
      <c r="EAF246" s="92"/>
      <c r="EAG246" s="92"/>
      <c r="EAH246" s="92"/>
      <c r="EAI246" s="92"/>
      <c r="EAJ246" s="92"/>
      <c r="EAK246" s="92"/>
      <c r="EAL246" s="92"/>
      <c r="EAM246" s="92"/>
      <c r="EAN246" s="92"/>
      <c r="EAO246" s="92"/>
      <c r="EAP246" s="92"/>
      <c r="EAQ246" s="92"/>
      <c r="EAR246" s="92"/>
      <c r="EAS246" s="92"/>
      <c r="EAT246" s="92"/>
      <c r="EAU246" s="92"/>
      <c r="EAV246" s="92"/>
      <c r="EAW246" s="92"/>
      <c r="EAX246" s="92"/>
      <c r="EAY246" s="92"/>
      <c r="EAZ246" s="92"/>
      <c r="EBA246" s="92"/>
      <c r="EBB246" s="92"/>
      <c r="EBC246" s="92"/>
      <c r="EBD246" s="92"/>
      <c r="EBE246" s="92"/>
      <c r="EBF246" s="92"/>
      <c r="EBG246" s="92"/>
      <c r="EBH246" s="92"/>
      <c r="EBI246" s="92"/>
      <c r="EBJ246" s="92"/>
      <c r="EBK246" s="92"/>
      <c r="EBL246" s="92"/>
      <c r="EBM246" s="92"/>
      <c r="EBN246" s="92"/>
      <c r="EBO246" s="92"/>
      <c r="EBP246" s="92"/>
      <c r="EBQ246" s="92"/>
      <c r="EBR246" s="92"/>
      <c r="EBS246" s="92"/>
      <c r="EBT246" s="92"/>
      <c r="EBU246" s="92"/>
      <c r="EBV246" s="92"/>
      <c r="EBW246" s="92"/>
      <c r="EBX246" s="92"/>
      <c r="EBY246" s="92"/>
      <c r="EBZ246" s="92"/>
      <c r="ECA246" s="92"/>
      <c r="ECB246" s="92"/>
      <c r="ECC246" s="92"/>
      <c r="ECD246" s="92"/>
      <c r="ECE246" s="92"/>
      <c r="ECF246" s="92"/>
      <c r="ECG246" s="92"/>
      <c r="ECH246" s="92"/>
      <c r="ECI246" s="92"/>
      <c r="ECJ246" s="92"/>
      <c r="ECK246" s="92"/>
      <c r="ECL246" s="92"/>
      <c r="ECM246" s="92"/>
      <c r="ECN246" s="92"/>
      <c r="ECO246" s="92"/>
      <c r="ECP246" s="92"/>
      <c r="ECQ246" s="92"/>
      <c r="ECR246" s="92"/>
      <c r="ECS246" s="92"/>
      <c r="ECT246" s="92"/>
      <c r="ECU246" s="92"/>
      <c r="ECV246" s="92"/>
      <c r="ECW246" s="92"/>
      <c r="ECX246" s="92"/>
      <c r="ECY246" s="92"/>
      <c r="ECZ246" s="92"/>
      <c r="EDA246" s="92"/>
      <c r="EDB246" s="92"/>
      <c r="EDC246" s="92"/>
      <c r="EDD246" s="92"/>
      <c r="EDE246" s="92"/>
      <c r="EDF246" s="92"/>
      <c r="EDG246" s="92"/>
      <c r="EDH246" s="92"/>
      <c r="EDI246" s="92"/>
      <c r="EDJ246" s="92"/>
      <c r="EDK246" s="92"/>
      <c r="EDL246" s="92"/>
      <c r="EDM246" s="92"/>
      <c r="EDN246" s="92"/>
      <c r="EDO246" s="92"/>
      <c r="EDP246" s="92"/>
      <c r="EDQ246" s="92"/>
      <c r="EDR246" s="92"/>
      <c r="EDS246" s="92"/>
      <c r="EDT246" s="92"/>
      <c r="EDU246" s="92"/>
      <c r="EDV246" s="92"/>
      <c r="EDW246" s="92"/>
      <c r="EDX246" s="92"/>
      <c r="EDY246" s="92"/>
      <c r="EDZ246" s="92"/>
      <c r="EEA246" s="92"/>
      <c r="EEB246" s="92"/>
      <c r="EEC246" s="92"/>
      <c r="EED246" s="92"/>
      <c r="EEE246" s="92"/>
      <c r="EEF246" s="92"/>
      <c r="EEG246" s="92"/>
      <c r="EEH246" s="92"/>
      <c r="EEI246" s="92"/>
      <c r="EEJ246" s="92"/>
      <c r="EEK246" s="92"/>
      <c r="EEL246" s="92"/>
      <c r="EEM246" s="92"/>
      <c r="EEN246" s="92"/>
      <c r="EEO246" s="92"/>
      <c r="EEP246" s="92"/>
      <c r="EEQ246" s="92"/>
      <c r="EER246" s="92"/>
      <c r="EES246" s="92"/>
      <c r="EET246" s="92"/>
      <c r="EEU246" s="92"/>
      <c r="EEV246" s="92"/>
      <c r="EEW246" s="92"/>
      <c r="EEX246" s="92"/>
      <c r="EEY246" s="92"/>
      <c r="EEZ246" s="92"/>
      <c r="EFA246" s="92"/>
      <c r="EFB246" s="92"/>
      <c r="EFC246" s="92"/>
      <c r="EFD246" s="92"/>
      <c r="EFE246" s="92"/>
      <c r="EFF246" s="92"/>
      <c r="EFG246" s="92"/>
      <c r="EFH246" s="92"/>
      <c r="EFI246" s="92"/>
      <c r="EFJ246" s="92"/>
      <c r="EFK246" s="92"/>
      <c r="EFL246" s="92"/>
      <c r="EFM246" s="92"/>
      <c r="EFN246" s="92"/>
      <c r="EFO246" s="92"/>
      <c r="EFP246" s="92"/>
      <c r="EFQ246" s="92"/>
      <c r="EFR246" s="92"/>
      <c r="EFS246" s="92"/>
      <c r="EFT246" s="92"/>
      <c r="EFU246" s="92"/>
      <c r="EFV246" s="92"/>
      <c r="EFW246" s="92"/>
      <c r="EFX246" s="92"/>
      <c r="EFY246" s="92"/>
      <c r="EFZ246" s="92"/>
      <c r="EGA246" s="92"/>
      <c r="EGB246" s="92"/>
      <c r="EGC246" s="92"/>
      <c r="EGD246" s="92"/>
      <c r="EGE246" s="92"/>
      <c r="EGF246" s="92"/>
      <c r="EGG246" s="92"/>
      <c r="EGH246" s="92"/>
      <c r="EGI246" s="92"/>
      <c r="EGJ246" s="92"/>
      <c r="EGK246" s="92"/>
      <c r="EGL246" s="92"/>
      <c r="EGM246" s="92"/>
      <c r="EGN246" s="92"/>
      <c r="EGO246" s="92"/>
      <c r="EGP246" s="92"/>
      <c r="EGQ246" s="92"/>
      <c r="EGR246" s="92"/>
      <c r="EGS246" s="92"/>
      <c r="EGT246" s="92"/>
      <c r="EGU246" s="92"/>
      <c r="EGV246" s="92"/>
      <c r="EGW246" s="92"/>
      <c r="EGX246" s="92"/>
      <c r="EGY246" s="92"/>
      <c r="EGZ246" s="92"/>
      <c r="EHA246" s="92"/>
      <c r="EHB246" s="92"/>
      <c r="EHC246" s="92"/>
      <c r="EHD246" s="92"/>
      <c r="EHE246" s="92"/>
      <c r="EHF246" s="92"/>
      <c r="EHG246" s="92"/>
      <c r="EHH246" s="92"/>
      <c r="EHI246" s="92"/>
      <c r="EHJ246" s="92"/>
      <c r="EHK246" s="92"/>
      <c r="EHL246" s="92"/>
      <c r="EHM246" s="92"/>
      <c r="EHN246" s="92"/>
      <c r="EHO246" s="92"/>
      <c r="EHP246" s="92"/>
      <c r="EHQ246" s="92"/>
      <c r="EHR246" s="92"/>
      <c r="EHS246" s="92"/>
      <c r="EHT246" s="92"/>
      <c r="EHU246" s="92"/>
      <c r="EHV246" s="92"/>
      <c r="EHW246" s="92"/>
      <c r="EHX246" s="92"/>
      <c r="EHY246" s="92"/>
      <c r="EHZ246" s="92"/>
      <c r="EIA246" s="92"/>
      <c r="EIB246" s="92"/>
      <c r="EIC246" s="92"/>
      <c r="EID246" s="92"/>
      <c r="EIE246" s="92"/>
      <c r="EIF246" s="92"/>
      <c r="EIG246" s="92"/>
      <c r="EIH246" s="92"/>
      <c r="EII246" s="92"/>
      <c r="EIJ246" s="92"/>
      <c r="EIK246" s="92"/>
      <c r="EIL246" s="92"/>
      <c r="EIM246" s="92"/>
      <c r="EIN246" s="92"/>
      <c r="EIO246" s="92"/>
      <c r="EIP246" s="92"/>
      <c r="EIQ246" s="92"/>
      <c r="EIR246" s="92"/>
      <c r="EIS246" s="92"/>
      <c r="EIT246" s="92"/>
      <c r="EIU246" s="92"/>
      <c r="EIV246" s="92"/>
      <c r="EIW246" s="92"/>
      <c r="EIX246" s="92"/>
      <c r="EIY246" s="92"/>
      <c r="EIZ246" s="92"/>
      <c r="EJA246" s="92"/>
      <c r="EJB246" s="92"/>
      <c r="EJC246" s="92"/>
      <c r="EJD246" s="92"/>
      <c r="EJE246" s="92"/>
      <c r="EJF246" s="92"/>
      <c r="EJG246" s="92"/>
      <c r="EJH246" s="92"/>
      <c r="EJI246" s="92"/>
      <c r="EJJ246" s="92"/>
      <c r="EJK246" s="92"/>
      <c r="EJL246" s="92"/>
      <c r="EJM246" s="92"/>
      <c r="EJN246" s="92"/>
      <c r="EJO246" s="92"/>
      <c r="EJP246" s="92"/>
      <c r="EJQ246" s="92"/>
      <c r="EJR246" s="92"/>
      <c r="EJS246" s="92"/>
      <c r="EJT246" s="92"/>
      <c r="EJU246" s="92"/>
      <c r="EJV246" s="92"/>
      <c r="EJW246" s="92"/>
      <c r="EJX246" s="92"/>
      <c r="EJY246" s="92"/>
      <c r="EJZ246" s="92"/>
      <c r="EKA246" s="92"/>
      <c r="EKB246" s="92"/>
      <c r="EKC246" s="92"/>
      <c r="EKD246" s="92"/>
      <c r="EKE246" s="92"/>
      <c r="EKF246" s="92"/>
      <c r="EKG246" s="92"/>
      <c r="EKH246" s="92"/>
      <c r="EKI246" s="92"/>
      <c r="EKJ246" s="92"/>
      <c r="EKK246" s="92"/>
      <c r="EKL246" s="92"/>
      <c r="EKM246" s="92"/>
      <c r="EKN246" s="92"/>
      <c r="EKO246" s="92"/>
      <c r="EKP246" s="92"/>
      <c r="EKQ246" s="92"/>
      <c r="EKR246" s="92"/>
      <c r="EKS246" s="92"/>
      <c r="EKT246" s="92"/>
      <c r="EKU246" s="92"/>
      <c r="EKV246" s="92"/>
      <c r="EKW246" s="92"/>
      <c r="EKX246" s="92"/>
      <c r="EKY246" s="92"/>
      <c r="EKZ246" s="92"/>
      <c r="ELA246" s="92"/>
      <c r="ELB246" s="92"/>
      <c r="ELC246" s="92"/>
      <c r="ELD246" s="92"/>
      <c r="ELE246" s="92"/>
      <c r="ELF246" s="92"/>
      <c r="ELG246" s="92"/>
      <c r="ELH246" s="92"/>
      <c r="ELI246" s="92"/>
      <c r="ELJ246" s="92"/>
      <c r="ELK246" s="92"/>
      <c r="ELL246" s="92"/>
      <c r="ELM246" s="92"/>
      <c r="ELN246" s="92"/>
      <c r="ELO246" s="92"/>
      <c r="ELP246" s="92"/>
      <c r="ELQ246" s="92"/>
      <c r="ELR246" s="92"/>
      <c r="ELS246" s="92"/>
      <c r="ELT246" s="92"/>
      <c r="ELU246" s="92"/>
      <c r="ELV246" s="92"/>
      <c r="ELW246" s="92"/>
      <c r="ELX246" s="92"/>
      <c r="ELY246" s="92"/>
      <c r="ELZ246" s="92"/>
      <c r="EMA246" s="92"/>
      <c r="EMB246" s="92"/>
      <c r="EMC246" s="92"/>
      <c r="EMD246" s="92"/>
      <c r="EME246" s="92"/>
      <c r="EMF246" s="92"/>
      <c r="EMG246" s="92"/>
      <c r="EMH246" s="92"/>
      <c r="EMI246" s="92"/>
      <c r="EMJ246" s="92"/>
      <c r="EMK246" s="92"/>
      <c r="EML246" s="92"/>
      <c r="EMM246" s="92"/>
      <c r="EMN246" s="92"/>
      <c r="EMO246" s="92"/>
      <c r="EMP246" s="92"/>
      <c r="EMQ246" s="92"/>
      <c r="EMR246" s="92"/>
      <c r="EMS246" s="92"/>
      <c r="EMT246" s="92"/>
      <c r="EMU246" s="92"/>
      <c r="EMV246" s="92"/>
      <c r="EMW246" s="92"/>
      <c r="EMX246" s="92"/>
      <c r="EMY246" s="92"/>
      <c r="EMZ246" s="92"/>
      <c r="ENA246" s="92"/>
      <c r="ENB246" s="92"/>
      <c r="ENC246" s="92"/>
      <c r="END246" s="92"/>
      <c r="ENE246" s="92"/>
      <c r="ENF246" s="92"/>
      <c r="ENG246" s="92"/>
      <c r="ENH246" s="92"/>
      <c r="ENI246" s="92"/>
      <c r="ENJ246" s="92"/>
      <c r="ENK246" s="92"/>
      <c r="ENL246" s="92"/>
      <c r="ENM246" s="92"/>
      <c r="ENN246" s="92"/>
      <c r="ENO246" s="92"/>
      <c r="ENP246" s="92"/>
      <c r="ENQ246" s="92"/>
      <c r="ENR246" s="92"/>
      <c r="ENS246" s="92"/>
      <c r="ENT246" s="92"/>
      <c r="ENU246" s="92"/>
      <c r="ENV246" s="92"/>
      <c r="ENW246" s="92"/>
      <c r="ENX246" s="92"/>
      <c r="ENY246" s="92"/>
      <c r="ENZ246" s="92"/>
      <c r="EOA246" s="92"/>
      <c r="EOB246" s="92"/>
      <c r="EOC246" s="92"/>
      <c r="EOD246" s="92"/>
      <c r="EOE246" s="92"/>
      <c r="EOF246" s="92"/>
      <c r="EOG246" s="92"/>
      <c r="EOH246" s="92"/>
      <c r="EOI246" s="92"/>
      <c r="EOJ246" s="92"/>
      <c r="EOK246" s="92"/>
      <c r="EOL246" s="92"/>
      <c r="EOM246" s="92"/>
      <c r="EON246" s="92"/>
      <c r="EOO246" s="92"/>
      <c r="EOP246" s="92"/>
      <c r="EOQ246" s="92"/>
      <c r="EOR246" s="92"/>
      <c r="EOS246" s="92"/>
      <c r="EOT246" s="92"/>
      <c r="EOU246" s="92"/>
      <c r="EOV246" s="92"/>
      <c r="EOW246" s="92"/>
      <c r="EOX246" s="92"/>
      <c r="EOY246" s="92"/>
      <c r="EOZ246" s="92"/>
      <c r="EPA246" s="92"/>
      <c r="EPB246" s="92"/>
      <c r="EPC246" s="92"/>
      <c r="EPD246" s="92"/>
      <c r="EPE246" s="92"/>
      <c r="EPF246" s="92"/>
      <c r="EPG246" s="92"/>
      <c r="EPH246" s="92"/>
      <c r="EPI246" s="92"/>
      <c r="EPJ246" s="92"/>
      <c r="EPK246" s="92"/>
      <c r="EPL246" s="92"/>
      <c r="EPM246" s="92"/>
      <c r="EPN246" s="92"/>
      <c r="EPO246" s="92"/>
      <c r="EPP246" s="92"/>
      <c r="EPQ246" s="92"/>
      <c r="EPR246" s="92"/>
      <c r="EPS246" s="92"/>
      <c r="EPT246" s="92"/>
      <c r="EPU246" s="92"/>
      <c r="EPV246" s="92"/>
      <c r="EPW246" s="92"/>
      <c r="EPX246" s="92"/>
      <c r="EPY246" s="92"/>
      <c r="EPZ246" s="92"/>
      <c r="EQA246" s="92"/>
      <c r="EQB246" s="92"/>
      <c r="EQC246" s="92"/>
      <c r="EQD246" s="92"/>
      <c r="EQE246" s="92"/>
      <c r="EQF246" s="92"/>
      <c r="EQG246" s="92"/>
      <c r="EQH246" s="92"/>
      <c r="EQI246" s="92"/>
      <c r="EQJ246" s="92"/>
      <c r="EQK246" s="92"/>
      <c r="EQL246" s="92"/>
      <c r="EQM246" s="92"/>
      <c r="EQN246" s="92"/>
      <c r="EQO246" s="92"/>
      <c r="EQP246" s="92"/>
      <c r="EQQ246" s="92"/>
      <c r="EQR246" s="92"/>
      <c r="EQS246" s="92"/>
      <c r="EQT246" s="92"/>
      <c r="EQU246" s="92"/>
      <c r="EQV246" s="92"/>
      <c r="EQW246" s="92"/>
      <c r="EQX246" s="92"/>
      <c r="EQY246" s="92"/>
      <c r="EQZ246" s="92"/>
      <c r="ERA246" s="92"/>
      <c r="ERB246" s="92"/>
      <c r="ERC246" s="92"/>
      <c r="ERD246" s="92"/>
      <c r="ERE246" s="92"/>
      <c r="ERF246" s="92"/>
      <c r="ERG246" s="92"/>
      <c r="ERH246" s="92"/>
      <c r="ERI246" s="92"/>
      <c r="ERJ246" s="92"/>
      <c r="ERK246" s="92"/>
      <c r="ERL246" s="92"/>
      <c r="ERM246" s="92"/>
      <c r="ERN246" s="92"/>
      <c r="ERO246" s="92"/>
      <c r="ERP246" s="92"/>
      <c r="ERQ246" s="92"/>
      <c r="ERR246" s="92"/>
      <c r="ERS246" s="92"/>
      <c r="ERT246" s="92"/>
      <c r="ERU246" s="92"/>
      <c r="ERV246" s="92"/>
      <c r="ERW246" s="92"/>
      <c r="ERX246" s="92"/>
      <c r="ERY246" s="92"/>
      <c r="ERZ246" s="92"/>
      <c r="ESA246" s="92"/>
      <c r="ESB246" s="92"/>
      <c r="ESC246" s="92"/>
      <c r="ESD246" s="92"/>
      <c r="ESE246" s="92"/>
      <c r="ESF246" s="92"/>
      <c r="ESG246" s="92"/>
      <c r="ESH246" s="92"/>
      <c r="ESI246" s="92"/>
      <c r="ESJ246" s="92"/>
      <c r="ESK246" s="92"/>
      <c r="ESL246" s="92"/>
      <c r="ESM246" s="92"/>
      <c r="ESN246" s="92"/>
      <c r="ESO246" s="92"/>
      <c r="ESP246" s="92"/>
      <c r="ESQ246" s="92"/>
      <c r="ESR246" s="92"/>
      <c r="ESS246" s="92"/>
      <c r="EST246" s="92"/>
      <c r="ESU246" s="92"/>
      <c r="ESV246" s="92"/>
      <c r="ESW246" s="92"/>
      <c r="ESX246" s="92"/>
      <c r="ESY246" s="92"/>
      <c r="ESZ246" s="92"/>
      <c r="ETA246" s="92"/>
      <c r="ETB246" s="92"/>
      <c r="ETC246" s="92"/>
      <c r="ETD246" s="92"/>
      <c r="ETE246" s="92"/>
      <c r="ETF246" s="92"/>
      <c r="ETG246" s="92"/>
      <c r="ETH246" s="92"/>
      <c r="ETI246" s="92"/>
      <c r="ETJ246" s="92"/>
      <c r="ETK246" s="92"/>
      <c r="ETL246" s="92"/>
      <c r="ETM246" s="92"/>
      <c r="ETN246" s="92"/>
      <c r="ETO246" s="92"/>
      <c r="ETP246" s="92"/>
      <c r="ETQ246" s="92"/>
      <c r="ETR246" s="92"/>
      <c r="ETS246" s="92"/>
      <c r="ETT246" s="92"/>
      <c r="ETU246" s="92"/>
      <c r="ETV246" s="92"/>
      <c r="ETW246" s="92"/>
      <c r="ETX246" s="92"/>
      <c r="ETY246" s="92"/>
      <c r="ETZ246" s="92"/>
      <c r="EUA246" s="92"/>
      <c r="EUB246" s="92"/>
      <c r="EUC246" s="92"/>
      <c r="EUD246" s="92"/>
      <c r="EUE246" s="92"/>
      <c r="EUF246" s="92"/>
      <c r="EUG246" s="92"/>
      <c r="EUH246" s="92"/>
      <c r="EUI246" s="92"/>
      <c r="EUJ246" s="92"/>
      <c r="EUK246" s="92"/>
      <c r="EUL246" s="92"/>
      <c r="EUM246" s="92"/>
      <c r="EUN246" s="92"/>
      <c r="EUO246" s="92"/>
      <c r="EUP246" s="92"/>
      <c r="EUQ246" s="92"/>
      <c r="EUR246" s="92"/>
      <c r="EUS246" s="92"/>
      <c r="EUT246" s="92"/>
      <c r="EUU246" s="92"/>
      <c r="EUV246" s="92"/>
      <c r="EUW246" s="92"/>
      <c r="EUX246" s="92"/>
      <c r="EUY246" s="92"/>
      <c r="EUZ246" s="92"/>
      <c r="EVA246" s="92"/>
      <c r="EVB246" s="92"/>
      <c r="EVC246" s="92"/>
      <c r="EVD246" s="92"/>
      <c r="EVE246" s="92"/>
      <c r="EVF246" s="92"/>
      <c r="EVG246" s="92"/>
      <c r="EVH246" s="92"/>
      <c r="EVI246" s="92"/>
      <c r="EVJ246" s="92"/>
      <c r="EVK246" s="92"/>
      <c r="EVL246" s="92"/>
      <c r="EVM246" s="92"/>
      <c r="EVN246" s="92"/>
      <c r="EVO246" s="92"/>
      <c r="EVP246" s="92"/>
      <c r="EVQ246" s="92"/>
      <c r="EVR246" s="92"/>
      <c r="EVS246" s="92"/>
      <c r="EVT246" s="92"/>
      <c r="EVU246" s="92"/>
      <c r="EVV246" s="92"/>
      <c r="EVW246" s="92"/>
      <c r="EVX246" s="92"/>
      <c r="EVY246" s="92"/>
      <c r="EVZ246" s="92"/>
      <c r="EWA246" s="92"/>
      <c r="EWB246" s="92"/>
      <c r="EWC246" s="92"/>
      <c r="EWD246" s="92"/>
      <c r="EWE246" s="92"/>
      <c r="EWF246" s="92"/>
      <c r="EWG246" s="92"/>
      <c r="EWH246" s="92"/>
      <c r="EWI246" s="92"/>
      <c r="EWJ246" s="92"/>
      <c r="EWK246" s="92"/>
      <c r="EWL246" s="92"/>
      <c r="EWM246" s="92"/>
      <c r="EWN246" s="92"/>
      <c r="EWO246" s="92"/>
      <c r="EWP246" s="92"/>
      <c r="EWQ246" s="92"/>
      <c r="EWR246" s="92"/>
      <c r="EWS246" s="92"/>
      <c r="EWT246" s="92"/>
      <c r="EWU246" s="92"/>
      <c r="EWV246" s="92"/>
      <c r="EWW246" s="92"/>
      <c r="EWX246" s="92"/>
      <c r="EWY246" s="92"/>
      <c r="EWZ246" s="92"/>
      <c r="EXA246" s="92"/>
      <c r="EXB246" s="92"/>
      <c r="EXC246" s="92"/>
      <c r="EXD246" s="92"/>
      <c r="EXE246" s="92"/>
      <c r="EXF246" s="92"/>
      <c r="EXG246" s="92"/>
      <c r="EXH246" s="92"/>
      <c r="EXI246" s="92"/>
      <c r="EXJ246" s="92"/>
      <c r="EXK246" s="92"/>
      <c r="EXL246" s="92"/>
      <c r="EXM246" s="92"/>
      <c r="EXN246" s="92"/>
      <c r="EXO246" s="92"/>
      <c r="EXP246" s="92"/>
      <c r="EXQ246" s="92"/>
      <c r="EXR246" s="92"/>
      <c r="EXS246" s="92"/>
      <c r="EXT246" s="92"/>
      <c r="EXU246" s="92"/>
      <c r="EXV246" s="92"/>
      <c r="EXW246" s="92"/>
      <c r="EXX246" s="92"/>
      <c r="EXY246" s="92"/>
      <c r="EXZ246" s="92"/>
      <c r="EYA246" s="92"/>
      <c r="EYB246" s="92"/>
      <c r="EYC246" s="92"/>
      <c r="EYD246" s="92"/>
      <c r="EYE246" s="92"/>
      <c r="EYF246" s="92"/>
      <c r="EYG246" s="92"/>
      <c r="EYH246" s="92"/>
      <c r="EYI246" s="92"/>
      <c r="EYJ246" s="92"/>
      <c r="EYK246" s="92"/>
      <c r="EYL246" s="92"/>
      <c r="EYM246" s="92"/>
      <c r="EYN246" s="92"/>
      <c r="EYO246" s="92"/>
      <c r="EYP246" s="92"/>
      <c r="EYQ246" s="92"/>
      <c r="EYR246" s="92"/>
      <c r="EYS246" s="92"/>
      <c r="EYT246" s="92"/>
      <c r="EYU246" s="92"/>
      <c r="EYV246" s="92"/>
      <c r="EYW246" s="92"/>
      <c r="EYX246" s="92"/>
      <c r="EYY246" s="92"/>
      <c r="EYZ246" s="92"/>
      <c r="EZA246" s="92"/>
      <c r="EZB246" s="92"/>
      <c r="EZC246" s="92"/>
      <c r="EZD246" s="92"/>
      <c r="EZE246" s="92"/>
      <c r="EZF246" s="92"/>
      <c r="EZG246" s="92"/>
      <c r="EZH246" s="92"/>
      <c r="EZI246" s="92"/>
      <c r="EZJ246" s="92"/>
      <c r="EZK246" s="92"/>
      <c r="EZL246" s="92"/>
      <c r="EZM246" s="92"/>
      <c r="EZN246" s="92"/>
      <c r="EZO246" s="92"/>
      <c r="EZP246" s="92"/>
      <c r="EZQ246" s="92"/>
      <c r="EZR246" s="92"/>
      <c r="EZS246" s="92"/>
      <c r="EZT246" s="92"/>
      <c r="EZU246" s="92"/>
      <c r="EZV246" s="92"/>
      <c r="EZW246" s="92"/>
      <c r="EZX246" s="92"/>
      <c r="EZY246" s="92"/>
      <c r="EZZ246" s="92"/>
      <c r="FAA246" s="92"/>
      <c r="FAB246" s="92"/>
      <c r="FAC246" s="92"/>
      <c r="FAD246" s="92"/>
      <c r="FAE246" s="92"/>
      <c r="FAF246" s="92"/>
      <c r="FAG246" s="92"/>
      <c r="FAH246" s="92"/>
      <c r="FAI246" s="92"/>
      <c r="FAJ246" s="92"/>
      <c r="FAK246" s="92"/>
      <c r="FAL246" s="92"/>
      <c r="FAM246" s="92"/>
      <c r="FAN246" s="92"/>
      <c r="FAO246" s="92"/>
      <c r="FAP246" s="92"/>
      <c r="FAQ246" s="92"/>
      <c r="FAR246" s="92"/>
      <c r="FAS246" s="92"/>
      <c r="FAT246" s="92"/>
      <c r="FAU246" s="92"/>
      <c r="FAV246" s="92"/>
      <c r="FAW246" s="92"/>
      <c r="FAX246" s="92"/>
      <c r="FAY246" s="92"/>
      <c r="FAZ246" s="92"/>
      <c r="FBA246" s="92"/>
      <c r="FBB246" s="92"/>
      <c r="FBC246" s="92"/>
      <c r="FBD246" s="92"/>
      <c r="FBE246" s="92"/>
      <c r="FBF246" s="92"/>
      <c r="FBG246" s="92"/>
      <c r="FBH246" s="92"/>
      <c r="FBI246" s="92"/>
      <c r="FBJ246" s="92"/>
      <c r="FBK246" s="92"/>
      <c r="FBL246" s="92"/>
      <c r="FBM246" s="92"/>
      <c r="FBN246" s="92"/>
      <c r="FBO246" s="92"/>
      <c r="FBP246" s="92"/>
      <c r="FBQ246" s="92"/>
      <c r="FBR246" s="92"/>
      <c r="FBS246" s="92"/>
      <c r="FBT246" s="92"/>
      <c r="FBU246" s="92"/>
      <c r="FBV246" s="92"/>
      <c r="FBW246" s="92"/>
      <c r="FBX246" s="92"/>
      <c r="FBY246" s="92"/>
      <c r="FBZ246" s="92"/>
      <c r="FCA246" s="92"/>
      <c r="FCB246" s="92"/>
      <c r="FCC246" s="92"/>
      <c r="FCD246" s="92"/>
      <c r="FCE246" s="92"/>
      <c r="FCF246" s="92"/>
      <c r="FCG246" s="92"/>
      <c r="FCH246" s="92"/>
      <c r="FCI246" s="92"/>
      <c r="FCJ246" s="92"/>
      <c r="FCK246" s="92"/>
      <c r="FCL246" s="92"/>
      <c r="FCM246" s="92"/>
      <c r="FCN246" s="92"/>
      <c r="FCO246" s="92"/>
      <c r="FCP246" s="92"/>
      <c r="FCQ246" s="92"/>
      <c r="FCR246" s="92"/>
      <c r="FCS246" s="92"/>
      <c r="FCT246" s="92"/>
      <c r="FCU246" s="92"/>
      <c r="FCV246" s="92"/>
      <c r="FCW246" s="92"/>
      <c r="FCX246" s="92"/>
      <c r="FCY246" s="92"/>
      <c r="FCZ246" s="92"/>
      <c r="FDA246" s="92"/>
      <c r="FDB246" s="92"/>
      <c r="FDC246" s="92"/>
      <c r="FDD246" s="92"/>
      <c r="FDE246" s="92"/>
      <c r="FDF246" s="92"/>
      <c r="FDG246" s="92"/>
      <c r="FDH246" s="92"/>
      <c r="FDI246" s="92"/>
      <c r="FDJ246" s="92"/>
      <c r="FDK246" s="92"/>
      <c r="FDL246" s="92"/>
      <c r="FDM246" s="92"/>
      <c r="FDN246" s="92"/>
      <c r="FDO246" s="92"/>
      <c r="FDP246" s="92"/>
      <c r="FDQ246" s="92"/>
      <c r="FDR246" s="92"/>
      <c r="FDS246" s="92"/>
      <c r="FDT246" s="92"/>
      <c r="FDU246" s="92"/>
      <c r="FDV246" s="92"/>
      <c r="FDW246" s="92"/>
      <c r="FDX246" s="92"/>
      <c r="FDY246" s="92"/>
      <c r="FDZ246" s="92"/>
      <c r="FEA246" s="92"/>
      <c r="FEB246" s="92"/>
      <c r="FEC246" s="92"/>
      <c r="FED246" s="92"/>
      <c r="FEE246" s="92"/>
      <c r="FEF246" s="92"/>
      <c r="FEG246" s="92"/>
      <c r="FEH246" s="92"/>
      <c r="FEI246" s="92"/>
      <c r="FEJ246" s="92"/>
      <c r="FEK246" s="92"/>
      <c r="FEL246" s="92"/>
      <c r="FEM246" s="92"/>
      <c r="FEN246" s="92"/>
      <c r="FEO246" s="92"/>
      <c r="FEP246" s="92"/>
      <c r="FEQ246" s="92"/>
      <c r="FER246" s="92"/>
      <c r="FES246" s="92"/>
      <c r="FET246" s="92"/>
      <c r="FEU246" s="92"/>
      <c r="FEV246" s="92"/>
      <c r="FEW246" s="92"/>
      <c r="FEX246" s="92"/>
      <c r="FEY246" s="92"/>
      <c r="FEZ246" s="92"/>
      <c r="FFA246" s="92"/>
      <c r="FFB246" s="92"/>
      <c r="FFC246" s="92"/>
      <c r="FFD246" s="92"/>
      <c r="FFE246" s="92"/>
      <c r="FFF246" s="92"/>
      <c r="FFG246" s="92"/>
      <c r="FFH246" s="92"/>
      <c r="FFI246" s="92"/>
      <c r="FFJ246" s="92"/>
      <c r="FFK246" s="92"/>
      <c r="FFL246" s="92"/>
      <c r="FFM246" s="92"/>
      <c r="FFN246" s="92"/>
      <c r="FFO246" s="92"/>
      <c r="FFP246" s="92"/>
      <c r="FFQ246" s="92"/>
      <c r="FFR246" s="92"/>
      <c r="FFS246" s="92"/>
      <c r="FFT246" s="92"/>
      <c r="FFU246" s="92"/>
      <c r="FFV246" s="92"/>
      <c r="FFW246" s="92"/>
      <c r="FFX246" s="92"/>
      <c r="FFY246" s="92"/>
      <c r="FFZ246" s="92"/>
      <c r="FGA246" s="92"/>
      <c r="FGB246" s="92"/>
      <c r="FGC246" s="92"/>
      <c r="FGD246" s="92"/>
      <c r="FGE246" s="92"/>
      <c r="FGF246" s="92"/>
      <c r="FGG246" s="92"/>
      <c r="FGH246" s="92"/>
      <c r="FGI246" s="92"/>
      <c r="FGJ246" s="92"/>
      <c r="FGK246" s="92"/>
      <c r="FGL246" s="92"/>
      <c r="FGM246" s="92"/>
      <c r="FGN246" s="92"/>
      <c r="FGO246" s="92"/>
      <c r="FGP246" s="92"/>
      <c r="FGQ246" s="92"/>
      <c r="FGR246" s="92"/>
      <c r="FGS246" s="92"/>
      <c r="FGT246" s="92"/>
      <c r="FGU246" s="92"/>
      <c r="FGV246" s="92"/>
      <c r="FGW246" s="92"/>
      <c r="FGX246" s="92"/>
      <c r="FGY246" s="92"/>
      <c r="FGZ246" s="92"/>
      <c r="FHA246" s="92"/>
      <c r="FHB246" s="92"/>
      <c r="FHC246" s="92"/>
      <c r="FHD246" s="92"/>
      <c r="FHE246" s="92"/>
      <c r="FHF246" s="92"/>
      <c r="FHG246" s="92"/>
      <c r="FHH246" s="92"/>
      <c r="FHI246" s="92"/>
      <c r="FHJ246" s="92"/>
      <c r="FHK246" s="92"/>
      <c r="FHL246" s="92"/>
      <c r="FHM246" s="92"/>
      <c r="FHN246" s="92"/>
      <c r="FHO246" s="92"/>
      <c r="FHP246" s="92"/>
      <c r="FHQ246" s="92"/>
      <c r="FHR246" s="92"/>
      <c r="FHS246" s="92"/>
      <c r="FHT246" s="92"/>
      <c r="FHU246" s="92"/>
      <c r="FHV246" s="92"/>
      <c r="FHW246" s="92"/>
      <c r="FHX246" s="92"/>
      <c r="FHY246" s="92"/>
      <c r="FHZ246" s="92"/>
      <c r="FIA246" s="92"/>
      <c r="FIB246" s="92"/>
      <c r="FIC246" s="92"/>
      <c r="FID246" s="92"/>
      <c r="FIE246" s="92"/>
      <c r="FIF246" s="92"/>
      <c r="FIG246" s="92"/>
      <c r="FIH246" s="92"/>
      <c r="FII246" s="92"/>
      <c r="FIJ246" s="92"/>
      <c r="FIK246" s="92"/>
      <c r="FIL246" s="92"/>
      <c r="FIM246" s="92"/>
      <c r="FIN246" s="92"/>
      <c r="FIO246" s="92"/>
      <c r="FIP246" s="92"/>
      <c r="FIQ246" s="92"/>
      <c r="FIR246" s="92"/>
      <c r="FIS246" s="92"/>
      <c r="FIT246" s="92"/>
      <c r="FIU246" s="92"/>
      <c r="FIV246" s="92"/>
      <c r="FIW246" s="92"/>
      <c r="FIX246" s="92"/>
      <c r="FIY246" s="92"/>
      <c r="FIZ246" s="92"/>
      <c r="FJA246" s="92"/>
      <c r="FJB246" s="92"/>
      <c r="FJC246" s="92"/>
      <c r="FJD246" s="92"/>
      <c r="FJE246" s="92"/>
      <c r="FJF246" s="92"/>
      <c r="FJG246" s="92"/>
      <c r="FJH246" s="92"/>
      <c r="FJI246" s="92"/>
      <c r="FJJ246" s="92"/>
      <c r="FJK246" s="92"/>
      <c r="FJL246" s="92"/>
      <c r="FJM246" s="92"/>
      <c r="FJN246" s="92"/>
      <c r="FJO246" s="92"/>
      <c r="FJP246" s="92"/>
      <c r="FJQ246" s="92"/>
      <c r="FJR246" s="92"/>
      <c r="FJS246" s="92"/>
      <c r="FJT246" s="92"/>
      <c r="FJU246" s="92"/>
      <c r="FJV246" s="92"/>
      <c r="FJW246" s="92"/>
      <c r="FJX246" s="92"/>
      <c r="FJY246" s="92"/>
      <c r="FJZ246" s="92"/>
      <c r="FKA246" s="92"/>
      <c r="FKB246" s="92"/>
      <c r="FKC246" s="92"/>
      <c r="FKD246" s="92"/>
      <c r="FKE246" s="92"/>
      <c r="FKF246" s="92"/>
      <c r="FKG246" s="92"/>
      <c r="FKH246" s="92"/>
      <c r="FKI246" s="92"/>
      <c r="FKJ246" s="92"/>
      <c r="FKK246" s="92"/>
      <c r="FKL246" s="92"/>
      <c r="FKM246" s="92"/>
      <c r="FKN246" s="92"/>
      <c r="FKO246" s="92"/>
      <c r="FKP246" s="92"/>
      <c r="FKQ246" s="92"/>
      <c r="FKR246" s="92"/>
      <c r="FKS246" s="92"/>
      <c r="FKT246" s="92"/>
      <c r="FKU246" s="92"/>
      <c r="FKV246" s="92"/>
      <c r="FKW246" s="92"/>
      <c r="FKX246" s="92"/>
      <c r="FKY246" s="92"/>
      <c r="FKZ246" s="92"/>
      <c r="FLA246" s="92"/>
      <c r="FLB246" s="92"/>
      <c r="FLC246" s="92"/>
      <c r="FLD246" s="92"/>
      <c r="FLE246" s="92"/>
      <c r="FLF246" s="92"/>
      <c r="FLG246" s="92"/>
      <c r="FLH246" s="92"/>
      <c r="FLI246" s="92"/>
      <c r="FLJ246" s="92"/>
      <c r="FLK246" s="92"/>
      <c r="FLL246" s="92"/>
      <c r="FLM246" s="92"/>
      <c r="FLN246" s="92"/>
      <c r="FLO246" s="92"/>
      <c r="FLP246" s="92"/>
      <c r="FLQ246" s="92"/>
      <c r="FLR246" s="92"/>
      <c r="FLS246" s="92"/>
      <c r="FLT246" s="92"/>
      <c r="FLU246" s="92"/>
      <c r="FLV246" s="92"/>
      <c r="FLW246" s="92"/>
      <c r="FLX246" s="92"/>
      <c r="FLY246" s="92"/>
      <c r="FLZ246" s="92"/>
      <c r="FMA246" s="92"/>
      <c r="FMB246" s="92"/>
      <c r="FMC246" s="92"/>
      <c r="FMD246" s="92"/>
      <c r="FME246" s="92"/>
      <c r="FMF246" s="92"/>
      <c r="FMG246" s="92"/>
      <c r="FMH246" s="92"/>
      <c r="FMI246" s="92"/>
      <c r="FMJ246" s="92"/>
      <c r="FMK246" s="92"/>
      <c r="FML246" s="92"/>
      <c r="FMM246" s="92"/>
      <c r="FMN246" s="92"/>
      <c r="FMO246" s="92"/>
      <c r="FMP246" s="92"/>
      <c r="FMQ246" s="92"/>
      <c r="FMR246" s="92"/>
      <c r="FMS246" s="92"/>
      <c r="FMT246" s="92"/>
      <c r="FMU246" s="92"/>
      <c r="FMV246" s="92"/>
      <c r="FMW246" s="92"/>
      <c r="FMX246" s="92"/>
      <c r="FMY246" s="92"/>
      <c r="FMZ246" s="92"/>
      <c r="FNA246" s="92"/>
      <c r="FNB246" s="92"/>
      <c r="FNC246" s="92"/>
      <c r="FND246" s="92"/>
      <c r="FNE246" s="92"/>
      <c r="FNF246" s="92"/>
      <c r="FNG246" s="92"/>
      <c r="FNH246" s="92"/>
      <c r="FNI246" s="92"/>
      <c r="FNJ246" s="92"/>
      <c r="FNK246" s="92"/>
      <c r="FNL246" s="92"/>
      <c r="FNM246" s="92"/>
      <c r="FNN246" s="92"/>
      <c r="FNO246" s="92"/>
      <c r="FNP246" s="92"/>
      <c r="FNQ246" s="92"/>
      <c r="FNR246" s="92"/>
      <c r="FNS246" s="92"/>
      <c r="FNT246" s="92"/>
      <c r="FNU246" s="92"/>
      <c r="FNV246" s="92"/>
      <c r="FNW246" s="92"/>
      <c r="FNX246" s="92"/>
      <c r="FNY246" s="92"/>
      <c r="FNZ246" s="92"/>
      <c r="FOA246" s="92"/>
      <c r="FOB246" s="92"/>
      <c r="FOC246" s="92"/>
      <c r="FOD246" s="92"/>
      <c r="FOE246" s="92"/>
      <c r="FOF246" s="92"/>
      <c r="FOG246" s="92"/>
      <c r="FOH246" s="92"/>
      <c r="FOI246" s="92"/>
      <c r="FOJ246" s="92"/>
      <c r="FOK246" s="92"/>
      <c r="FOL246" s="92"/>
      <c r="FOM246" s="92"/>
      <c r="FON246" s="92"/>
      <c r="FOO246" s="92"/>
      <c r="FOP246" s="92"/>
      <c r="FOQ246" s="92"/>
      <c r="FOR246" s="92"/>
      <c r="FOS246" s="92"/>
      <c r="FOT246" s="92"/>
      <c r="FOU246" s="92"/>
      <c r="FOV246" s="92"/>
      <c r="FOW246" s="92"/>
      <c r="FOX246" s="92"/>
      <c r="FOY246" s="92"/>
      <c r="FOZ246" s="92"/>
      <c r="FPA246" s="92"/>
      <c r="FPB246" s="92"/>
      <c r="FPC246" s="92"/>
      <c r="FPD246" s="92"/>
      <c r="FPE246" s="92"/>
      <c r="FPF246" s="92"/>
      <c r="FPG246" s="92"/>
      <c r="FPH246" s="92"/>
      <c r="FPI246" s="92"/>
      <c r="FPJ246" s="92"/>
      <c r="FPK246" s="92"/>
      <c r="FPL246" s="92"/>
      <c r="FPM246" s="92"/>
      <c r="FPN246" s="92"/>
      <c r="FPO246" s="92"/>
      <c r="FPP246" s="92"/>
      <c r="FPQ246" s="92"/>
      <c r="FPR246" s="92"/>
      <c r="FPS246" s="92"/>
      <c r="FPT246" s="92"/>
      <c r="FPU246" s="92"/>
      <c r="FPV246" s="92"/>
      <c r="FPW246" s="92"/>
      <c r="FPX246" s="92"/>
      <c r="FPY246" s="92"/>
      <c r="FPZ246" s="92"/>
      <c r="FQA246" s="92"/>
      <c r="FQB246" s="92"/>
      <c r="FQC246" s="92"/>
      <c r="FQD246" s="92"/>
      <c r="FQE246" s="92"/>
      <c r="FQF246" s="92"/>
      <c r="FQG246" s="92"/>
      <c r="FQH246" s="92"/>
      <c r="FQI246" s="92"/>
      <c r="FQJ246" s="92"/>
      <c r="FQK246" s="92"/>
      <c r="FQL246" s="92"/>
      <c r="FQM246" s="92"/>
      <c r="FQN246" s="92"/>
      <c r="FQO246" s="92"/>
      <c r="FQP246" s="92"/>
      <c r="FQQ246" s="92"/>
      <c r="FQR246" s="92"/>
      <c r="FQS246" s="92"/>
      <c r="FQT246" s="92"/>
      <c r="FQU246" s="92"/>
      <c r="FQV246" s="92"/>
      <c r="FQW246" s="92"/>
      <c r="FQX246" s="92"/>
      <c r="FQY246" s="92"/>
      <c r="FQZ246" s="92"/>
      <c r="FRA246" s="92"/>
      <c r="FRB246" s="92"/>
      <c r="FRC246" s="92"/>
      <c r="FRD246" s="92"/>
      <c r="FRE246" s="92"/>
      <c r="FRF246" s="92"/>
      <c r="FRG246" s="92"/>
      <c r="FRH246" s="92"/>
      <c r="FRI246" s="92"/>
      <c r="FRJ246" s="92"/>
      <c r="FRK246" s="92"/>
      <c r="FRL246" s="92"/>
      <c r="FRM246" s="92"/>
      <c r="FRN246" s="92"/>
      <c r="FRO246" s="92"/>
      <c r="FRP246" s="92"/>
      <c r="FRQ246" s="92"/>
      <c r="FRR246" s="92"/>
      <c r="FRS246" s="92"/>
      <c r="FRT246" s="92"/>
      <c r="FRU246" s="92"/>
      <c r="FRV246" s="92"/>
      <c r="FRW246" s="92"/>
      <c r="FRX246" s="92"/>
      <c r="FRY246" s="92"/>
      <c r="FRZ246" s="92"/>
      <c r="FSA246" s="92"/>
      <c r="FSB246" s="92"/>
      <c r="FSC246" s="92"/>
      <c r="FSD246" s="92"/>
      <c r="FSE246" s="92"/>
      <c r="FSF246" s="92"/>
      <c r="FSG246" s="92"/>
      <c r="FSH246" s="92"/>
      <c r="FSI246" s="92"/>
      <c r="FSJ246" s="92"/>
      <c r="FSK246" s="92"/>
      <c r="FSL246" s="92"/>
      <c r="FSM246" s="92"/>
      <c r="FSN246" s="92"/>
      <c r="FSO246" s="92"/>
      <c r="FSP246" s="92"/>
      <c r="FSQ246" s="92"/>
      <c r="FSR246" s="92"/>
      <c r="FSS246" s="92"/>
      <c r="FST246" s="92"/>
      <c r="FSU246" s="92"/>
      <c r="FSV246" s="92"/>
      <c r="FSW246" s="92"/>
      <c r="FSX246" s="92"/>
      <c r="FSY246" s="92"/>
      <c r="FSZ246" s="92"/>
      <c r="FTA246" s="92"/>
      <c r="FTB246" s="92"/>
      <c r="FTC246" s="92"/>
      <c r="FTD246" s="92"/>
      <c r="FTE246" s="92"/>
      <c r="FTF246" s="92"/>
      <c r="FTG246" s="92"/>
      <c r="FTH246" s="92"/>
      <c r="FTI246" s="92"/>
      <c r="FTJ246" s="92"/>
      <c r="FTK246" s="92"/>
      <c r="FTL246" s="92"/>
      <c r="FTM246" s="92"/>
      <c r="FTN246" s="92"/>
      <c r="FTO246" s="92"/>
      <c r="FTP246" s="92"/>
      <c r="FTQ246" s="92"/>
      <c r="FTR246" s="92"/>
      <c r="FTS246" s="92"/>
      <c r="FTT246" s="92"/>
      <c r="FTU246" s="92"/>
      <c r="FTV246" s="92"/>
      <c r="FTW246" s="92"/>
      <c r="FTX246" s="92"/>
      <c r="FTY246" s="92"/>
      <c r="FTZ246" s="92"/>
      <c r="FUA246" s="92"/>
      <c r="FUB246" s="92"/>
      <c r="FUC246" s="92"/>
      <c r="FUD246" s="92"/>
      <c r="FUE246" s="92"/>
      <c r="FUF246" s="92"/>
      <c r="FUG246" s="92"/>
      <c r="FUH246" s="92"/>
      <c r="FUI246" s="92"/>
      <c r="FUJ246" s="92"/>
      <c r="FUK246" s="92"/>
      <c r="FUL246" s="92"/>
      <c r="FUM246" s="92"/>
      <c r="FUN246" s="92"/>
      <c r="FUO246" s="92"/>
      <c r="FUP246" s="92"/>
      <c r="FUQ246" s="92"/>
      <c r="FUR246" s="92"/>
      <c r="FUS246" s="92"/>
      <c r="FUT246" s="92"/>
      <c r="FUU246" s="92"/>
      <c r="FUV246" s="92"/>
      <c r="FUW246" s="92"/>
      <c r="FUX246" s="92"/>
      <c r="FUY246" s="92"/>
      <c r="FUZ246" s="92"/>
      <c r="FVA246" s="92"/>
      <c r="FVB246" s="92"/>
      <c r="FVC246" s="92"/>
      <c r="FVD246" s="92"/>
      <c r="FVE246" s="92"/>
      <c r="FVF246" s="92"/>
      <c r="FVG246" s="92"/>
      <c r="FVH246" s="92"/>
      <c r="FVI246" s="92"/>
      <c r="FVJ246" s="92"/>
      <c r="FVK246" s="92"/>
      <c r="FVL246" s="92"/>
      <c r="FVM246" s="92"/>
      <c r="FVN246" s="92"/>
      <c r="FVO246" s="92"/>
      <c r="FVP246" s="92"/>
      <c r="FVQ246" s="92"/>
      <c r="FVR246" s="92"/>
      <c r="FVS246" s="92"/>
      <c r="FVT246" s="92"/>
      <c r="FVU246" s="92"/>
      <c r="FVV246" s="92"/>
      <c r="FVW246" s="92"/>
      <c r="FVX246" s="92"/>
      <c r="FVY246" s="92"/>
      <c r="FVZ246" s="92"/>
      <c r="FWA246" s="92"/>
      <c r="FWB246" s="92"/>
      <c r="FWC246" s="92"/>
      <c r="FWD246" s="92"/>
      <c r="FWE246" s="92"/>
      <c r="FWF246" s="92"/>
      <c r="FWG246" s="92"/>
      <c r="FWH246" s="92"/>
      <c r="FWI246" s="92"/>
      <c r="FWJ246" s="92"/>
      <c r="FWK246" s="92"/>
      <c r="FWL246" s="92"/>
      <c r="FWM246" s="92"/>
      <c r="FWN246" s="92"/>
      <c r="FWO246" s="92"/>
      <c r="FWP246" s="92"/>
      <c r="FWQ246" s="92"/>
      <c r="FWR246" s="92"/>
      <c r="FWS246" s="92"/>
      <c r="FWT246" s="92"/>
      <c r="FWU246" s="92"/>
      <c r="FWV246" s="92"/>
      <c r="FWW246" s="92"/>
      <c r="FWX246" s="92"/>
      <c r="FWY246" s="92"/>
      <c r="FWZ246" s="92"/>
      <c r="FXA246" s="92"/>
      <c r="FXB246" s="92"/>
      <c r="FXC246" s="92"/>
      <c r="FXD246" s="92"/>
      <c r="FXE246" s="92"/>
      <c r="FXF246" s="92"/>
      <c r="FXG246" s="92"/>
      <c r="FXH246" s="92"/>
      <c r="FXI246" s="92"/>
      <c r="FXJ246" s="92"/>
      <c r="FXK246" s="92"/>
      <c r="FXL246" s="92"/>
      <c r="FXM246" s="92"/>
      <c r="FXN246" s="92"/>
      <c r="FXO246" s="92"/>
      <c r="FXP246" s="92"/>
      <c r="FXQ246" s="92"/>
      <c r="FXR246" s="92"/>
      <c r="FXS246" s="92"/>
      <c r="FXT246" s="92"/>
      <c r="FXU246" s="92"/>
      <c r="FXV246" s="92"/>
      <c r="FXW246" s="92"/>
      <c r="FXX246" s="92"/>
      <c r="FXY246" s="92"/>
      <c r="FXZ246" s="92"/>
      <c r="FYA246" s="92"/>
      <c r="FYB246" s="92"/>
      <c r="FYC246" s="92"/>
      <c r="FYD246" s="92"/>
      <c r="FYE246" s="92"/>
      <c r="FYF246" s="92"/>
      <c r="FYG246" s="92"/>
      <c r="FYH246" s="92"/>
      <c r="FYI246" s="92"/>
      <c r="FYJ246" s="92"/>
      <c r="FYK246" s="92"/>
      <c r="FYL246" s="92"/>
      <c r="FYM246" s="92"/>
      <c r="FYN246" s="92"/>
      <c r="FYO246" s="92"/>
      <c r="FYP246" s="92"/>
      <c r="FYQ246" s="92"/>
      <c r="FYR246" s="92"/>
      <c r="FYS246" s="92"/>
      <c r="FYT246" s="92"/>
      <c r="FYU246" s="92"/>
      <c r="FYV246" s="92"/>
      <c r="FYW246" s="92"/>
      <c r="FYX246" s="92"/>
      <c r="FYY246" s="92"/>
      <c r="FYZ246" s="92"/>
      <c r="FZA246" s="92"/>
      <c r="FZB246" s="92"/>
      <c r="FZC246" s="92"/>
      <c r="FZD246" s="92"/>
      <c r="FZE246" s="92"/>
      <c r="FZF246" s="92"/>
      <c r="FZG246" s="92"/>
      <c r="FZH246" s="92"/>
      <c r="FZI246" s="92"/>
      <c r="FZJ246" s="92"/>
      <c r="FZK246" s="92"/>
      <c r="FZL246" s="92"/>
      <c r="FZM246" s="92"/>
      <c r="FZN246" s="92"/>
      <c r="FZO246" s="92"/>
      <c r="FZP246" s="92"/>
      <c r="FZQ246" s="92"/>
      <c r="FZR246" s="92"/>
      <c r="FZS246" s="92"/>
      <c r="FZT246" s="92"/>
      <c r="FZU246" s="92"/>
      <c r="FZV246" s="92"/>
      <c r="FZW246" s="92"/>
      <c r="FZX246" s="92"/>
      <c r="FZY246" s="92"/>
      <c r="FZZ246" s="92"/>
      <c r="GAA246" s="92"/>
      <c r="GAB246" s="92"/>
      <c r="GAC246" s="92"/>
      <c r="GAD246" s="92"/>
      <c r="GAE246" s="92"/>
      <c r="GAF246" s="92"/>
      <c r="GAG246" s="92"/>
      <c r="GAH246" s="92"/>
      <c r="GAI246" s="92"/>
      <c r="GAJ246" s="92"/>
      <c r="GAK246" s="92"/>
      <c r="GAL246" s="92"/>
      <c r="GAM246" s="92"/>
      <c r="GAN246" s="92"/>
      <c r="GAO246" s="92"/>
      <c r="GAP246" s="92"/>
      <c r="GAQ246" s="92"/>
      <c r="GAR246" s="92"/>
      <c r="GAS246" s="92"/>
      <c r="GAT246" s="92"/>
      <c r="GAU246" s="92"/>
      <c r="GAV246" s="92"/>
      <c r="GAW246" s="92"/>
      <c r="GAX246" s="92"/>
      <c r="GAY246" s="92"/>
      <c r="GAZ246" s="92"/>
      <c r="GBA246" s="92"/>
      <c r="GBB246" s="92"/>
      <c r="GBC246" s="92"/>
      <c r="GBD246" s="92"/>
      <c r="GBE246" s="92"/>
      <c r="GBF246" s="92"/>
      <c r="GBG246" s="92"/>
      <c r="GBH246" s="92"/>
      <c r="GBI246" s="92"/>
      <c r="GBJ246" s="92"/>
      <c r="GBK246" s="92"/>
      <c r="GBL246" s="92"/>
      <c r="GBM246" s="92"/>
      <c r="GBN246" s="92"/>
      <c r="GBO246" s="92"/>
      <c r="GBP246" s="92"/>
      <c r="GBQ246" s="92"/>
      <c r="GBR246" s="92"/>
      <c r="GBS246" s="92"/>
      <c r="GBT246" s="92"/>
      <c r="GBU246" s="92"/>
      <c r="GBV246" s="92"/>
      <c r="GBW246" s="92"/>
      <c r="GBX246" s="92"/>
      <c r="GBY246" s="92"/>
      <c r="GBZ246" s="92"/>
      <c r="GCA246" s="92"/>
      <c r="GCB246" s="92"/>
      <c r="GCC246" s="92"/>
      <c r="GCD246" s="92"/>
      <c r="GCE246" s="92"/>
      <c r="GCF246" s="92"/>
      <c r="GCG246" s="92"/>
      <c r="GCH246" s="92"/>
      <c r="GCI246" s="92"/>
      <c r="GCJ246" s="92"/>
      <c r="GCK246" s="92"/>
      <c r="GCL246" s="92"/>
      <c r="GCM246" s="92"/>
      <c r="GCN246" s="92"/>
      <c r="GCO246" s="92"/>
      <c r="GCP246" s="92"/>
      <c r="GCQ246" s="92"/>
      <c r="GCR246" s="92"/>
      <c r="GCS246" s="92"/>
      <c r="GCT246" s="92"/>
      <c r="GCU246" s="92"/>
      <c r="GCV246" s="92"/>
      <c r="GCW246" s="92"/>
      <c r="GCX246" s="92"/>
      <c r="GCY246" s="92"/>
      <c r="GCZ246" s="92"/>
      <c r="GDA246" s="92"/>
      <c r="GDB246" s="92"/>
      <c r="GDC246" s="92"/>
      <c r="GDD246" s="92"/>
      <c r="GDE246" s="92"/>
      <c r="GDF246" s="92"/>
      <c r="GDG246" s="92"/>
      <c r="GDH246" s="92"/>
      <c r="GDI246" s="92"/>
      <c r="GDJ246" s="92"/>
      <c r="GDK246" s="92"/>
      <c r="GDL246" s="92"/>
      <c r="GDM246" s="92"/>
      <c r="GDN246" s="92"/>
      <c r="GDO246" s="92"/>
      <c r="GDP246" s="92"/>
      <c r="GDQ246" s="92"/>
      <c r="GDR246" s="92"/>
      <c r="GDS246" s="92"/>
      <c r="GDT246" s="92"/>
      <c r="GDU246" s="92"/>
      <c r="GDV246" s="92"/>
      <c r="GDW246" s="92"/>
      <c r="GDX246" s="92"/>
      <c r="GDY246" s="92"/>
      <c r="GDZ246" s="92"/>
      <c r="GEA246" s="92"/>
      <c r="GEB246" s="92"/>
      <c r="GEC246" s="92"/>
      <c r="GED246" s="92"/>
      <c r="GEE246" s="92"/>
      <c r="GEF246" s="92"/>
      <c r="GEG246" s="92"/>
      <c r="GEH246" s="92"/>
      <c r="GEI246" s="92"/>
      <c r="GEJ246" s="92"/>
      <c r="GEK246" s="92"/>
      <c r="GEL246" s="92"/>
      <c r="GEM246" s="92"/>
      <c r="GEN246" s="92"/>
      <c r="GEO246" s="92"/>
      <c r="GEP246" s="92"/>
      <c r="GEQ246" s="92"/>
      <c r="GER246" s="92"/>
      <c r="GES246" s="92"/>
      <c r="GET246" s="92"/>
      <c r="GEU246" s="92"/>
      <c r="GEV246" s="92"/>
      <c r="GEW246" s="92"/>
      <c r="GEX246" s="92"/>
      <c r="GEY246" s="92"/>
      <c r="GEZ246" s="92"/>
      <c r="GFA246" s="92"/>
      <c r="GFB246" s="92"/>
      <c r="GFC246" s="92"/>
      <c r="GFD246" s="92"/>
      <c r="GFE246" s="92"/>
      <c r="GFF246" s="92"/>
      <c r="GFG246" s="92"/>
      <c r="GFH246" s="92"/>
      <c r="GFI246" s="92"/>
      <c r="GFJ246" s="92"/>
      <c r="GFK246" s="92"/>
      <c r="GFL246" s="92"/>
      <c r="GFM246" s="92"/>
      <c r="GFN246" s="92"/>
      <c r="GFO246" s="92"/>
      <c r="GFP246" s="92"/>
      <c r="GFQ246" s="92"/>
      <c r="GFR246" s="92"/>
      <c r="GFS246" s="92"/>
      <c r="GFT246" s="92"/>
      <c r="GFU246" s="92"/>
      <c r="GFV246" s="92"/>
      <c r="GFW246" s="92"/>
      <c r="GFX246" s="92"/>
      <c r="GFY246" s="92"/>
      <c r="GFZ246" s="92"/>
      <c r="GGA246" s="92"/>
      <c r="GGB246" s="92"/>
      <c r="GGC246" s="92"/>
      <c r="GGD246" s="92"/>
      <c r="GGE246" s="92"/>
      <c r="GGF246" s="92"/>
      <c r="GGG246" s="92"/>
      <c r="GGH246" s="92"/>
      <c r="GGI246" s="92"/>
      <c r="GGJ246" s="92"/>
      <c r="GGK246" s="92"/>
      <c r="GGL246" s="92"/>
      <c r="GGM246" s="92"/>
      <c r="GGN246" s="92"/>
      <c r="GGO246" s="92"/>
      <c r="GGP246" s="92"/>
      <c r="GGQ246" s="92"/>
      <c r="GGR246" s="92"/>
      <c r="GGS246" s="92"/>
      <c r="GGT246" s="92"/>
      <c r="GGU246" s="92"/>
      <c r="GGV246" s="92"/>
      <c r="GGW246" s="92"/>
      <c r="GGX246" s="92"/>
      <c r="GGY246" s="92"/>
      <c r="GGZ246" s="92"/>
      <c r="GHA246" s="92"/>
      <c r="GHB246" s="92"/>
      <c r="GHC246" s="92"/>
      <c r="GHD246" s="92"/>
      <c r="GHE246" s="92"/>
      <c r="GHF246" s="92"/>
      <c r="GHG246" s="92"/>
      <c r="GHH246" s="92"/>
      <c r="GHI246" s="92"/>
      <c r="GHJ246" s="92"/>
      <c r="GHK246" s="92"/>
      <c r="GHL246" s="92"/>
      <c r="GHM246" s="92"/>
      <c r="GHN246" s="92"/>
      <c r="GHO246" s="92"/>
      <c r="GHP246" s="92"/>
      <c r="GHQ246" s="92"/>
      <c r="GHR246" s="92"/>
      <c r="GHS246" s="92"/>
      <c r="GHT246" s="92"/>
      <c r="GHU246" s="92"/>
      <c r="GHV246" s="92"/>
      <c r="GHW246" s="92"/>
      <c r="GHX246" s="92"/>
      <c r="GHY246" s="92"/>
      <c r="GHZ246" s="92"/>
      <c r="GIA246" s="92"/>
      <c r="GIB246" s="92"/>
      <c r="GIC246" s="92"/>
      <c r="GID246" s="92"/>
      <c r="GIE246" s="92"/>
      <c r="GIF246" s="92"/>
      <c r="GIG246" s="92"/>
      <c r="GIH246" s="92"/>
      <c r="GII246" s="92"/>
      <c r="GIJ246" s="92"/>
      <c r="GIK246" s="92"/>
      <c r="GIL246" s="92"/>
      <c r="GIM246" s="92"/>
      <c r="GIN246" s="92"/>
      <c r="GIO246" s="92"/>
      <c r="GIP246" s="92"/>
      <c r="GIQ246" s="92"/>
      <c r="GIR246" s="92"/>
      <c r="GIS246" s="92"/>
      <c r="GIT246" s="92"/>
      <c r="GIU246" s="92"/>
      <c r="GIV246" s="92"/>
      <c r="GIW246" s="92"/>
      <c r="GIX246" s="92"/>
      <c r="GIY246" s="92"/>
      <c r="GIZ246" s="92"/>
      <c r="GJA246" s="92"/>
      <c r="GJB246" s="92"/>
      <c r="GJC246" s="92"/>
      <c r="GJD246" s="92"/>
      <c r="GJE246" s="92"/>
      <c r="GJF246" s="92"/>
      <c r="GJG246" s="92"/>
      <c r="GJH246" s="92"/>
      <c r="GJI246" s="92"/>
      <c r="GJJ246" s="92"/>
      <c r="GJK246" s="92"/>
      <c r="GJL246" s="92"/>
      <c r="GJM246" s="92"/>
      <c r="GJN246" s="92"/>
      <c r="GJO246" s="92"/>
      <c r="GJP246" s="92"/>
      <c r="GJQ246" s="92"/>
      <c r="GJR246" s="92"/>
      <c r="GJS246" s="92"/>
      <c r="GJT246" s="92"/>
      <c r="GJU246" s="92"/>
      <c r="GJV246" s="92"/>
      <c r="GJW246" s="92"/>
      <c r="GJX246" s="92"/>
      <c r="GJY246" s="92"/>
      <c r="GJZ246" s="92"/>
      <c r="GKA246" s="92"/>
      <c r="GKB246" s="92"/>
      <c r="GKC246" s="92"/>
      <c r="GKD246" s="92"/>
      <c r="GKE246" s="92"/>
      <c r="GKF246" s="92"/>
      <c r="GKG246" s="92"/>
      <c r="GKH246" s="92"/>
      <c r="GKI246" s="92"/>
      <c r="GKJ246" s="92"/>
      <c r="GKK246" s="92"/>
      <c r="GKL246" s="92"/>
      <c r="GKM246" s="92"/>
      <c r="GKN246" s="92"/>
      <c r="GKO246" s="92"/>
      <c r="GKP246" s="92"/>
      <c r="GKQ246" s="92"/>
      <c r="GKR246" s="92"/>
      <c r="GKS246" s="92"/>
      <c r="GKT246" s="92"/>
      <c r="GKU246" s="92"/>
      <c r="GKV246" s="92"/>
      <c r="GKW246" s="92"/>
      <c r="GKX246" s="92"/>
      <c r="GKY246" s="92"/>
      <c r="GKZ246" s="92"/>
      <c r="GLA246" s="92"/>
      <c r="GLB246" s="92"/>
      <c r="GLC246" s="92"/>
      <c r="GLD246" s="92"/>
      <c r="GLE246" s="92"/>
      <c r="GLF246" s="92"/>
      <c r="GLG246" s="92"/>
      <c r="GLH246" s="92"/>
      <c r="GLI246" s="92"/>
      <c r="GLJ246" s="92"/>
      <c r="GLK246" s="92"/>
      <c r="GLL246" s="92"/>
      <c r="GLM246" s="92"/>
      <c r="GLN246" s="92"/>
      <c r="GLO246" s="92"/>
      <c r="GLP246" s="92"/>
      <c r="GLQ246" s="92"/>
      <c r="GLR246" s="92"/>
      <c r="GLS246" s="92"/>
      <c r="GLT246" s="92"/>
      <c r="GLU246" s="92"/>
      <c r="GLV246" s="92"/>
      <c r="GLW246" s="92"/>
      <c r="GLX246" s="92"/>
      <c r="GLY246" s="92"/>
      <c r="GLZ246" s="92"/>
      <c r="GMA246" s="92"/>
      <c r="GMB246" s="92"/>
      <c r="GMC246" s="92"/>
      <c r="GMD246" s="92"/>
      <c r="GME246" s="92"/>
      <c r="GMF246" s="92"/>
      <c r="GMG246" s="92"/>
      <c r="GMH246" s="92"/>
      <c r="GMI246" s="92"/>
      <c r="GMJ246" s="92"/>
      <c r="GMK246" s="92"/>
      <c r="GML246" s="92"/>
      <c r="GMM246" s="92"/>
      <c r="GMN246" s="92"/>
      <c r="GMO246" s="92"/>
      <c r="GMP246" s="92"/>
      <c r="GMQ246" s="92"/>
      <c r="GMR246" s="92"/>
      <c r="GMS246" s="92"/>
      <c r="GMT246" s="92"/>
      <c r="GMU246" s="92"/>
      <c r="GMV246" s="92"/>
      <c r="GMW246" s="92"/>
      <c r="GMX246" s="92"/>
      <c r="GMY246" s="92"/>
      <c r="GMZ246" s="92"/>
      <c r="GNA246" s="92"/>
      <c r="GNB246" s="92"/>
      <c r="GNC246" s="92"/>
      <c r="GND246" s="92"/>
      <c r="GNE246" s="92"/>
      <c r="GNF246" s="92"/>
      <c r="GNG246" s="92"/>
      <c r="GNH246" s="92"/>
      <c r="GNI246" s="92"/>
      <c r="GNJ246" s="92"/>
      <c r="GNK246" s="92"/>
      <c r="GNL246" s="92"/>
      <c r="GNM246" s="92"/>
      <c r="GNN246" s="92"/>
      <c r="GNO246" s="92"/>
      <c r="GNP246" s="92"/>
      <c r="GNQ246" s="92"/>
      <c r="GNR246" s="92"/>
      <c r="GNS246" s="92"/>
      <c r="GNT246" s="92"/>
      <c r="GNU246" s="92"/>
      <c r="GNV246" s="92"/>
      <c r="GNW246" s="92"/>
      <c r="GNX246" s="92"/>
      <c r="GNY246" s="92"/>
      <c r="GNZ246" s="92"/>
      <c r="GOA246" s="92"/>
      <c r="GOB246" s="92"/>
      <c r="GOC246" s="92"/>
      <c r="GOD246" s="92"/>
      <c r="GOE246" s="92"/>
      <c r="GOF246" s="92"/>
      <c r="GOG246" s="92"/>
      <c r="GOH246" s="92"/>
      <c r="GOI246" s="92"/>
      <c r="GOJ246" s="92"/>
      <c r="GOK246" s="92"/>
      <c r="GOL246" s="92"/>
      <c r="GOM246" s="92"/>
      <c r="GON246" s="92"/>
      <c r="GOO246" s="92"/>
      <c r="GOP246" s="92"/>
      <c r="GOQ246" s="92"/>
      <c r="GOR246" s="92"/>
      <c r="GOS246" s="92"/>
      <c r="GOT246" s="92"/>
      <c r="GOU246" s="92"/>
      <c r="GOV246" s="92"/>
      <c r="GOW246" s="92"/>
      <c r="GOX246" s="92"/>
      <c r="GOY246" s="92"/>
      <c r="GOZ246" s="92"/>
      <c r="GPA246" s="92"/>
      <c r="GPB246" s="92"/>
      <c r="GPC246" s="92"/>
      <c r="GPD246" s="92"/>
      <c r="GPE246" s="92"/>
      <c r="GPF246" s="92"/>
      <c r="GPG246" s="92"/>
      <c r="GPH246" s="92"/>
      <c r="GPI246" s="92"/>
      <c r="GPJ246" s="92"/>
      <c r="GPK246" s="92"/>
      <c r="GPL246" s="92"/>
      <c r="GPM246" s="92"/>
      <c r="GPN246" s="92"/>
      <c r="GPO246" s="92"/>
      <c r="GPP246" s="92"/>
      <c r="GPQ246" s="92"/>
      <c r="GPR246" s="92"/>
      <c r="GPS246" s="92"/>
      <c r="GPT246" s="92"/>
      <c r="GPU246" s="92"/>
      <c r="GPV246" s="92"/>
      <c r="GPW246" s="92"/>
      <c r="GPX246" s="92"/>
      <c r="GPY246" s="92"/>
      <c r="GPZ246" s="92"/>
      <c r="GQA246" s="92"/>
      <c r="GQB246" s="92"/>
      <c r="GQC246" s="92"/>
      <c r="GQD246" s="92"/>
      <c r="GQE246" s="92"/>
      <c r="GQF246" s="92"/>
      <c r="GQG246" s="92"/>
      <c r="GQH246" s="92"/>
      <c r="GQI246" s="92"/>
      <c r="GQJ246" s="92"/>
      <c r="GQK246" s="92"/>
      <c r="GQL246" s="92"/>
      <c r="GQM246" s="92"/>
      <c r="GQN246" s="92"/>
      <c r="GQO246" s="92"/>
      <c r="GQP246" s="92"/>
      <c r="GQQ246" s="92"/>
      <c r="GQR246" s="92"/>
      <c r="GQS246" s="92"/>
      <c r="GQT246" s="92"/>
      <c r="GQU246" s="92"/>
      <c r="GQV246" s="92"/>
      <c r="GQW246" s="92"/>
      <c r="GQX246" s="92"/>
      <c r="GQY246" s="92"/>
      <c r="GQZ246" s="92"/>
      <c r="GRA246" s="92"/>
      <c r="GRB246" s="92"/>
      <c r="GRC246" s="92"/>
      <c r="GRD246" s="92"/>
      <c r="GRE246" s="92"/>
      <c r="GRF246" s="92"/>
      <c r="GRG246" s="92"/>
      <c r="GRH246" s="92"/>
      <c r="GRI246" s="92"/>
      <c r="GRJ246" s="92"/>
      <c r="GRK246" s="92"/>
      <c r="GRL246" s="92"/>
      <c r="GRM246" s="92"/>
      <c r="GRN246" s="92"/>
      <c r="GRO246" s="92"/>
      <c r="GRP246" s="92"/>
      <c r="GRQ246" s="92"/>
      <c r="GRR246" s="92"/>
      <c r="GRS246" s="92"/>
      <c r="GRT246" s="92"/>
      <c r="GRU246" s="92"/>
      <c r="GRV246" s="92"/>
      <c r="GRW246" s="92"/>
      <c r="GRX246" s="92"/>
      <c r="GRY246" s="92"/>
      <c r="GRZ246" s="92"/>
      <c r="GSA246" s="92"/>
      <c r="GSB246" s="92"/>
      <c r="GSC246" s="92"/>
      <c r="GSD246" s="92"/>
      <c r="GSE246" s="92"/>
      <c r="GSF246" s="92"/>
      <c r="GSG246" s="92"/>
      <c r="GSH246" s="92"/>
      <c r="GSI246" s="92"/>
      <c r="GSJ246" s="92"/>
      <c r="GSK246" s="92"/>
      <c r="GSL246" s="92"/>
      <c r="GSM246" s="92"/>
      <c r="GSN246" s="92"/>
      <c r="GSO246" s="92"/>
      <c r="GSP246" s="92"/>
      <c r="GSQ246" s="92"/>
      <c r="GSR246" s="92"/>
      <c r="GSS246" s="92"/>
      <c r="GST246" s="92"/>
      <c r="GSU246" s="92"/>
      <c r="GSV246" s="92"/>
      <c r="GSW246" s="92"/>
      <c r="GSX246" s="92"/>
      <c r="GSY246" s="92"/>
      <c r="GSZ246" s="92"/>
      <c r="GTA246" s="92"/>
      <c r="GTB246" s="92"/>
      <c r="GTC246" s="92"/>
      <c r="GTD246" s="92"/>
      <c r="GTE246" s="92"/>
      <c r="GTF246" s="92"/>
      <c r="GTG246" s="92"/>
      <c r="GTH246" s="92"/>
      <c r="GTI246" s="92"/>
      <c r="GTJ246" s="92"/>
      <c r="GTK246" s="92"/>
      <c r="GTL246" s="92"/>
      <c r="GTM246" s="92"/>
      <c r="GTN246" s="92"/>
      <c r="GTO246" s="92"/>
      <c r="GTP246" s="92"/>
      <c r="GTQ246" s="92"/>
      <c r="GTR246" s="92"/>
      <c r="GTS246" s="92"/>
      <c r="GTT246" s="92"/>
      <c r="GTU246" s="92"/>
      <c r="GTV246" s="92"/>
      <c r="GTW246" s="92"/>
      <c r="GTX246" s="92"/>
      <c r="GTY246" s="92"/>
      <c r="GTZ246" s="92"/>
      <c r="GUA246" s="92"/>
      <c r="GUB246" s="92"/>
      <c r="GUC246" s="92"/>
      <c r="GUD246" s="92"/>
      <c r="GUE246" s="92"/>
      <c r="GUF246" s="92"/>
      <c r="GUG246" s="92"/>
      <c r="GUH246" s="92"/>
      <c r="GUI246" s="92"/>
      <c r="GUJ246" s="92"/>
      <c r="GUK246" s="92"/>
      <c r="GUL246" s="92"/>
      <c r="GUM246" s="92"/>
      <c r="GUN246" s="92"/>
      <c r="GUO246" s="92"/>
      <c r="GUP246" s="92"/>
      <c r="GUQ246" s="92"/>
      <c r="GUR246" s="92"/>
      <c r="GUS246" s="92"/>
      <c r="GUT246" s="92"/>
      <c r="GUU246" s="92"/>
      <c r="GUV246" s="92"/>
      <c r="GUW246" s="92"/>
      <c r="GUX246" s="92"/>
      <c r="GUY246" s="92"/>
      <c r="GUZ246" s="92"/>
      <c r="GVA246" s="92"/>
      <c r="GVB246" s="92"/>
      <c r="GVC246" s="92"/>
      <c r="GVD246" s="92"/>
      <c r="GVE246" s="92"/>
      <c r="GVF246" s="92"/>
      <c r="GVG246" s="92"/>
      <c r="GVH246" s="92"/>
      <c r="GVI246" s="92"/>
      <c r="GVJ246" s="92"/>
      <c r="GVK246" s="92"/>
      <c r="GVL246" s="92"/>
      <c r="GVM246" s="92"/>
      <c r="GVN246" s="92"/>
      <c r="GVO246" s="92"/>
      <c r="GVP246" s="92"/>
      <c r="GVQ246" s="92"/>
      <c r="GVR246" s="92"/>
      <c r="GVS246" s="92"/>
      <c r="GVT246" s="92"/>
      <c r="GVU246" s="92"/>
      <c r="GVV246" s="92"/>
      <c r="GVW246" s="92"/>
      <c r="GVX246" s="92"/>
      <c r="GVY246" s="92"/>
      <c r="GVZ246" s="92"/>
      <c r="GWA246" s="92"/>
      <c r="GWB246" s="92"/>
      <c r="GWC246" s="92"/>
      <c r="GWD246" s="92"/>
      <c r="GWE246" s="92"/>
      <c r="GWF246" s="92"/>
      <c r="GWG246" s="92"/>
      <c r="GWH246" s="92"/>
      <c r="GWI246" s="92"/>
      <c r="GWJ246" s="92"/>
      <c r="GWK246" s="92"/>
      <c r="GWL246" s="92"/>
      <c r="GWM246" s="92"/>
      <c r="GWN246" s="92"/>
      <c r="GWO246" s="92"/>
      <c r="GWP246" s="92"/>
      <c r="GWQ246" s="92"/>
      <c r="GWR246" s="92"/>
      <c r="GWS246" s="92"/>
      <c r="GWT246" s="92"/>
      <c r="GWU246" s="92"/>
      <c r="GWV246" s="92"/>
      <c r="GWW246" s="92"/>
      <c r="GWX246" s="92"/>
      <c r="GWY246" s="92"/>
      <c r="GWZ246" s="92"/>
      <c r="GXA246" s="92"/>
      <c r="GXB246" s="92"/>
      <c r="GXC246" s="92"/>
      <c r="GXD246" s="92"/>
      <c r="GXE246" s="92"/>
      <c r="GXF246" s="92"/>
      <c r="GXG246" s="92"/>
      <c r="GXH246" s="92"/>
      <c r="GXI246" s="92"/>
      <c r="GXJ246" s="92"/>
      <c r="GXK246" s="92"/>
      <c r="GXL246" s="92"/>
      <c r="GXM246" s="92"/>
      <c r="GXN246" s="92"/>
      <c r="GXO246" s="92"/>
      <c r="GXP246" s="92"/>
      <c r="GXQ246" s="92"/>
      <c r="GXR246" s="92"/>
      <c r="GXS246" s="92"/>
      <c r="GXT246" s="92"/>
      <c r="GXU246" s="92"/>
      <c r="GXV246" s="92"/>
      <c r="GXW246" s="92"/>
      <c r="GXX246" s="92"/>
      <c r="GXY246" s="92"/>
      <c r="GXZ246" s="92"/>
      <c r="GYA246" s="92"/>
      <c r="GYB246" s="92"/>
      <c r="GYC246" s="92"/>
      <c r="GYD246" s="92"/>
      <c r="GYE246" s="92"/>
      <c r="GYF246" s="92"/>
      <c r="GYG246" s="92"/>
      <c r="GYH246" s="92"/>
      <c r="GYI246" s="92"/>
      <c r="GYJ246" s="92"/>
      <c r="GYK246" s="92"/>
      <c r="GYL246" s="92"/>
      <c r="GYM246" s="92"/>
      <c r="GYN246" s="92"/>
      <c r="GYO246" s="92"/>
      <c r="GYP246" s="92"/>
      <c r="GYQ246" s="92"/>
      <c r="GYR246" s="92"/>
      <c r="GYS246" s="92"/>
      <c r="GYT246" s="92"/>
      <c r="GYU246" s="92"/>
      <c r="GYV246" s="92"/>
      <c r="GYW246" s="92"/>
      <c r="GYX246" s="92"/>
      <c r="GYY246" s="92"/>
      <c r="GYZ246" s="92"/>
      <c r="GZA246" s="92"/>
      <c r="GZB246" s="92"/>
      <c r="GZC246" s="92"/>
      <c r="GZD246" s="92"/>
      <c r="GZE246" s="92"/>
      <c r="GZF246" s="92"/>
      <c r="GZG246" s="92"/>
      <c r="GZH246" s="92"/>
      <c r="GZI246" s="92"/>
      <c r="GZJ246" s="92"/>
      <c r="GZK246" s="92"/>
      <c r="GZL246" s="92"/>
      <c r="GZM246" s="92"/>
      <c r="GZN246" s="92"/>
      <c r="GZO246" s="92"/>
      <c r="GZP246" s="92"/>
      <c r="GZQ246" s="92"/>
      <c r="GZR246" s="92"/>
      <c r="GZS246" s="92"/>
      <c r="GZT246" s="92"/>
      <c r="GZU246" s="92"/>
      <c r="GZV246" s="92"/>
      <c r="GZW246" s="92"/>
      <c r="GZX246" s="92"/>
      <c r="GZY246" s="92"/>
      <c r="GZZ246" s="92"/>
      <c r="HAA246" s="92"/>
      <c r="HAB246" s="92"/>
      <c r="HAC246" s="92"/>
      <c r="HAD246" s="92"/>
      <c r="HAE246" s="92"/>
      <c r="HAF246" s="92"/>
      <c r="HAG246" s="92"/>
      <c r="HAH246" s="92"/>
      <c r="HAI246" s="92"/>
      <c r="HAJ246" s="92"/>
      <c r="HAK246" s="92"/>
      <c r="HAL246" s="92"/>
      <c r="HAM246" s="92"/>
      <c r="HAN246" s="92"/>
      <c r="HAO246" s="92"/>
      <c r="HAP246" s="92"/>
      <c r="HAQ246" s="92"/>
      <c r="HAR246" s="92"/>
      <c r="HAS246" s="92"/>
      <c r="HAT246" s="92"/>
      <c r="HAU246" s="92"/>
      <c r="HAV246" s="92"/>
      <c r="HAW246" s="92"/>
      <c r="HAX246" s="92"/>
      <c r="HAY246" s="92"/>
      <c r="HAZ246" s="92"/>
      <c r="HBA246" s="92"/>
      <c r="HBB246" s="92"/>
      <c r="HBC246" s="92"/>
      <c r="HBD246" s="92"/>
      <c r="HBE246" s="92"/>
      <c r="HBF246" s="92"/>
      <c r="HBG246" s="92"/>
      <c r="HBH246" s="92"/>
      <c r="HBI246" s="92"/>
      <c r="HBJ246" s="92"/>
      <c r="HBK246" s="92"/>
      <c r="HBL246" s="92"/>
      <c r="HBM246" s="92"/>
      <c r="HBN246" s="92"/>
      <c r="HBO246" s="92"/>
      <c r="HBP246" s="92"/>
      <c r="HBQ246" s="92"/>
      <c r="HBR246" s="92"/>
      <c r="HBS246" s="92"/>
      <c r="HBT246" s="92"/>
      <c r="HBU246" s="92"/>
      <c r="HBV246" s="92"/>
      <c r="HBW246" s="92"/>
      <c r="HBX246" s="92"/>
      <c r="HBY246" s="92"/>
      <c r="HBZ246" s="92"/>
      <c r="HCA246" s="92"/>
      <c r="HCB246" s="92"/>
      <c r="HCC246" s="92"/>
      <c r="HCD246" s="92"/>
      <c r="HCE246" s="92"/>
      <c r="HCF246" s="92"/>
      <c r="HCG246" s="92"/>
      <c r="HCH246" s="92"/>
      <c r="HCI246" s="92"/>
      <c r="HCJ246" s="92"/>
      <c r="HCK246" s="92"/>
      <c r="HCL246" s="92"/>
      <c r="HCM246" s="92"/>
      <c r="HCN246" s="92"/>
      <c r="HCO246" s="92"/>
      <c r="HCP246" s="92"/>
      <c r="HCQ246" s="92"/>
      <c r="HCR246" s="92"/>
      <c r="HCS246" s="92"/>
      <c r="HCT246" s="92"/>
      <c r="HCU246" s="92"/>
      <c r="HCV246" s="92"/>
      <c r="HCW246" s="92"/>
      <c r="HCX246" s="92"/>
      <c r="HCY246" s="92"/>
      <c r="HCZ246" s="92"/>
      <c r="HDA246" s="92"/>
      <c r="HDB246" s="92"/>
      <c r="HDC246" s="92"/>
      <c r="HDD246" s="92"/>
      <c r="HDE246" s="92"/>
      <c r="HDF246" s="92"/>
      <c r="HDG246" s="92"/>
      <c r="HDH246" s="92"/>
      <c r="HDI246" s="92"/>
      <c r="HDJ246" s="92"/>
      <c r="HDK246" s="92"/>
      <c r="HDL246" s="92"/>
      <c r="HDM246" s="92"/>
      <c r="HDN246" s="92"/>
      <c r="HDO246" s="92"/>
      <c r="HDP246" s="92"/>
      <c r="HDQ246" s="92"/>
      <c r="HDR246" s="92"/>
      <c r="HDS246" s="92"/>
      <c r="HDT246" s="92"/>
      <c r="HDU246" s="92"/>
      <c r="HDV246" s="92"/>
      <c r="HDW246" s="92"/>
      <c r="HDX246" s="92"/>
      <c r="HDY246" s="92"/>
      <c r="HDZ246" s="92"/>
      <c r="HEA246" s="92"/>
      <c r="HEB246" s="92"/>
      <c r="HEC246" s="92"/>
      <c r="HED246" s="92"/>
      <c r="HEE246" s="92"/>
      <c r="HEF246" s="92"/>
      <c r="HEG246" s="92"/>
      <c r="HEH246" s="92"/>
      <c r="HEI246" s="92"/>
      <c r="HEJ246" s="92"/>
      <c r="HEK246" s="92"/>
      <c r="HEL246" s="92"/>
      <c r="HEM246" s="92"/>
      <c r="HEN246" s="92"/>
      <c r="HEO246" s="92"/>
      <c r="HEP246" s="92"/>
      <c r="HEQ246" s="92"/>
      <c r="HER246" s="92"/>
      <c r="HES246" s="92"/>
      <c r="HET246" s="92"/>
      <c r="HEU246" s="92"/>
      <c r="HEV246" s="92"/>
      <c r="HEW246" s="92"/>
      <c r="HEX246" s="92"/>
      <c r="HEY246" s="92"/>
      <c r="HEZ246" s="92"/>
      <c r="HFA246" s="92"/>
      <c r="HFB246" s="92"/>
      <c r="HFC246" s="92"/>
      <c r="HFD246" s="92"/>
      <c r="HFE246" s="92"/>
      <c r="HFF246" s="92"/>
      <c r="HFG246" s="92"/>
      <c r="HFH246" s="92"/>
      <c r="HFI246" s="92"/>
      <c r="HFJ246" s="92"/>
      <c r="HFK246" s="92"/>
      <c r="HFL246" s="92"/>
      <c r="HFM246" s="92"/>
      <c r="HFN246" s="92"/>
      <c r="HFO246" s="92"/>
      <c r="HFP246" s="92"/>
      <c r="HFQ246" s="92"/>
      <c r="HFR246" s="92"/>
      <c r="HFS246" s="92"/>
      <c r="HFT246" s="92"/>
      <c r="HFU246" s="92"/>
      <c r="HFV246" s="92"/>
      <c r="HFW246" s="92"/>
      <c r="HFX246" s="92"/>
      <c r="HFY246" s="92"/>
      <c r="HFZ246" s="92"/>
      <c r="HGA246" s="92"/>
      <c r="HGB246" s="92"/>
      <c r="HGC246" s="92"/>
      <c r="HGD246" s="92"/>
      <c r="HGE246" s="92"/>
      <c r="HGF246" s="92"/>
      <c r="HGG246" s="92"/>
      <c r="HGH246" s="92"/>
      <c r="HGI246" s="92"/>
      <c r="HGJ246" s="92"/>
      <c r="HGK246" s="92"/>
      <c r="HGL246" s="92"/>
      <c r="HGM246" s="92"/>
      <c r="HGN246" s="92"/>
      <c r="HGO246" s="92"/>
      <c r="HGP246" s="92"/>
      <c r="HGQ246" s="92"/>
      <c r="HGR246" s="92"/>
      <c r="HGS246" s="92"/>
      <c r="HGT246" s="92"/>
      <c r="HGU246" s="92"/>
      <c r="HGV246" s="92"/>
      <c r="HGW246" s="92"/>
      <c r="HGX246" s="92"/>
      <c r="HGY246" s="92"/>
      <c r="HGZ246" s="92"/>
      <c r="HHA246" s="92"/>
      <c r="HHB246" s="92"/>
      <c r="HHC246" s="92"/>
      <c r="HHD246" s="92"/>
      <c r="HHE246" s="92"/>
      <c r="HHF246" s="92"/>
      <c r="HHG246" s="92"/>
      <c r="HHH246" s="92"/>
      <c r="HHI246" s="92"/>
      <c r="HHJ246" s="92"/>
      <c r="HHK246" s="92"/>
      <c r="HHL246" s="92"/>
      <c r="HHM246" s="92"/>
      <c r="HHN246" s="92"/>
      <c r="HHO246" s="92"/>
      <c r="HHP246" s="92"/>
      <c r="HHQ246" s="92"/>
      <c r="HHR246" s="92"/>
      <c r="HHS246" s="92"/>
      <c r="HHT246" s="92"/>
      <c r="HHU246" s="92"/>
      <c r="HHV246" s="92"/>
      <c r="HHW246" s="92"/>
      <c r="HHX246" s="92"/>
      <c r="HHY246" s="92"/>
      <c r="HHZ246" s="92"/>
      <c r="HIA246" s="92"/>
      <c r="HIB246" s="92"/>
      <c r="HIC246" s="92"/>
      <c r="HID246" s="92"/>
      <c r="HIE246" s="92"/>
      <c r="HIF246" s="92"/>
      <c r="HIG246" s="92"/>
      <c r="HIH246" s="92"/>
      <c r="HII246" s="92"/>
      <c r="HIJ246" s="92"/>
      <c r="HIK246" s="92"/>
      <c r="HIL246" s="92"/>
      <c r="HIM246" s="92"/>
      <c r="HIN246" s="92"/>
      <c r="HIO246" s="92"/>
      <c r="HIP246" s="92"/>
      <c r="HIQ246" s="92"/>
      <c r="HIR246" s="92"/>
      <c r="HIS246" s="92"/>
      <c r="HIT246" s="92"/>
      <c r="HIU246" s="92"/>
      <c r="HIV246" s="92"/>
      <c r="HIW246" s="92"/>
      <c r="HIX246" s="92"/>
      <c r="HIY246" s="92"/>
      <c r="HIZ246" s="92"/>
      <c r="HJA246" s="92"/>
      <c r="HJB246" s="92"/>
      <c r="HJC246" s="92"/>
      <c r="HJD246" s="92"/>
      <c r="HJE246" s="92"/>
      <c r="HJF246" s="92"/>
      <c r="HJG246" s="92"/>
      <c r="HJH246" s="92"/>
      <c r="HJI246" s="92"/>
      <c r="HJJ246" s="92"/>
      <c r="HJK246" s="92"/>
      <c r="HJL246" s="92"/>
      <c r="HJM246" s="92"/>
      <c r="HJN246" s="92"/>
      <c r="HJO246" s="92"/>
      <c r="HJP246" s="92"/>
      <c r="HJQ246" s="92"/>
      <c r="HJR246" s="92"/>
      <c r="HJS246" s="92"/>
      <c r="HJT246" s="92"/>
      <c r="HJU246" s="92"/>
      <c r="HJV246" s="92"/>
      <c r="HJW246" s="92"/>
      <c r="HJX246" s="92"/>
      <c r="HJY246" s="92"/>
      <c r="HJZ246" s="92"/>
      <c r="HKA246" s="92"/>
      <c r="HKB246" s="92"/>
      <c r="HKC246" s="92"/>
      <c r="HKD246" s="92"/>
      <c r="HKE246" s="92"/>
      <c r="HKF246" s="92"/>
      <c r="HKG246" s="92"/>
      <c r="HKH246" s="92"/>
      <c r="HKI246" s="92"/>
      <c r="HKJ246" s="92"/>
      <c r="HKK246" s="92"/>
      <c r="HKL246" s="92"/>
      <c r="HKM246" s="92"/>
      <c r="HKN246" s="92"/>
      <c r="HKO246" s="92"/>
      <c r="HKP246" s="92"/>
      <c r="HKQ246" s="92"/>
      <c r="HKR246" s="92"/>
      <c r="HKS246" s="92"/>
      <c r="HKT246" s="92"/>
      <c r="HKU246" s="92"/>
      <c r="HKV246" s="92"/>
      <c r="HKW246" s="92"/>
      <c r="HKX246" s="92"/>
      <c r="HKY246" s="92"/>
      <c r="HKZ246" s="92"/>
      <c r="HLA246" s="92"/>
      <c r="HLB246" s="92"/>
      <c r="HLC246" s="92"/>
      <c r="HLD246" s="92"/>
      <c r="HLE246" s="92"/>
      <c r="HLF246" s="92"/>
      <c r="HLG246" s="92"/>
      <c r="HLH246" s="92"/>
      <c r="HLI246" s="92"/>
      <c r="HLJ246" s="92"/>
      <c r="HLK246" s="92"/>
      <c r="HLL246" s="92"/>
      <c r="HLM246" s="92"/>
      <c r="HLN246" s="92"/>
      <c r="HLO246" s="92"/>
      <c r="HLP246" s="92"/>
      <c r="HLQ246" s="92"/>
      <c r="HLR246" s="92"/>
      <c r="HLS246" s="92"/>
      <c r="HLT246" s="92"/>
      <c r="HLU246" s="92"/>
      <c r="HLV246" s="92"/>
      <c r="HLW246" s="92"/>
      <c r="HLX246" s="92"/>
      <c r="HLY246" s="92"/>
      <c r="HLZ246" s="92"/>
      <c r="HMA246" s="92"/>
      <c r="HMB246" s="92"/>
      <c r="HMC246" s="92"/>
      <c r="HMD246" s="92"/>
      <c r="HME246" s="92"/>
      <c r="HMF246" s="92"/>
      <c r="HMG246" s="92"/>
      <c r="HMH246" s="92"/>
      <c r="HMI246" s="92"/>
      <c r="HMJ246" s="92"/>
      <c r="HMK246" s="92"/>
      <c r="HML246" s="92"/>
      <c r="HMM246" s="92"/>
      <c r="HMN246" s="92"/>
      <c r="HMO246" s="92"/>
      <c r="HMP246" s="92"/>
      <c r="HMQ246" s="92"/>
      <c r="HMR246" s="92"/>
      <c r="HMS246" s="92"/>
      <c r="HMT246" s="92"/>
      <c r="HMU246" s="92"/>
      <c r="HMV246" s="92"/>
      <c r="HMW246" s="92"/>
      <c r="HMX246" s="92"/>
      <c r="HMY246" s="92"/>
      <c r="HMZ246" s="92"/>
      <c r="HNA246" s="92"/>
      <c r="HNB246" s="92"/>
      <c r="HNC246" s="92"/>
      <c r="HND246" s="92"/>
      <c r="HNE246" s="92"/>
      <c r="HNF246" s="92"/>
      <c r="HNG246" s="92"/>
      <c r="HNH246" s="92"/>
      <c r="HNI246" s="92"/>
      <c r="HNJ246" s="92"/>
      <c r="HNK246" s="92"/>
      <c r="HNL246" s="92"/>
      <c r="HNM246" s="92"/>
      <c r="HNN246" s="92"/>
      <c r="HNO246" s="92"/>
      <c r="HNP246" s="92"/>
      <c r="HNQ246" s="92"/>
      <c r="HNR246" s="92"/>
      <c r="HNS246" s="92"/>
      <c r="HNT246" s="92"/>
      <c r="HNU246" s="92"/>
      <c r="HNV246" s="92"/>
      <c r="HNW246" s="92"/>
      <c r="HNX246" s="92"/>
      <c r="HNY246" s="92"/>
      <c r="HNZ246" s="92"/>
      <c r="HOA246" s="92"/>
      <c r="HOB246" s="92"/>
      <c r="HOC246" s="92"/>
      <c r="HOD246" s="92"/>
      <c r="HOE246" s="92"/>
      <c r="HOF246" s="92"/>
      <c r="HOG246" s="92"/>
      <c r="HOH246" s="92"/>
      <c r="HOI246" s="92"/>
      <c r="HOJ246" s="92"/>
      <c r="HOK246" s="92"/>
      <c r="HOL246" s="92"/>
      <c r="HOM246" s="92"/>
      <c r="HON246" s="92"/>
      <c r="HOO246" s="92"/>
      <c r="HOP246" s="92"/>
      <c r="HOQ246" s="92"/>
      <c r="HOR246" s="92"/>
      <c r="HOS246" s="92"/>
      <c r="HOT246" s="92"/>
      <c r="HOU246" s="92"/>
      <c r="HOV246" s="92"/>
      <c r="HOW246" s="92"/>
      <c r="HOX246" s="92"/>
      <c r="HOY246" s="92"/>
      <c r="HOZ246" s="92"/>
      <c r="HPA246" s="92"/>
      <c r="HPB246" s="92"/>
      <c r="HPC246" s="92"/>
      <c r="HPD246" s="92"/>
      <c r="HPE246" s="92"/>
      <c r="HPF246" s="92"/>
      <c r="HPG246" s="92"/>
      <c r="HPH246" s="92"/>
      <c r="HPI246" s="92"/>
      <c r="HPJ246" s="92"/>
      <c r="HPK246" s="92"/>
      <c r="HPL246" s="92"/>
      <c r="HPM246" s="92"/>
      <c r="HPN246" s="92"/>
      <c r="HPO246" s="92"/>
      <c r="HPP246" s="92"/>
      <c r="HPQ246" s="92"/>
      <c r="HPR246" s="92"/>
      <c r="HPS246" s="92"/>
      <c r="HPT246" s="92"/>
      <c r="HPU246" s="92"/>
      <c r="HPV246" s="92"/>
      <c r="HPW246" s="92"/>
      <c r="HPX246" s="92"/>
      <c r="HPY246" s="92"/>
      <c r="HPZ246" s="92"/>
      <c r="HQA246" s="92"/>
      <c r="HQB246" s="92"/>
      <c r="HQC246" s="92"/>
      <c r="HQD246" s="92"/>
      <c r="HQE246" s="92"/>
      <c r="HQF246" s="92"/>
      <c r="HQG246" s="92"/>
      <c r="HQH246" s="92"/>
      <c r="HQI246" s="92"/>
      <c r="HQJ246" s="92"/>
      <c r="HQK246" s="92"/>
      <c r="HQL246" s="92"/>
      <c r="HQM246" s="92"/>
      <c r="HQN246" s="92"/>
      <c r="HQO246" s="92"/>
      <c r="HQP246" s="92"/>
      <c r="HQQ246" s="92"/>
      <c r="HQR246" s="92"/>
      <c r="HQS246" s="92"/>
      <c r="HQT246" s="92"/>
      <c r="HQU246" s="92"/>
      <c r="HQV246" s="92"/>
      <c r="HQW246" s="92"/>
      <c r="HQX246" s="92"/>
      <c r="HQY246" s="92"/>
      <c r="HQZ246" s="92"/>
      <c r="HRA246" s="92"/>
      <c r="HRB246" s="92"/>
      <c r="HRC246" s="92"/>
      <c r="HRD246" s="92"/>
      <c r="HRE246" s="92"/>
      <c r="HRF246" s="92"/>
      <c r="HRG246" s="92"/>
      <c r="HRH246" s="92"/>
      <c r="HRI246" s="92"/>
      <c r="HRJ246" s="92"/>
      <c r="HRK246" s="92"/>
      <c r="HRL246" s="92"/>
      <c r="HRM246" s="92"/>
      <c r="HRN246" s="92"/>
      <c r="HRO246" s="92"/>
      <c r="HRP246" s="92"/>
      <c r="HRQ246" s="92"/>
      <c r="HRR246" s="92"/>
      <c r="HRS246" s="92"/>
      <c r="HRT246" s="92"/>
      <c r="HRU246" s="92"/>
      <c r="HRV246" s="92"/>
      <c r="HRW246" s="92"/>
      <c r="HRX246" s="92"/>
      <c r="HRY246" s="92"/>
      <c r="HRZ246" s="92"/>
      <c r="HSA246" s="92"/>
      <c r="HSB246" s="92"/>
      <c r="HSC246" s="92"/>
      <c r="HSD246" s="92"/>
      <c r="HSE246" s="92"/>
      <c r="HSF246" s="92"/>
      <c r="HSG246" s="92"/>
      <c r="HSH246" s="92"/>
      <c r="HSI246" s="92"/>
      <c r="HSJ246" s="92"/>
      <c r="HSK246" s="92"/>
      <c r="HSL246" s="92"/>
      <c r="HSM246" s="92"/>
      <c r="HSN246" s="92"/>
      <c r="HSO246" s="92"/>
      <c r="HSP246" s="92"/>
      <c r="HSQ246" s="92"/>
      <c r="HSR246" s="92"/>
      <c r="HSS246" s="92"/>
      <c r="HST246" s="92"/>
      <c r="HSU246" s="92"/>
      <c r="HSV246" s="92"/>
      <c r="HSW246" s="92"/>
      <c r="HSX246" s="92"/>
      <c r="HSY246" s="92"/>
      <c r="HSZ246" s="92"/>
      <c r="HTA246" s="92"/>
      <c r="HTB246" s="92"/>
      <c r="HTC246" s="92"/>
      <c r="HTD246" s="92"/>
      <c r="HTE246" s="92"/>
      <c r="HTF246" s="92"/>
      <c r="HTG246" s="92"/>
      <c r="HTH246" s="92"/>
      <c r="HTI246" s="92"/>
      <c r="HTJ246" s="92"/>
      <c r="HTK246" s="92"/>
      <c r="HTL246" s="92"/>
      <c r="HTM246" s="92"/>
      <c r="HTN246" s="92"/>
      <c r="HTO246" s="92"/>
      <c r="HTP246" s="92"/>
      <c r="HTQ246" s="92"/>
      <c r="HTR246" s="92"/>
      <c r="HTS246" s="92"/>
      <c r="HTT246" s="92"/>
      <c r="HTU246" s="92"/>
      <c r="HTV246" s="92"/>
      <c r="HTW246" s="92"/>
      <c r="HTX246" s="92"/>
      <c r="HTY246" s="92"/>
      <c r="HTZ246" s="92"/>
      <c r="HUA246" s="92"/>
      <c r="HUB246" s="92"/>
      <c r="HUC246" s="92"/>
      <c r="HUD246" s="92"/>
      <c r="HUE246" s="92"/>
      <c r="HUF246" s="92"/>
      <c r="HUG246" s="92"/>
      <c r="HUH246" s="92"/>
      <c r="HUI246" s="92"/>
      <c r="HUJ246" s="92"/>
      <c r="HUK246" s="92"/>
      <c r="HUL246" s="92"/>
      <c r="HUM246" s="92"/>
      <c r="HUN246" s="92"/>
      <c r="HUO246" s="92"/>
      <c r="HUP246" s="92"/>
      <c r="HUQ246" s="92"/>
      <c r="HUR246" s="92"/>
      <c r="HUS246" s="92"/>
      <c r="HUT246" s="92"/>
      <c r="HUU246" s="92"/>
      <c r="HUV246" s="92"/>
      <c r="HUW246" s="92"/>
      <c r="HUX246" s="92"/>
      <c r="HUY246" s="92"/>
      <c r="HUZ246" s="92"/>
      <c r="HVA246" s="92"/>
      <c r="HVB246" s="92"/>
      <c r="HVC246" s="92"/>
      <c r="HVD246" s="92"/>
      <c r="HVE246" s="92"/>
      <c r="HVF246" s="92"/>
      <c r="HVG246" s="92"/>
      <c r="HVH246" s="92"/>
      <c r="HVI246" s="92"/>
      <c r="HVJ246" s="92"/>
      <c r="HVK246" s="92"/>
      <c r="HVL246" s="92"/>
      <c r="HVM246" s="92"/>
      <c r="HVN246" s="92"/>
      <c r="HVO246" s="92"/>
      <c r="HVP246" s="92"/>
      <c r="HVQ246" s="92"/>
      <c r="HVR246" s="92"/>
      <c r="HVS246" s="92"/>
      <c r="HVT246" s="92"/>
      <c r="HVU246" s="92"/>
      <c r="HVV246" s="92"/>
      <c r="HVW246" s="92"/>
      <c r="HVX246" s="92"/>
      <c r="HVY246" s="92"/>
      <c r="HVZ246" s="92"/>
      <c r="HWA246" s="92"/>
      <c r="HWB246" s="92"/>
      <c r="HWC246" s="92"/>
      <c r="HWD246" s="92"/>
      <c r="HWE246" s="92"/>
      <c r="HWF246" s="92"/>
      <c r="HWG246" s="92"/>
      <c r="HWH246" s="92"/>
      <c r="HWI246" s="92"/>
      <c r="HWJ246" s="92"/>
      <c r="HWK246" s="92"/>
      <c r="HWL246" s="92"/>
      <c r="HWM246" s="92"/>
      <c r="HWN246" s="92"/>
      <c r="HWO246" s="92"/>
      <c r="HWP246" s="92"/>
      <c r="HWQ246" s="92"/>
      <c r="HWR246" s="92"/>
      <c r="HWS246" s="92"/>
      <c r="HWT246" s="92"/>
      <c r="HWU246" s="92"/>
      <c r="HWV246" s="92"/>
      <c r="HWW246" s="92"/>
      <c r="HWX246" s="92"/>
      <c r="HWY246" s="92"/>
      <c r="HWZ246" s="92"/>
      <c r="HXA246" s="92"/>
      <c r="HXB246" s="92"/>
      <c r="HXC246" s="92"/>
      <c r="HXD246" s="92"/>
      <c r="HXE246" s="92"/>
      <c r="HXF246" s="92"/>
      <c r="HXG246" s="92"/>
      <c r="HXH246" s="92"/>
      <c r="HXI246" s="92"/>
      <c r="HXJ246" s="92"/>
      <c r="HXK246" s="92"/>
      <c r="HXL246" s="92"/>
      <c r="HXM246" s="92"/>
      <c r="HXN246" s="92"/>
      <c r="HXO246" s="92"/>
      <c r="HXP246" s="92"/>
      <c r="HXQ246" s="92"/>
      <c r="HXR246" s="92"/>
      <c r="HXS246" s="92"/>
      <c r="HXT246" s="92"/>
      <c r="HXU246" s="92"/>
      <c r="HXV246" s="92"/>
      <c r="HXW246" s="92"/>
      <c r="HXX246" s="92"/>
      <c r="HXY246" s="92"/>
      <c r="HXZ246" s="92"/>
      <c r="HYA246" s="92"/>
      <c r="HYB246" s="92"/>
      <c r="HYC246" s="92"/>
      <c r="HYD246" s="92"/>
      <c r="HYE246" s="92"/>
      <c r="HYF246" s="92"/>
      <c r="HYG246" s="92"/>
      <c r="HYH246" s="92"/>
      <c r="HYI246" s="92"/>
      <c r="HYJ246" s="92"/>
      <c r="HYK246" s="92"/>
      <c r="HYL246" s="92"/>
      <c r="HYM246" s="92"/>
      <c r="HYN246" s="92"/>
      <c r="HYO246" s="92"/>
      <c r="HYP246" s="92"/>
      <c r="HYQ246" s="92"/>
      <c r="HYR246" s="92"/>
      <c r="HYS246" s="92"/>
      <c r="HYT246" s="92"/>
      <c r="HYU246" s="92"/>
      <c r="HYV246" s="92"/>
      <c r="HYW246" s="92"/>
      <c r="HYX246" s="92"/>
      <c r="HYY246" s="92"/>
      <c r="HYZ246" s="92"/>
      <c r="HZA246" s="92"/>
      <c r="HZB246" s="92"/>
      <c r="HZC246" s="92"/>
      <c r="HZD246" s="92"/>
      <c r="HZE246" s="92"/>
      <c r="HZF246" s="92"/>
      <c r="HZG246" s="92"/>
      <c r="HZH246" s="92"/>
      <c r="HZI246" s="92"/>
      <c r="HZJ246" s="92"/>
      <c r="HZK246" s="92"/>
      <c r="HZL246" s="92"/>
      <c r="HZM246" s="92"/>
      <c r="HZN246" s="92"/>
      <c r="HZO246" s="92"/>
      <c r="HZP246" s="92"/>
      <c r="HZQ246" s="92"/>
      <c r="HZR246" s="92"/>
      <c r="HZS246" s="92"/>
      <c r="HZT246" s="92"/>
      <c r="HZU246" s="92"/>
      <c r="HZV246" s="92"/>
      <c r="HZW246" s="92"/>
      <c r="HZX246" s="92"/>
      <c r="HZY246" s="92"/>
      <c r="HZZ246" s="92"/>
      <c r="IAA246" s="92"/>
      <c r="IAB246" s="92"/>
      <c r="IAC246" s="92"/>
      <c r="IAD246" s="92"/>
      <c r="IAE246" s="92"/>
      <c r="IAF246" s="92"/>
      <c r="IAG246" s="92"/>
      <c r="IAH246" s="92"/>
      <c r="IAI246" s="92"/>
      <c r="IAJ246" s="92"/>
      <c r="IAK246" s="92"/>
      <c r="IAL246" s="92"/>
      <c r="IAM246" s="92"/>
      <c r="IAN246" s="92"/>
      <c r="IAO246" s="92"/>
      <c r="IAP246" s="92"/>
      <c r="IAQ246" s="92"/>
      <c r="IAR246" s="92"/>
      <c r="IAS246" s="92"/>
      <c r="IAT246" s="92"/>
      <c r="IAU246" s="92"/>
      <c r="IAV246" s="92"/>
      <c r="IAW246" s="92"/>
      <c r="IAX246" s="92"/>
      <c r="IAY246" s="92"/>
      <c r="IAZ246" s="92"/>
      <c r="IBA246" s="92"/>
      <c r="IBB246" s="92"/>
      <c r="IBC246" s="92"/>
      <c r="IBD246" s="92"/>
      <c r="IBE246" s="92"/>
      <c r="IBF246" s="92"/>
      <c r="IBG246" s="92"/>
      <c r="IBH246" s="92"/>
      <c r="IBI246" s="92"/>
      <c r="IBJ246" s="92"/>
      <c r="IBK246" s="92"/>
      <c r="IBL246" s="92"/>
      <c r="IBM246" s="92"/>
      <c r="IBN246" s="92"/>
      <c r="IBO246" s="92"/>
      <c r="IBP246" s="92"/>
      <c r="IBQ246" s="92"/>
      <c r="IBR246" s="92"/>
      <c r="IBS246" s="92"/>
      <c r="IBT246" s="92"/>
      <c r="IBU246" s="92"/>
      <c r="IBV246" s="92"/>
      <c r="IBW246" s="92"/>
      <c r="IBX246" s="92"/>
      <c r="IBY246" s="92"/>
      <c r="IBZ246" s="92"/>
      <c r="ICA246" s="92"/>
      <c r="ICB246" s="92"/>
      <c r="ICC246" s="92"/>
      <c r="ICD246" s="92"/>
      <c r="ICE246" s="92"/>
      <c r="ICF246" s="92"/>
      <c r="ICG246" s="92"/>
      <c r="ICH246" s="92"/>
      <c r="ICI246" s="92"/>
      <c r="ICJ246" s="92"/>
      <c r="ICK246" s="92"/>
      <c r="ICL246" s="92"/>
      <c r="ICM246" s="92"/>
      <c r="ICN246" s="92"/>
      <c r="ICO246" s="92"/>
      <c r="ICP246" s="92"/>
      <c r="ICQ246" s="92"/>
      <c r="ICR246" s="92"/>
      <c r="ICS246" s="92"/>
      <c r="ICT246" s="92"/>
      <c r="ICU246" s="92"/>
      <c r="ICV246" s="92"/>
      <c r="ICW246" s="92"/>
      <c r="ICX246" s="92"/>
      <c r="ICY246" s="92"/>
      <c r="ICZ246" s="92"/>
      <c r="IDA246" s="92"/>
      <c r="IDB246" s="92"/>
      <c r="IDC246" s="92"/>
      <c r="IDD246" s="92"/>
      <c r="IDE246" s="92"/>
      <c r="IDF246" s="92"/>
      <c r="IDG246" s="92"/>
      <c r="IDH246" s="92"/>
      <c r="IDI246" s="92"/>
      <c r="IDJ246" s="92"/>
      <c r="IDK246" s="92"/>
      <c r="IDL246" s="92"/>
      <c r="IDM246" s="92"/>
      <c r="IDN246" s="92"/>
      <c r="IDO246" s="92"/>
      <c r="IDP246" s="92"/>
      <c r="IDQ246" s="92"/>
      <c r="IDR246" s="92"/>
      <c r="IDS246" s="92"/>
      <c r="IDT246" s="92"/>
      <c r="IDU246" s="92"/>
      <c r="IDV246" s="92"/>
      <c r="IDW246" s="92"/>
      <c r="IDX246" s="92"/>
      <c r="IDY246" s="92"/>
      <c r="IDZ246" s="92"/>
      <c r="IEA246" s="92"/>
      <c r="IEB246" s="92"/>
      <c r="IEC246" s="92"/>
      <c r="IED246" s="92"/>
      <c r="IEE246" s="92"/>
      <c r="IEF246" s="92"/>
      <c r="IEG246" s="92"/>
      <c r="IEH246" s="92"/>
      <c r="IEI246" s="92"/>
      <c r="IEJ246" s="92"/>
      <c r="IEK246" s="92"/>
      <c r="IEL246" s="92"/>
      <c r="IEM246" s="92"/>
      <c r="IEN246" s="92"/>
      <c r="IEO246" s="92"/>
      <c r="IEP246" s="92"/>
      <c r="IEQ246" s="92"/>
      <c r="IER246" s="92"/>
      <c r="IES246" s="92"/>
      <c r="IET246" s="92"/>
      <c r="IEU246" s="92"/>
      <c r="IEV246" s="92"/>
      <c r="IEW246" s="92"/>
      <c r="IEX246" s="92"/>
      <c r="IEY246" s="92"/>
      <c r="IEZ246" s="92"/>
      <c r="IFA246" s="92"/>
      <c r="IFB246" s="92"/>
      <c r="IFC246" s="92"/>
      <c r="IFD246" s="92"/>
      <c r="IFE246" s="92"/>
      <c r="IFF246" s="92"/>
      <c r="IFG246" s="92"/>
      <c r="IFH246" s="92"/>
      <c r="IFI246" s="92"/>
      <c r="IFJ246" s="92"/>
      <c r="IFK246" s="92"/>
      <c r="IFL246" s="92"/>
      <c r="IFM246" s="92"/>
      <c r="IFN246" s="92"/>
      <c r="IFO246" s="92"/>
      <c r="IFP246" s="92"/>
      <c r="IFQ246" s="92"/>
      <c r="IFR246" s="92"/>
      <c r="IFS246" s="92"/>
      <c r="IFT246" s="92"/>
      <c r="IFU246" s="92"/>
      <c r="IFV246" s="92"/>
      <c r="IFW246" s="92"/>
      <c r="IFX246" s="92"/>
      <c r="IFY246" s="92"/>
      <c r="IFZ246" s="92"/>
      <c r="IGA246" s="92"/>
      <c r="IGB246" s="92"/>
      <c r="IGC246" s="92"/>
      <c r="IGD246" s="92"/>
      <c r="IGE246" s="92"/>
      <c r="IGF246" s="92"/>
      <c r="IGG246" s="92"/>
      <c r="IGH246" s="92"/>
      <c r="IGI246" s="92"/>
      <c r="IGJ246" s="92"/>
      <c r="IGK246" s="92"/>
      <c r="IGL246" s="92"/>
      <c r="IGM246" s="92"/>
      <c r="IGN246" s="92"/>
      <c r="IGO246" s="92"/>
      <c r="IGP246" s="92"/>
      <c r="IGQ246" s="92"/>
      <c r="IGR246" s="92"/>
      <c r="IGS246" s="92"/>
      <c r="IGT246" s="92"/>
      <c r="IGU246" s="92"/>
      <c r="IGV246" s="92"/>
      <c r="IGW246" s="92"/>
      <c r="IGX246" s="92"/>
      <c r="IGY246" s="92"/>
      <c r="IGZ246" s="92"/>
      <c r="IHA246" s="92"/>
      <c r="IHB246" s="92"/>
      <c r="IHC246" s="92"/>
      <c r="IHD246" s="92"/>
      <c r="IHE246" s="92"/>
      <c r="IHF246" s="92"/>
      <c r="IHG246" s="92"/>
      <c r="IHH246" s="92"/>
      <c r="IHI246" s="92"/>
      <c r="IHJ246" s="92"/>
      <c r="IHK246" s="92"/>
      <c r="IHL246" s="92"/>
      <c r="IHM246" s="92"/>
      <c r="IHN246" s="92"/>
      <c r="IHO246" s="92"/>
      <c r="IHP246" s="92"/>
      <c r="IHQ246" s="92"/>
      <c r="IHR246" s="92"/>
      <c r="IHS246" s="92"/>
      <c r="IHT246" s="92"/>
      <c r="IHU246" s="92"/>
      <c r="IHV246" s="92"/>
      <c r="IHW246" s="92"/>
      <c r="IHX246" s="92"/>
      <c r="IHY246" s="92"/>
      <c r="IHZ246" s="92"/>
      <c r="IIA246" s="92"/>
      <c r="IIB246" s="92"/>
      <c r="IIC246" s="92"/>
      <c r="IID246" s="92"/>
      <c r="IIE246" s="92"/>
      <c r="IIF246" s="92"/>
      <c r="IIG246" s="92"/>
      <c r="IIH246" s="92"/>
      <c r="III246" s="92"/>
      <c r="IIJ246" s="92"/>
      <c r="IIK246" s="92"/>
      <c r="IIL246" s="92"/>
      <c r="IIM246" s="92"/>
      <c r="IIN246" s="92"/>
      <c r="IIO246" s="92"/>
      <c r="IIP246" s="92"/>
      <c r="IIQ246" s="92"/>
      <c r="IIR246" s="92"/>
      <c r="IIS246" s="92"/>
      <c r="IIT246" s="92"/>
      <c r="IIU246" s="92"/>
      <c r="IIV246" s="92"/>
      <c r="IIW246" s="92"/>
      <c r="IIX246" s="92"/>
      <c r="IIY246" s="92"/>
      <c r="IIZ246" s="92"/>
      <c r="IJA246" s="92"/>
      <c r="IJB246" s="92"/>
      <c r="IJC246" s="92"/>
      <c r="IJD246" s="92"/>
      <c r="IJE246" s="92"/>
      <c r="IJF246" s="92"/>
      <c r="IJG246" s="92"/>
      <c r="IJH246" s="92"/>
      <c r="IJI246" s="92"/>
      <c r="IJJ246" s="92"/>
      <c r="IJK246" s="92"/>
      <c r="IJL246" s="92"/>
      <c r="IJM246" s="92"/>
      <c r="IJN246" s="92"/>
      <c r="IJO246" s="92"/>
      <c r="IJP246" s="92"/>
      <c r="IJQ246" s="92"/>
      <c r="IJR246" s="92"/>
      <c r="IJS246" s="92"/>
      <c r="IJT246" s="92"/>
      <c r="IJU246" s="92"/>
      <c r="IJV246" s="92"/>
      <c r="IJW246" s="92"/>
      <c r="IJX246" s="92"/>
      <c r="IJY246" s="92"/>
      <c r="IJZ246" s="92"/>
      <c r="IKA246" s="92"/>
      <c r="IKB246" s="92"/>
      <c r="IKC246" s="92"/>
      <c r="IKD246" s="92"/>
      <c r="IKE246" s="92"/>
      <c r="IKF246" s="92"/>
      <c r="IKG246" s="92"/>
      <c r="IKH246" s="92"/>
      <c r="IKI246" s="92"/>
      <c r="IKJ246" s="92"/>
      <c r="IKK246" s="92"/>
      <c r="IKL246" s="92"/>
      <c r="IKM246" s="92"/>
      <c r="IKN246" s="92"/>
      <c r="IKO246" s="92"/>
      <c r="IKP246" s="92"/>
      <c r="IKQ246" s="92"/>
      <c r="IKR246" s="92"/>
      <c r="IKS246" s="92"/>
      <c r="IKT246" s="92"/>
      <c r="IKU246" s="92"/>
      <c r="IKV246" s="92"/>
      <c r="IKW246" s="92"/>
      <c r="IKX246" s="92"/>
      <c r="IKY246" s="92"/>
      <c r="IKZ246" s="92"/>
      <c r="ILA246" s="92"/>
      <c r="ILB246" s="92"/>
      <c r="ILC246" s="92"/>
      <c r="ILD246" s="92"/>
      <c r="ILE246" s="92"/>
      <c r="ILF246" s="92"/>
      <c r="ILG246" s="92"/>
      <c r="ILH246" s="92"/>
      <c r="ILI246" s="92"/>
      <c r="ILJ246" s="92"/>
      <c r="ILK246" s="92"/>
      <c r="ILL246" s="92"/>
      <c r="ILM246" s="92"/>
      <c r="ILN246" s="92"/>
      <c r="ILO246" s="92"/>
      <c r="ILP246" s="92"/>
      <c r="ILQ246" s="92"/>
      <c r="ILR246" s="92"/>
      <c r="ILS246" s="92"/>
      <c r="ILT246" s="92"/>
      <c r="ILU246" s="92"/>
      <c r="ILV246" s="92"/>
      <c r="ILW246" s="92"/>
      <c r="ILX246" s="92"/>
      <c r="ILY246" s="92"/>
      <c r="ILZ246" s="92"/>
      <c r="IMA246" s="92"/>
      <c r="IMB246" s="92"/>
      <c r="IMC246" s="92"/>
      <c r="IMD246" s="92"/>
      <c r="IME246" s="92"/>
      <c r="IMF246" s="92"/>
      <c r="IMG246" s="92"/>
      <c r="IMH246" s="92"/>
      <c r="IMI246" s="92"/>
      <c r="IMJ246" s="92"/>
      <c r="IMK246" s="92"/>
      <c r="IML246" s="92"/>
      <c r="IMM246" s="92"/>
      <c r="IMN246" s="92"/>
      <c r="IMO246" s="92"/>
      <c r="IMP246" s="92"/>
      <c r="IMQ246" s="92"/>
      <c r="IMR246" s="92"/>
      <c r="IMS246" s="92"/>
      <c r="IMT246" s="92"/>
      <c r="IMU246" s="92"/>
      <c r="IMV246" s="92"/>
      <c r="IMW246" s="92"/>
      <c r="IMX246" s="92"/>
      <c r="IMY246" s="92"/>
      <c r="IMZ246" s="92"/>
      <c r="INA246" s="92"/>
      <c r="INB246" s="92"/>
      <c r="INC246" s="92"/>
      <c r="IND246" s="92"/>
      <c r="INE246" s="92"/>
      <c r="INF246" s="92"/>
      <c r="ING246" s="92"/>
      <c r="INH246" s="92"/>
      <c r="INI246" s="92"/>
      <c r="INJ246" s="92"/>
      <c r="INK246" s="92"/>
      <c r="INL246" s="92"/>
      <c r="INM246" s="92"/>
      <c r="INN246" s="92"/>
      <c r="INO246" s="92"/>
      <c r="INP246" s="92"/>
      <c r="INQ246" s="92"/>
      <c r="INR246" s="92"/>
      <c r="INS246" s="92"/>
      <c r="INT246" s="92"/>
      <c r="INU246" s="92"/>
      <c r="INV246" s="92"/>
      <c r="INW246" s="92"/>
      <c r="INX246" s="92"/>
      <c r="INY246" s="92"/>
      <c r="INZ246" s="92"/>
      <c r="IOA246" s="92"/>
      <c r="IOB246" s="92"/>
      <c r="IOC246" s="92"/>
      <c r="IOD246" s="92"/>
      <c r="IOE246" s="92"/>
      <c r="IOF246" s="92"/>
      <c r="IOG246" s="92"/>
      <c r="IOH246" s="92"/>
      <c r="IOI246" s="92"/>
      <c r="IOJ246" s="92"/>
      <c r="IOK246" s="92"/>
      <c r="IOL246" s="92"/>
      <c r="IOM246" s="92"/>
      <c r="ION246" s="92"/>
      <c r="IOO246" s="92"/>
      <c r="IOP246" s="92"/>
      <c r="IOQ246" s="92"/>
      <c r="IOR246" s="92"/>
      <c r="IOS246" s="92"/>
      <c r="IOT246" s="92"/>
      <c r="IOU246" s="92"/>
      <c r="IOV246" s="92"/>
      <c r="IOW246" s="92"/>
      <c r="IOX246" s="92"/>
      <c r="IOY246" s="92"/>
      <c r="IOZ246" s="92"/>
      <c r="IPA246" s="92"/>
      <c r="IPB246" s="92"/>
      <c r="IPC246" s="92"/>
      <c r="IPD246" s="92"/>
      <c r="IPE246" s="92"/>
      <c r="IPF246" s="92"/>
      <c r="IPG246" s="92"/>
      <c r="IPH246" s="92"/>
      <c r="IPI246" s="92"/>
      <c r="IPJ246" s="92"/>
      <c r="IPK246" s="92"/>
      <c r="IPL246" s="92"/>
      <c r="IPM246" s="92"/>
      <c r="IPN246" s="92"/>
      <c r="IPO246" s="92"/>
      <c r="IPP246" s="92"/>
      <c r="IPQ246" s="92"/>
      <c r="IPR246" s="92"/>
      <c r="IPS246" s="92"/>
      <c r="IPT246" s="92"/>
      <c r="IPU246" s="92"/>
      <c r="IPV246" s="92"/>
      <c r="IPW246" s="92"/>
      <c r="IPX246" s="92"/>
      <c r="IPY246" s="92"/>
      <c r="IPZ246" s="92"/>
      <c r="IQA246" s="92"/>
      <c r="IQB246" s="92"/>
      <c r="IQC246" s="92"/>
      <c r="IQD246" s="92"/>
      <c r="IQE246" s="92"/>
      <c r="IQF246" s="92"/>
      <c r="IQG246" s="92"/>
      <c r="IQH246" s="92"/>
      <c r="IQI246" s="92"/>
      <c r="IQJ246" s="92"/>
      <c r="IQK246" s="92"/>
      <c r="IQL246" s="92"/>
      <c r="IQM246" s="92"/>
      <c r="IQN246" s="92"/>
      <c r="IQO246" s="92"/>
      <c r="IQP246" s="92"/>
      <c r="IQQ246" s="92"/>
      <c r="IQR246" s="92"/>
      <c r="IQS246" s="92"/>
      <c r="IQT246" s="92"/>
      <c r="IQU246" s="92"/>
      <c r="IQV246" s="92"/>
      <c r="IQW246" s="92"/>
      <c r="IQX246" s="92"/>
      <c r="IQY246" s="92"/>
      <c r="IQZ246" s="92"/>
      <c r="IRA246" s="92"/>
      <c r="IRB246" s="92"/>
      <c r="IRC246" s="92"/>
      <c r="IRD246" s="92"/>
      <c r="IRE246" s="92"/>
      <c r="IRF246" s="92"/>
      <c r="IRG246" s="92"/>
      <c r="IRH246" s="92"/>
      <c r="IRI246" s="92"/>
      <c r="IRJ246" s="92"/>
      <c r="IRK246" s="92"/>
      <c r="IRL246" s="92"/>
      <c r="IRM246" s="92"/>
      <c r="IRN246" s="92"/>
      <c r="IRO246" s="92"/>
      <c r="IRP246" s="92"/>
      <c r="IRQ246" s="92"/>
      <c r="IRR246" s="92"/>
      <c r="IRS246" s="92"/>
      <c r="IRT246" s="92"/>
      <c r="IRU246" s="92"/>
      <c r="IRV246" s="92"/>
      <c r="IRW246" s="92"/>
      <c r="IRX246" s="92"/>
      <c r="IRY246" s="92"/>
      <c r="IRZ246" s="92"/>
      <c r="ISA246" s="92"/>
      <c r="ISB246" s="92"/>
      <c r="ISC246" s="92"/>
      <c r="ISD246" s="92"/>
      <c r="ISE246" s="92"/>
      <c r="ISF246" s="92"/>
      <c r="ISG246" s="92"/>
      <c r="ISH246" s="92"/>
      <c r="ISI246" s="92"/>
      <c r="ISJ246" s="92"/>
      <c r="ISK246" s="92"/>
      <c r="ISL246" s="92"/>
      <c r="ISM246" s="92"/>
      <c r="ISN246" s="92"/>
      <c r="ISO246" s="92"/>
      <c r="ISP246" s="92"/>
      <c r="ISQ246" s="92"/>
      <c r="ISR246" s="92"/>
      <c r="ISS246" s="92"/>
      <c r="IST246" s="92"/>
      <c r="ISU246" s="92"/>
      <c r="ISV246" s="92"/>
      <c r="ISW246" s="92"/>
      <c r="ISX246" s="92"/>
      <c r="ISY246" s="92"/>
      <c r="ISZ246" s="92"/>
      <c r="ITA246" s="92"/>
      <c r="ITB246" s="92"/>
      <c r="ITC246" s="92"/>
      <c r="ITD246" s="92"/>
      <c r="ITE246" s="92"/>
      <c r="ITF246" s="92"/>
      <c r="ITG246" s="92"/>
      <c r="ITH246" s="92"/>
      <c r="ITI246" s="92"/>
      <c r="ITJ246" s="92"/>
      <c r="ITK246" s="92"/>
      <c r="ITL246" s="92"/>
      <c r="ITM246" s="92"/>
      <c r="ITN246" s="92"/>
      <c r="ITO246" s="92"/>
      <c r="ITP246" s="92"/>
      <c r="ITQ246" s="92"/>
      <c r="ITR246" s="92"/>
      <c r="ITS246" s="92"/>
      <c r="ITT246" s="92"/>
      <c r="ITU246" s="92"/>
      <c r="ITV246" s="92"/>
      <c r="ITW246" s="92"/>
      <c r="ITX246" s="92"/>
      <c r="ITY246" s="92"/>
      <c r="ITZ246" s="92"/>
      <c r="IUA246" s="92"/>
      <c r="IUB246" s="92"/>
      <c r="IUC246" s="92"/>
      <c r="IUD246" s="92"/>
      <c r="IUE246" s="92"/>
      <c r="IUF246" s="92"/>
      <c r="IUG246" s="92"/>
      <c r="IUH246" s="92"/>
      <c r="IUI246" s="92"/>
      <c r="IUJ246" s="92"/>
      <c r="IUK246" s="92"/>
      <c r="IUL246" s="92"/>
      <c r="IUM246" s="92"/>
      <c r="IUN246" s="92"/>
      <c r="IUO246" s="92"/>
      <c r="IUP246" s="92"/>
      <c r="IUQ246" s="92"/>
      <c r="IUR246" s="92"/>
      <c r="IUS246" s="92"/>
      <c r="IUT246" s="92"/>
      <c r="IUU246" s="92"/>
      <c r="IUV246" s="92"/>
      <c r="IUW246" s="92"/>
      <c r="IUX246" s="92"/>
      <c r="IUY246" s="92"/>
      <c r="IUZ246" s="92"/>
      <c r="IVA246" s="92"/>
      <c r="IVB246" s="92"/>
      <c r="IVC246" s="92"/>
      <c r="IVD246" s="92"/>
      <c r="IVE246" s="92"/>
      <c r="IVF246" s="92"/>
      <c r="IVG246" s="92"/>
      <c r="IVH246" s="92"/>
      <c r="IVI246" s="92"/>
      <c r="IVJ246" s="92"/>
      <c r="IVK246" s="92"/>
      <c r="IVL246" s="92"/>
      <c r="IVM246" s="92"/>
      <c r="IVN246" s="92"/>
      <c r="IVO246" s="92"/>
      <c r="IVP246" s="92"/>
      <c r="IVQ246" s="92"/>
      <c r="IVR246" s="92"/>
      <c r="IVS246" s="92"/>
      <c r="IVT246" s="92"/>
      <c r="IVU246" s="92"/>
      <c r="IVV246" s="92"/>
      <c r="IVW246" s="92"/>
      <c r="IVX246" s="92"/>
      <c r="IVY246" s="92"/>
      <c r="IVZ246" s="92"/>
      <c r="IWA246" s="92"/>
      <c r="IWB246" s="92"/>
      <c r="IWC246" s="92"/>
      <c r="IWD246" s="92"/>
      <c r="IWE246" s="92"/>
      <c r="IWF246" s="92"/>
      <c r="IWG246" s="92"/>
      <c r="IWH246" s="92"/>
      <c r="IWI246" s="92"/>
      <c r="IWJ246" s="92"/>
      <c r="IWK246" s="92"/>
      <c r="IWL246" s="92"/>
      <c r="IWM246" s="92"/>
      <c r="IWN246" s="92"/>
      <c r="IWO246" s="92"/>
      <c r="IWP246" s="92"/>
      <c r="IWQ246" s="92"/>
      <c r="IWR246" s="92"/>
      <c r="IWS246" s="92"/>
      <c r="IWT246" s="92"/>
      <c r="IWU246" s="92"/>
      <c r="IWV246" s="92"/>
      <c r="IWW246" s="92"/>
      <c r="IWX246" s="92"/>
      <c r="IWY246" s="92"/>
      <c r="IWZ246" s="92"/>
      <c r="IXA246" s="92"/>
      <c r="IXB246" s="92"/>
      <c r="IXC246" s="92"/>
      <c r="IXD246" s="92"/>
      <c r="IXE246" s="92"/>
      <c r="IXF246" s="92"/>
      <c r="IXG246" s="92"/>
      <c r="IXH246" s="92"/>
      <c r="IXI246" s="92"/>
      <c r="IXJ246" s="92"/>
      <c r="IXK246" s="92"/>
      <c r="IXL246" s="92"/>
      <c r="IXM246" s="92"/>
      <c r="IXN246" s="92"/>
      <c r="IXO246" s="92"/>
      <c r="IXP246" s="92"/>
      <c r="IXQ246" s="92"/>
      <c r="IXR246" s="92"/>
      <c r="IXS246" s="92"/>
      <c r="IXT246" s="92"/>
      <c r="IXU246" s="92"/>
      <c r="IXV246" s="92"/>
      <c r="IXW246" s="92"/>
      <c r="IXX246" s="92"/>
      <c r="IXY246" s="92"/>
      <c r="IXZ246" s="92"/>
      <c r="IYA246" s="92"/>
      <c r="IYB246" s="92"/>
      <c r="IYC246" s="92"/>
      <c r="IYD246" s="92"/>
      <c r="IYE246" s="92"/>
      <c r="IYF246" s="92"/>
      <c r="IYG246" s="92"/>
      <c r="IYH246" s="92"/>
      <c r="IYI246" s="92"/>
      <c r="IYJ246" s="92"/>
      <c r="IYK246" s="92"/>
      <c r="IYL246" s="92"/>
      <c r="IYM246" s="92"/>
      <c r="IYN246" s="92"/>
      <c r="IYO246" s="92"/>
      <c r="IYP246" s="92"/>
      <c r="IYQ246" s="92"/>
      <c r="IYR246" s="92"/>
      <c r="IYS246" s="92"/>
      <c r="IYT246" s="92"/>
      <c r="IYU246" s="92"/>
      <c r="IYV246" s="92"/>
      <c r="IYW246" s="92"/>
      <c r="IYX246" s="92"/>
      <c r="IYY246" s="92"/>
      <c r="IYZ246" s="92"/>
      <c r="IZA246" s="92"/>
      <c r="IZB246" s="92"/>
      <c r="IZC246" s="92"/>
      <c r="IZD246" s="92"/>
      <c r="IZE246" s="92"/>
      <c r="IZF246" s="92"/>
      <c r="IZG246" s="92"/>
      <c r="IZH246" s="92"/>
      <c r="IZI246" s="92"/>
      <c r="IZJ246" s="92"/>
      <c r="IZK246" s="92"/>
      <c r="IZL246" s="92"/>
      <c r="IZM246" s="92"/>
      <c r="IZN246" s="92"/>
      <c r="IZO246" s="92"/>
      <c r="IZP246" s="92"/>
      <c r="IZQ246" s="92"/>
      <c r="IZR246" s="92"/>
      <c r="IZS246" s="92"/>
      <c r="IZT246" s="92"/>
      <c r="IZU246" s="92"/>
      <c r="IZV246" s="92"/>
      <c r="IZW246" s="92"/>
      <c r="IZX246" s="92"/>
      <c r="IZY246" s="92"/>
      <c r="IZZ246" s="92"/>
      <c r="JAA246" s="92"/>
      <c r="JAB246" s="92"/>
      <c r="JAC246" s="92"/>
      <c r="JAD246" s="92"/>
      <c r="JAE246" s="92"/>
      <c r="JAF246" s="92"/>
      <c r="JAG246" s="92"/>
      <c r="JAH246" s="92"/>
      <c r="JAI246" s="92"/>
      <c r="JAJ246" s="92"/>
      <c r="JAK246" s="92"/>
      <c r="JAL246" s="92"/>
      <c r="JAM246" s="92"/>
      <c r="JAN246" s="92"/>
      <c r="JAO246" s="92"/>
      <c r="JAP246" s="92"/>
      <c r="JAQ246" s="92"/>
      <c r="JAR246" s="92"/>
      <c r="JAS246" s="92"/>
      <c r="JAT246" s="92"/>
      <c r="JAU246" s="92"/>
      <c r="JAV246" s="92"/>
      <c r="JAW246" s="92"/>
      <c r="JAX246" s="92"/>
      <c r="JAY246" s="92"/>
      <c r="JAZ246" s="92"/>
      <c r="JBA246" s="92"/>
      <c r="JBB246" s="92"/>
      <c r="JBC246" s="92"/>
      <c r="JBD246" s="92"/>
      <c r="JBE246" s="92"/>
      <c r="JBF246" s="92"/>
      <c r="JBG246" s="92"/>
      <c r="JBH246" s="92"/>
      <c r="JBI246" s="92"/>
      <c r="JBJ246" s="92"/>
      <c r="JBK246" s="92"/>
      <c r="JBL246" s="92"/>
      <c r="JBM246" s="92"/>
      <c r="JBN246" s="92"/>
      <c r="JBO246" s="92"/>
      <c r="JBP246" s="92"/>
      <c r="JBQ246" s="92"/>
      <c r="JBR246" s="92"/>
      <c r="JBS246" s="92"/>
      <c r="JBT246" s="92"/>
      <c r="JBU246" s="92"/>
      <c r="JBV246" s="92"/>
      <c r="JBW246" s="92"/>
      <c r="JBX246" s="92"/>
      <c r="JBY246" s="92"/>
      <c r="JBZ246" s="92"/>
      <c r="JCA246" s="92"/>
      <c r="JCB246" s="92"/>
      <c r="JCC246" s="92"/>
      <c r="JCD246" s="92"/>
      <c r="JCE246" s="92"/>
      <c r="JCF246" s="92"/>
      <c r="JCG246" s="92"/>
      <c r="JCH246" s="92"/>
      <c r="JCI246" s="92"/>
      <c r="JCJ246" s="92"/>
      <c r="JCK246" s="92"/>
      <c r="JCL246" s="92"/>
      <c r="JCM246" s="92"/>
      <c r="JCN246" s="92"/>
      <c r="JCO246" s="92"/>
      <c r="JCP246" s="92"/>
      <c r="JCQ246" s="92"/>
      <c r="JCR246" s="92"/>
      <c r="JCS246" s="92"/>
      <c r="JCT246" s="92"/>
      <c r="JCU246" s="92"/>
      <c r="JCV246" s="92"/>
      <c r="JCW246" s="92"/>
      <c r="JCX246" s="92"/>
      <c r="JCY246" s="92"/>
      <c r="JCZ246" s="92"/>
      <c r="JDA246" s="92"/>
      <c r="JDB246" s="92"/>
      <c r="JDC246" s="92"/>
      <c r="JDD246" s="92"/>
      <c r="JDE246" s="92"/>
      <c r="JDF246" s="92"/>
      <c r="JDG246" s="92"/>
      <c r="JDH246" s="92"/>
      <c r="JDI246" s="92"/>
      <c r="JDJ246" s="92"/>
      <c r="JDK246" s="92"/>
      <c r="JDL246" s="92"/>
      <c r="JDM246" s="92"/>
      <c r="JDN246" s="92"/>
      <c r="JDO246" s="92"/>
      <c r="JDP246" s="92"/>
      <c r="JDQ246" s="92"/>
      <c r="JDR246" s="92"/>
      <c r="JDS246" s="92"/>
      <c r="JDT246" s="92"/>
      <c r="JDU246" s="92"/>
      <c r="JDV246" s="92"/>
      <c r="JDW246" s="92"/>
      <c r="JDX246" s="92"/>
      <c r="JDY246" s="92"/>
      <c r="JDZ246" s="92"/>
      <c r="JEA246" s="92"/>
      <c r="JEB246" s="92"/>
      <c r="JEC246" s="92"/>
      <c r="JED246" s="92"/>
      <c r="JEE246" s="92"/>
      <c r="JEF246" s="92"/>
      <c r="JEG246" s="92"/>
      <c r="JEH246" s="92"/>
      <c r="JEI246" s="92"/>
      <c r="JEJ246" s="92"/>
      <c r="JEK246" s="92"/>
      <c r="JEL246" s="92"/>
      <c r="JEM246" s="92"/>
      <c r="JEN246" s="92"/>
      <c r="JEO246" s="92"/>
      <c r="JEP246" s="92"/>
      <c r="JEQ246" s="92"/>
      <c r="JER246" s="92"/>
      <c r="JES246" s="92"/>
      <c r="JET246" s="92"/>
      <c r="JEU246" s="92"/>
      <c r="JEV246" s="92"/>
      <c r="JEW246" s="92"/>
      <c r="JEX246" s="92"/>
      <c r="JEY246" s="92"/>
      <c r="JEZ246" s="92"/>
      <c r="JFA246" s="92"/>
      <c r="JFB246" s="92"/>
      <c r="JFC246" s="92"/>
      <c r="JFD246" s="92"/>
      <c r="JFE246" s="92"/>
      <c r="JFF246" s="92"/>
      <c r="JFG246" s="92"/>
      <c r="JFH246" s="92"/>
      <c r="JFI246" s="92"/>
      <c r="JFJ246" s="92"/>
      <c r="JFK246" s="92"/>
      <c r="JFL246" s="92"/>
      <c r="JFM246" s="92"/>
      <c r="JFN246" s="92"/>
      <c r="JFO246" s="92"/>
      <c r="JFP246" s="92"/>
      <c r="JFQ246" s="92"/>
      <c r="JFR246" s="92"/>
      <c r="JFS246" s="92"/>
      <c r="JFT246" s="92"/>
      <c r="JFU246" s="92"/>
      <c r="JFV246" s="92"/>
      <c r="JFW246" s="92"/>
      <c r="JFX246" s="92"/>
      <c r="JFY246" s="92"/>
      <c r="JFZ246" s="92"/>
      <c r="JGA246" s="92"/>
      <c r="JGB246" s="92"/>
      <c r="JGC246" s="92"/>
      <c r="JGD246" s="92"/>
      <c r="JGE246" s="92"/>
      <c r="JGF246" s="92"/>
      <c r="JGG246" s="92"/>
      <c r="JGH246" s="92"/>
      <c r="JGI246" s="92"/>
      <c r="JGJ246" s="92"/>
      <c r="JGK246" s="92"/>
      <c r="JGL246" s="92"/>
      <c r="JGM246" s="92"/>
      <c r="JGN246" s="92"/>
      <c r="JGO246" s="92"/>
      <c r="JGP246" s="92"/>
      <c r="JGQ246" s="92"/>
      <c r="JGR246" s="92"/>
      <c r="JGS246" s="92"/>
      <c r="JGT246" s="92"/>
      <c r="JGU246" s="92"/>
      <c r="JGV246" s="92"/>
      <c r="JGW246" s="92"/>
      <c r="JGX246" s="92"/>
      <c r="JGY246" s="92"/>
      <c r="JGZ246" s="92"/>
      <c r="JHA246" s="92"/>
      <c r="JHB246" s="92"/>
      <c r="JHC246" s="92"/>
      <c r="JHD246" s="92"/>
      <c r="JHE246" s="92"/>
      <c r="JHF246" s="92"/>
      <c r="JHG246" s="92"/>
      <c r="JHH246" s="92"/>
      <c r="JHI246" s="92"/>
      <c r="JHJ246" s="92"/>
      <c r="JHK246" s="92"/>
      <c r="JHL246" s="92"/>
      <c r="JHM246" s="92"/>
      <c r="JHN246" s="92"/>
      <c r="JHO246" s="92"/>
      <c r="JHP246" s="92"/>
      <c r="JHQ246" s="92"/>
      <c r="JHR246" s="92"/>
      <c r="JHS246" s="92"/>
      <c r="JHT246" s="92"/>
      <c r="JHU246" s="92"/>
      <c r="JHV246" s="92"/>
      <c r="JHW246" s="92"/>
      <c r="JHX246" s="92"/>
      <c r="JHY246" s="92"/>
      <c r="JHZ246" s="92"/>
      <c r="JIA246" s="92"/>
      <c r="JIB246" s="92"/>
      <c r="JIC246" s="92"/>
      <c r="JID246" s="92"/>
      <c r="JIE246" s="92"/>
      <c r="JIF246" s="92"/>
      <c r="JIG246" s="92"/>
      <c r="JIH246" s="92"/>
      <c r="JII246" s="92"/>
      <c r="JIJ246" s="92"/>
      <c r="JIK246" s="92"/>
      <c r="JIL246" s="92"/>
      <c r="JIM246" s="92"/>
      <c r="JIN246" s="92"/>
      <c r="JIO246" s="92"/>
      <c r="JIP246" s="92"/>
      <c r="JIQ246" s="92"/>
      <c r="JIR246" s="92"/>
      <c r="JIS246" s="92"/>
      <c r="JIT246" s="92"/>
      <c r="JIU246" s="92"/>
      <c r="JIV246" s="92"/>
      <c r="JIW246" s="92"/>
      <c r="JIX246" s="92"/>
      <c r="JIY246" s="92"/>
      <c r="JIZ246" s="92"/>
      <c r="JJA246" s="92"/>
      <c r="JJB246" s="92"/>
      <c r="JJC246" s="92"/>
      <c r="JJD246" s="92"/>
      <c r="JJE246" s="92"/>
      <c r="JJF246" s="92"/>
      <c r="JJG246" s="92"/>
      <c r="JJH246" s="92"/>
      <c r="JJI246" s="92"/>
      <c r="JJJ246" s="92"/>
      <c r="JJK246" s="92"/>
      <c r="JJL246" s="92"/>
      <c r="JJM246" s="92"/>
      <c r="JJN246" s="92"/>
      <c r="JJO246" s="92"/>
      <c r="JJP246" s="92"/>
      <c r="JJQ246" s="92"/>
      <c r="JJR246" s="92"/>
      <c r="JJS246" s="92"/>
      <c r="JJT246" s="92"/>
      <c r="JJU246" s="92"/>
      <c r="JJV246" s="92"/>
      <c r="JJW246" s="92"/>
      <c r="JJX246" s="92"/>
      <c r="JJY246" s="92"/>
      <c r="JJZ246" s="92"/>
      <c r="JKA246" s="92"/>
      <c r="JKB246" s="92"/>
      <c r="JKC246" s="92"/>
      <c r="JKD246" s="92"/>
      <c r="JKE246" s="92"/>
      <c r="JKF246" s="92"/>
      <c r="JKG246" s="92"/>
      <c r="JKH246" s="92"/>
      <c r="JKI246" s="92"/>
      <c r="JKJ246" s="92"/>
      <c r="JKK246" s="92"/>
      <c r="JKL246" s="92"/>
      <c r="JKM246" s="92"/>
      <c r="JKN246" s="92"/>
      <c r="JKO246" s="92"/>
      <c r="JKP246" s="92"/>
      <c r="JKQ246" s="92"/>
      <c r="JKR246" s="92"/>
      <c r="JKS246" s="92"/>
      <c r="JKT246" s="92"/>
      <c r="JKU246" s="92"/>
      <c r="JKV246" s="92"/>
      <c r="JKW246" s="92"/>
      <c r="JKX246" s="92"/>
      <c r="JKY246" s="92"/>
      <c r="JKZ246" s="92"/>
      <c r="JLA246" s="92"/>
      <c r="JLB246" s="92"/>
      <c r="JLC246" s="92"/>
      <c r="JLD246" s="92"/>
      <c r="JLE246" s="92"/>
      <c r="JLF246" s="92"/>
      <c r="JLG246" s="92"/>
      <c r="JLH246" s="92"/>
      <c r="JLI246" s="92"/>
      <c r="JLJ246" s="92"/>
      <c r="JLK246" s="92"/>
      <c r="JLL246" s="92"/>
      <c r="JLM246" s="92"/>
      <c r="JLN246" s="92"/>
      <c r="JLO246" s="92"/>
      <c r="JLP246" s="92"/>
      <c r="JLQ246" s="92"/>
      <c r="JLR246" s="92"/>
      <c r="JLS246" s="92"/>
      <c r="JLT246" s="92"/>
      <c r="JLU246" s="92"/>
      <c r="JLV246" s="92"/>
      <c r="JLW246" s="92"/>
      <c r="JLX246" s="92"/>
      <c r="JLY246" s="92"/>
      <c r="JLZ246" s="92"/>
      <c r="JMA246" s="92"/>
      <c r="JMB246" s="92"/>
      <c r="JMC246" s="92"/>
      <c r="JMD246" s="92"/>
      <c r="JME246" s="92"/>
      <c r="JMF246" s="92"/>
      <c r="JMG246" s="92"/>
      <c r="JMH246" s="92"/>
      <c r="JMI246" s="92"/>
      <c r="JMJ246" s="92"/>
      <c r="JMK246" s="92"/>
      <c r="JML246" s="92"/>
      <c r="JMM246" s="92"/>
      <c r="JMN246" s="92"/>
      <c r="JMO246" s="92"/>
      <c r="JMP246" s="92"/>
      <c r="JMQ246" s="92"/>
      <c r="JMR246" s="92"/>
      <c r="JMS246" s="92"/>
      <c r="JMT246" s="92"/>
      <c r="JMU246" s="92"/>
      <c r="JMV246" s="92"/>
      <c r="JMW246" s="92"/>
      <c r="JMX246" s="92"/>
      <c r="JMY246" s="92"/>
      <c r="JMZ246" s="92"/>
      <c r="JNA246" s="92"/>
      <c r="JNB246" s="92"/>
      <c r="JNC246" s="92"/>
      <c r="JND246" s="92"/>
      <c r="JNE246" s="92"/>
      <c r="JNF246" s="92"/>
      <c r="JNG246" s="92"/>
      <c r="JNH246" s="92"/>
      <c r="JNI246" s="92"/>
      <c r="JNJ246" s="92"/>
      <c r="JNK246" s="92"/>
      <c r="JNL246" s="92"/>
      <c r="JNM246" s="92"/>
      <c r="JNN246" s="92"/>
      <c r="JNO246" s="92"/>
      <c r="JNP246" s="92"/>
      <c r="JNQ246" s="92"/>
      <c r="JNR246" s="92"/>
      <c r="JNS246" s="92"/>
      <c r="JNT246" s="92"/>
      <c r="JNU246" s="92"/>
      <c r="JNV246" s="92"/>
      <c r="JNW246" s="92"/>
      <c r="JNX246" s="92"/>
      <c r="JNY246" s="92"/>
      <c r="JNZ246" s="92"/>
      <c r="JOA246" s="92"/>
      <c r="JOB246" s="92"/>
      <c r="JOC246" s="92"/>
      <c r="JOD246" s="92"/>
      <c r="JOE246" s="92"/>
      <c r="JOF246" s="92"/>
      <c r="JOG246" s="92"/>
      <c r="JOH246" s="92"/>
      <c r="JOI246" s="92"/>
      <c r="JOJ246" s="92"/>
      <c r="JOK246" s="92"/>
      <c r="JOL246" s="92"/>
      <c r="JOM246" s="92"/>
      <c r="JON246" s="92"/>
      <c r="JOO246" s="92"/>
      <c r="JOP246" s="92"/>
      <c r="JOQ246" s="92"/>
      <c r="JOR246" s="92"/>
      <c r="JOS246" s="92"/>
      <c r="JOT246" s="92"/>
      <c r="JOU246" s="92"/>
      <c r="JOV246" s="92"/>
      <c r="JOW246" s="92"/>
      <c r="JOX246" s="92"/>
      <c r="JOY246" s="92"/>
      <c r="JOZ246" s="92"/>
      <c r="JPA246" s="92"/>
      <c r="JPB246" s="92"/>
      <c r="JPC246" s="92"/>
      <c r="JPD246" s="92"/>
      <c r="JPE246" s="92"/>
      <c r="JPF246" s="92"/>
      <c r="JPG246" s="92"/>
      <c r="JPH246" s="92"/>
      <c r="JPI246" s="92"/>
      <c r="JPJ246" s="92"/>
      <c r="JPK246" s="92"/>
      <c r="JPL246" s="92"/>
      <c r="JPM246" s="92"/>
      <c r="JPN246" s="92"/>
      <c r="JPO246" s="92"/>
      <c r="JPP246" s="92"/>
      <c r="JPQ246" s="92"/>
      <c r="JPR246" s="92"/>
      <c r="JPS246" s="92"/>
      <c r="JPT246" s="92"/>
      <c r="JPU246" s="92"/>
      <c r="JPV246" s="92"/>
      <c r="JPW246" s="92"/>
      <c r="JPX246" s="92"/>
      <c r="JPY246" s="92"/>
      <c r="JPZ246" s="92"/>
      <c r="JQA246" s="92"/>
      <c r="JQB246" s="92"/>
      <c r="JQC246" s="92"/>
      <c r="JQD246" s="92"/>
      <c r="JQE246" s="92"/>
      <c r="JQF246" s="92"/>
      <c r="JQG246" s="92"/>
      <c r="JQH246" s="92"/>
      <c r="JQI246" s="92"/>
      <c r="JQJ246" s="92"/>
      <c r="JQK246" s="92"/>
      <c r="JQL246" s="92"/>
      <c r="JQM246" s="92"/>
      <c r="JQN246" s="92"/>
      <c r="JQO246" s="92"/>
      <c r="JQP246" s="92"/>
      <c r="JQQ246" s="92"/>
      <c r="JQR246" s="92"/>
      <c r="JQS246" s="92"/>
      <c r="JQT246" s="92"/>
      <c r="JQU246" s="92"/>
      <c r="JQV246" s="92"/>
      <c r="JQW246" s="92"/>
      <c r="JQX246" s="92"/>
      <c r="JQY246" s="92"/>
      <c r="JQZ246" s="92"/>
      <c r="JRA246" s="92"/>
      <c r="JRB246" s="92"/>
      <c r="JRC246" s="92"/>
      <c r="JRD246" s="92"/>
      <c r="JRE246" s="92"/>
      <c r="JRF246" s="92"/>
      <c r="JRG246" s="92"/>
      <c r="JRH246" s="92"/>
      <c r="JRI246" s="92"/>
      <c r="JRJ246" s="92"/>
      <c r="JRK246" s="92"/>
      <c r="JRL246" s="92"/>
      <c r="JRM246" s="92"/>
      <c r="JRN246" s="92"/>
      <c r="JRO246" s="92"/>
      <c r="JRP246" s="92"/>
      <c r="JRQ246" s="92"/>
      <c r="JRR246" s="92"/>
      <c r="JRS246" s="92"/>
      <c r="JRT246" s="92"/>
      <c r="JRU246" s="92"/>
      <c r="JRV246" s="92"/>
      <c r="JRW246" s="92"/>
      <c r="JRX246" s="92"/>
      <c r="JRY246" s="92"/>
      <c r="JRZ246" s="92"/>
      <c r="JSA246" s="92"/>
      <c r="JSB246" s="92"/>
      <c r="JSC246" s="92"/>
      <c r="JSD246" s="92"/>
      <c r="JSE246" s="92"/>
      <c r="JSF246" s="92"/>
      <c r="JSG246" s="92"/>
      <c r="JSH246" s="92"/>
      <c r="JSI246" s="92"/>
      <c r="JSJ246" s="92"/>
      <c r="JSK246" s="92"/>
      <c r="JSL246" s="92"/>
      <c r="JSM246" s="92"/>
      <c r="JSN246" s="92"/>
      <c r="JSO246" s="92"/>
      <c r="JSP246" s="92"/>
      <c r="JSQ246" s="92"/>
      <c r="JSR246" s="92"/>
      <c r="JSS246" s="92"/>
      <c r="JST246" s="92"/>
      <c r="JSU246" s="92"/>
      <c r="JSV246" s="92"/>
      <c r="JSW246" s="92"/>
      <c r="JSX246" s="92"/>
      <c r="JSY246" s="92"/>
      <c r="JSZ246" s="92"/>
      <c r="JTA246" s="92"/>
      <c r="JTB246" s="92"/>
      <c r="JTC246" s="92"/>
      <c r="JTD246" s="92"/>
      <c r="JTE246" s="92"/>
      <c r="JTF246" s="92"/>
      <c r="JTG246" s="92"/>
      <c r="JTH246" s="92"/>
      <c r="JTI246" s="92"/>
      <c r="JTJ246" s="92"/>
      <c r="JTK246" s="92"/>
      <c r="JTL246" s="92"/>
      <c r="JTM246" s="92"/>
      <c r="JTN246" s="92"/>
      <c r="JTO246" s="92"/>
      <c r="JTP246" s="92"/>
      <c r="JTQ246" s="92"/>
      <c r="JTR246" s="92"/>
      <c r="JTS246" s="92"/>
      <c r="JTT246" s="92"/>
      <c r="JTU246" s="92"/>
      <c r="JTV246" s="92"/>
      <c r="JTW246" s="92"/>
      <c r="JTX246" s="92"/>
      <c r="JTY246" s="92"/>
      <c r="JTZ246" s="92"/>
      <c r="JUA246" s="92"/>
      <c r="JUB246" s="92"/>
      <c r="JUC246" s="92"/>
      <c r="JUD246" s="92"/>
      <c r="JUE246" s="92"/>
      <c r="JUF246" s="92"/>
      <c r="JUG246" s="92"/>
      <c r="JUH246" s="92"/>
      <c r="JUI246" s="92"/>
      <c r="JUJ246" s="92"/>
      <c r="JUK246" s="92"/>
      <c r="JUL246" s="92"/>
      <c r="JUM246" s="92"/>
      <c r="JUN246" s="92"/>
      <c r="JUO246" s="92"/>
      <c r="JUP246" s="92"/>
      <c r="JUQ246" s="92"/>
      <c r="JUR246" s="92"/>
      <c r="JUS246" s="92"/>
      <c r="JUT246" s="92"/>
      <c r="JUU246" s="92"/>
      <c r="JUV246" s="92"/>
      <c r="JUW246" s="92"/>
      <c r="JUX246" s="92"/>
      <c r="JUY246" s="92"/>
      <c r="JUZ246" s="92"/>
      <c r="JVA246" s="92"/>
      <c r="JVB246" s="92"/>
      <c r="JVC246" s="92"/>
      <c r="JVD246" s="92"/>
      <c r="JVE246" s="92"/>
      <c r="JVF246" s="92"/>
      <c r="JVG246" s="92"/>
      <c r="JVH246" s="92"/>
      <c r="JVI246" s="92"/>
      <c r="JVJ246" s="92"/>
      <c r="JVK246" s="92"/>
      <c r="JVL246" s="92"/>
      <c r="JVM246" s="92"/>
      <c r="JVN246" s="92"/>
      <c r="JVO246" s="92"/>
      <c r="JVP246" s="92"/>
      <c r="JVQ246" s="92"/>
      <c r="JVR246" s="92"/>
      <c r="JVS246" s="92"/>
      <c r="JVT246" s="92"/>
      <c r="JVU246" s="92"/>
      <c r="JVV246" s="92"/>
      <c r="JVW246" s="92"/>
      <c r="JVX246" s="92"/>
      <c r="JVY246" s="92"/>
      <c r="JVZ246" s="92"/>
      <c r="JWA246" s="92"/>
      <c r="JWB246" s="92"/>
      <c r="JWC246" s="92"/>
      <c r="JWD246" s="92"/>
      <c r="JWE246" s="92"/>
      <c r="JWF246" s="92"/>
      <c r="JWG246" s="92"/>
      <c r="JWH246" s="92"/>
      <c r="JWI246" s="92"/>
      <c r="JWJ246" s="92"/>
      <c r="JWK246" s="92"/>
      <c r="JWL246" s="92"/>
      <c r="JWM246" s="92"/>
      <c r="JWN246" s="92"/>
      <c r="JWO246" s="92"/>
      <c r="JWP246" s="92"/>
      <c r="JWQ246" s="92"/>
      <c r="JWR246" s="92"/>
      <c r="JWS246" s="92"/>
      <c r="JWT246" s="92"/>
      <c r="JWU246" s="92"/>
      <c r="JWV246" s="92"/>
      <c r="JWW246" s="92"/>
      <c r="JWX246" s="92"/>
      <c r="JWY246" s="92"/>
      <c r="JWZ246" s="92"/>
      <c r="JXA246" s="92"/>
      <c r="JXB246" s="92"/>
      <c r="JXC246" s="92"/>
      <c r="JXD246" s="92"/>
      <c r="JXE246" s="92"/>
      <c r="JXF246" s="92"/>
      <c r="JXG246" s="92"/>
      <c r="JXH246" s="92"/>
      <c r="JXI246" s="92"/>
      <c r="JXJ246" s="92"/>
      <c r="JXK246" s="92"/>
      <c r="JXL246" s="92"/>
      <c r="JXM246" s="92"/>
      <c r="JXN246" s="92"/>
      <c r="JXO246" s="92"/>
      <c r="JXP246" s="92"/>
      <c r="JXQ246" s="92"/>
      <c r="JXR246" s="92"/>
      <c r="JXS246" s="92"/>
      <c r="JXT246" s="92"/>
      <c r="JXU246" s="92"/>
      <c r="JXV246" s="92"/>
      <c r="JXW246" s="92"/>
      <c r="JXX246" s="92"/>
      <c r="JXY246" s="92"/>
      <c r="JXZ246" s="92"/>
      <c r="JYA246" s="92"/>
      <c r="JYB246" s="92"/>
      <c r="JYC246" s="92"/>
      <c r="JYD246" s="92"/>
      <c r="JYE246" s="92"/>
      <c r="JYF246" s="92"/>
      <c r="JYG246" s="92"/>
      <c r="JYH246" s="92"/>
      <c r="JYI246" s="92"/>
      <c r="JYJ246" s="92"/>
      <c r="JYK246" s="92"/>
      <c r="JYL246" s="92"/>
      <c r="JYM246" s="92"/>
      <c r="JYN246" s="92"/>
      <c r="JYO246" s="92"/>
      <c r="JYP246" s="92"/>
      <c r="JYQ246" s="92"/>
      <c r="JYR246" s="92"/>
      <c r="JYS246" s="92"/>
      <c r="JYT246" s="92"/>
      <c r="JYU246" s="92"/>
      <c r="JYV246" s="92"/>
      <c r="JYW246" s="92"/>
      <c r="JYX246" s="92"/>
      <c r="JYY246" s="92"/>
      <c r="JYZ246" s="92"/>
      <c r="JZA246" s="92"/>
      <c r="JZB246" s="92"/>
      <c r="JZC246" s="92"/>
      <c r="JZD246" s="92"/>
      <c r="JZE246" s="92"/>
      <c r="JZF246" s="92"/>
      <c r="JZG246" s="92"/>
      <c r="JZH246" s="92"/>
      <c r="JZI246" s="92"/>
      <c r="JZJ246" s="92"/>
      <c r="JZK246" s="92"/>
      <c r="JZL246" s="92"/>
      <c r="JZM246" s="92"/>
      <c r="JZN246" s="92"/>
      <c r="JZO246" s="92"/>
      <c r="JZP246" s="92"/>
      <c r="JZQ246" s="92"/>
      <c r="JZR246" s="92"/>
      <c r="JZS246" s="92"/>
      <c r="JZT246" s="92"/>
      <c r="JZU246" s="92"/>
      <c r="JZV246" s="92"/>
      <c r="JZW246" s="92"/>
      <c r="JZX246" s="92"/>
      <c r="JZY246" s="92"/>
      <c r="JZZ246" s="92"/>
      <c r="KAA246" s="92"/>
      <c r="KAB246" s="92"/>
      <c r="KAC246" s="92"/>
      <c r="KAD246" s="92"/>
      <c r="KAE246" s="92"/>
      <c r="KAF246" s="92"/>
      <c r="KAG246" s="92"/>
      <c r="KAH246" s="92"/>
      <c r="KAI246" s="92"/>
      <c r="KAJ246" s="92"/>
      <c r="KAK246" s="92"/>
      <c r="KAL246" s="92"/>
      <c r="KAM246" s="92"/>
      <c r="KAN246" s="92"/>
      <c r="KAO246" s="92"/>
      <c r="KAP246" s="92"/>
      <c r="KAQ246" s="92"/>
      <c r="KAR246" s="92"/>
      <c r="KAS246" s="92"/>
      <c r="KAT246" s="92"/>
      <c r="KAU246" s="92"/>
      <c r="KAV246" s="92"/>
      <c r="KAW246" s="92"/>
      <c r="KAX246" s="92"/>
      <c r="KAY246" s="92"/>
      <c r="KAZ246" s="92"/>
      <c r="KBA246" s="92"/>
      <c r="KBB246" s="92"/>
      <c r="KBC246" s="92"/>
      <c r="KBD246" s="92"/>
      <c r="KBE246" s="92"/>
      <c r="KBF246" s="92"/>
      <c r="KBG246" s="92"/>
      <c r="KBH246" s="92"/>
      <c r="KBI246" s="92"/>
      <c r="KBJ246" s="92"/>
      <c r="KBK246" s="92"/>
      <c r="KBL246" s="92"/>
      <c r="KBM246" s="92"/>
      <c r="KBN246" s="92"/>
      <c r="KBO246" s="92"/>
      <c r="KBP246" s="92"/>
      <c r="KBQ246" s="92"/>
      <c r="KBR246" s="92"/>
      <c r="KBS246" s="92"/>
      <c r="KBT246" s="92"/>
      <c r="KBU246" s="92"/>
      <c r="KBV246" s="92"/>
      <c r="KBW246" s="92"/>
      <c r="KBX246" s="92"/>
      <c r="KBY246" s="92"/>
      <c r="KBZ246" s="92"/>
      <c r="KCA246" s="92"/>
      <c r="KCB246" s="92"/>
      <c r="KCC246" s="92"/>
      <c r="KCD246" s="92"/>
      <c r="KCE246" s="92"/>
      <c r="KCF246" s="92"/>
      <c r="KCG246" s="92"/>
      <c r="KCH246" s="92"/>
      <c r="KCI246" s="92"/>
      <c r="KCJ246" s="92"/>
      <c r="KCK246" s="92"/>
      <c r="KCL246" s="92"/>
      <c r="KCM246" s="92"/>
      <c r="KCN246" s="92"/>
      <c r="KCO246" s="92"/>
      <c r="KCP246" s="92"/>
      <c r="KCQ246" s="92"/>
      <c r="KCR246" s="92"/>
      <c r="KCS246" s="92"/>
      <c r="KCT246" s="92"/>
      <c r="KCU246" s="92"/>
      <c r="KCV246" s="92"/>
      <c r="KCW246" s="92"/>
      <c r="KCX246" s="92"/>
      <c r="KCY246" s="92"/>
      <c r="KCZ246" s="92"/>
      <c r="KDA246" s="92"/>
      <c r="KDB246" s="92"/>
      <c r="KDC246" s="92"/>
      <c r="KDD246" s="92"/>
      <c r="KDE246" s="92"/>
      <c r="KDF246" s="92"/>
      <c r="KDG246" s="92"/>
      <c r="KDH246" s="92"/>
      <c r="KDI246" s="92"/>
      <c r="KDJ246" s="92"/>
      <c r="KDK246" s="92"/>
      <c r="KDL246" s="92"/>
      <c r="KDM246" s="92"/>
      <c r="KDN246" s="92"/>
      <c r="KDO246" s="92"/>
      <c r="KDP246" s="92"/>
      <c r="KDQ246" s="92"/>
      <c r="KDR246" s="92"/>
      <c r="KDS246" s="92"/>
      <c r="KDT246" s="92"/>
      <c r="KDU246" s="92"/>
      <c r="KDV246" s="92"/>
      <c r="KDW246" s="92"/>
      <c r="KDX246" s="92"/>
      <c r="KDY246" s="92"/>
      <c r="KDZ246" s="92"/>
      <c r="KEA246" s="92"/>
      <c r="KEB246" s="92"/>
      <c r="KEC246" s="92"/>
      <c r="KED246" s="92"/>
      <c r="KEE246" s="92"/>
      <c r="KEF246" s="92"/>
      <c r="KEG246" s="92"/>
      <c r="KEH246" s="92"/>
      <c r="KEI246" s="92"/>
      <c r="KEJ246" s="92"/>
      <c r="KEK246" s="92"/>
      <c r="KEL246" s="92"/>
      <c r="KEM246" s="92"/>
      <c r="KEN246" s="92"/>
      <c r="KEO246" s="92"/>
      <c r="KEP246" s="92"/>
      <c r="KEQ246" s="92"/>
      <c r="KER246" s="92"/>
      <c r="KES246" s="92"/>
      <c r="KET246" s="92"/>
      <c r="KEU246" s="92"/>
      <c r="KEV246" s="92"/>
      <c r="KEW246" s="92"/>
      <c r="KEX246" s="92"/>
      <c r="KEY246" s="92"/>
      <c r="KEZ246" s="92"/>
      <c r="KFA246" s="92"/>
      <c r="KFB246" s="92"/>
      <c r="KFC246" s="92"/>
      <c r="KFD246" s="92"/>
      <c r="KFE246" s="92"/>
      <c r="KFF246" s="92"/>
      <c r="KFG246" s="92"/>
      <c r="KFH246" s="92"/>
      <c r="KFI246" s="92"/>
      <c r="KFJ246" s="92"/>
      <c r="KFK246" s="92"/>
      <c r="KFL246" s="92"/>
      <c r="KFM246" s="92"/>
      <c r="KFN246" s="92"/>
      <c r="KFO246" s="92"/>
      <c r="KFP246" s="92"/>
      <c r="KFQ246" s="92"/>
      <c r="KFR246" s="92"/>
      <c r="KFS246" s="92"/>
      <c r="KFT246" s="92"/>
      <c r="KFU246" s="92"/>
      <c r="KFV246" s="92"/>
      <c r="KFW246" s="92"/>
      <c r="KFX246" s="92"/>
      <c r="KFY246" s="92"/>
      <c r="KFZ246" s="92"/>
      <c r="KGA246" s="92"/>
      <c r="KGB246" s="92"/>
      <c r="KGC246" s="92"/>
      <c r="KGD246" s="92"/>
      <c r="KGE246" s="92"/>
      <c r="KGF246" s="92"/>
      <c r="KGG246" s="92"/>
      <c r="KGH246" s="92"/>
      <c r="KGI246" s="92"/>
      <c r="KGJ246" s="92"/>
      <c r="KGK246" s="92"/>
      <c r="KGL246" s="92"/>
      <c r="KGM246" s="92"/>
      <c r="KGN246" s="92"/>
      <c r="KGO246" s="92"/>
      <c r="KGP246" s="92"/>
      <c r="KGQ246" s="92"/>
      <c r="KGR246" s="92"/>
      <c r="KGS246" s="92"/>
      <c r="KGT246" s="92"/>
      <c r="KGU246" s="92"/>
      <c r="KGV246" s="92"/>
      <c r="KGW246" s="92"/>
      <c r="KGX246" s="92"/>
      <c r="KGY246" s="92"/>
      <c r="KGZ246" s="92"/>
      <c r="KHA246" s="92"/>
      <c r="KHB246" s="92"/>
      <c r="KHC246" s="92"/>
      <c r="KHD246" s="92"/>
      <c r="KHE246" s="92"/>
      <c r="KHF246" s="92"/>
      <c r="KHG246" s="92"/>
      <c r="KHH246" s="92"/>
      <c r="KHI246" s="92"/>
      <c r="KHJ246" s="92"/>
      <c r="KHK246" s="92"/>
      <c r="KHL246" s="92"/>
      <c r="KHM246" s="92"/>
      <c r="KHN246" s="92"/>
      <c r="KHO246" s="92"/>
      <c r="KHP246" s="92"/>
      <c r="KHQ246" s="92"/>
      <c r="KHR246" s="92"/>
      <c r="KHS246" s="92"/>
      <c r="KHT246" s="92"/>
      <c r="KHU246" s="92"/>
      <c r="KHV246" s="92"/>
      <c r="KHW246" s="92"/>
      <c r="KHX246" s="92"/>
      <c r="KHY246" s="92"/>
      <c r="KHZ246" s="92"/>
      <c r="KIA246" s="92"/>
      <c r="KIB246" s="92"/>
      <c r="KIC246" s="92"/>
      <c r="KID246" s="92"/>
      <c r="KIE246" s="92"/>
      <c r="KIF246" s="92"/>
      <c r="KIG246" s="92"/>
      <c r="KIH246" s="92"/>
      <c r="KII246" s="92"/>
      <c r="KIJ246" s="92"/>
      <c r="KIK246" s="92"/>
      <c r="KIL246" s="92"/>
      <c r="KIM246" s="92"/>
      <c r="KIN246" s="92"/>
      <c r="KIO246" s="92"/>
      <c r="KIP246" s="92"/>
      <c r="KIQ246" s="92"/>
      <c r="KIR246" s="92"/>
      <c r="KIS246" s="92"/>
      <c r="KIT246" s="92"/>
      <c r="KIU246" s="92"/>
      <c r="KIV246" s="92"/>
      <c r="KIW246" s="92"/>
      <c r="KIX246" s="92"/>
      <c r="KIY246" s="92"/>
      <c r="KIZ246" s="92"/>
      <c r="KJA246" s="92"/>
      <c r="KJB246" s="92"/>
      <c r="KJC246" s="92"/>
      <c r="KJD246" s="92"/>
      <c r="KJE246" s="92"/>
      <c r="KJF246" s="92"/>
      <c r="KJG246" s="92"/>
      <c r="KJH246" s="92"/>
      <c r="KJI246" s="92"/>
      <c r="KJJ246" s="92"/>
      <c r="KJK246" s="92"/>
      <c r="KJL246" s="92"/>
      <c r="KJM246" s="92"/>
      <c r="KJN246" s="92"/>
      <c r="KJO246" s="92"/>
      <c r="KJP246" s="92"/>
      <c r="KJQ246" s="92"/>
      <c r="KJR246" s="92"/>
      <c r="KJS246" s="92"/>
      <c r="KJT246" s="92"/>
      <c r="KJU246" s="92"/>
      <c r="KJV246" s="92"/>
      <c r="KJW246" s="92"/>
      <c r="KJX246" s="92"/>
      <c r="KJY246" s="92"/>
      <c r="KJZ246" s="92"/>
      <c r="KKA246" s="92"/>
      <c r="KKB246" s="92"/>
      <c r="KKC246" s="92"/>
      <c r="KKD246" s="92"/>
      <c r="KKE246" s="92"/>
      <c r="KKF246" s="92"/>
      <c r="KKG246" s="92"/>
      <c r="KKH246" s="92"/>
      <c r="KKI246" s="92"/>
      <c r="KKJ246" s="92"/>
      <c r="KKK246" s="92"/>
      <c r="KKL246" s="92"/>
      <c r="KKM246" s="92"/>
      <c r="KKN246" s="92"/>
      <c r="KKO246" s="92"/>
      <c r="KKP246" s="92"/>
      <c r="KKQ246" s="92"/>
      <c r="KKR246" s="92"/>
      <c r="KKS246" s="92"/>
      <c r="KKT246" s="92"/>
      <c r="KKU246" s="92"/>
      <c r="KKV246" s="92"/>
      <c r="KKW246" s="92"/>
      <c r="KKX246" s="92"/>
      <c r="KKY246" s="92"/>
      <c r="KKZ246" s="92"/>
      <c r="KLA246" s="92"/>
      <c r="KLB246" s="92"/>
      <c r="KLC246" s="92"/>
      <c r="KLD246" s="92"/>
      <c r="KLE246" s="92"/>
      <c r="KLF246" s="92"/>
      <c r="KLG246" s="92"/>
      <c r="KLH246" s="92"/>
      <c r="KLI246" s="92"/>
      <c r="KLJ246" s="92"/>
      <c r="KLK246" s="92"/>
      <c r="KLL246" s="92"/>
      <c r="KLM246" s="92"/>
      <c r="KLN246" s="92"/>
      <c r="KLO246" s="92"/>
      <c r="KLP246" s="92"/>
      <c r="KLQ246" s="92"/>
      <c r="KLR246" s="92"/>
      <c r="KLS246" s="92"/>
      <c r="KLT246" s="92"/>
      <c r="KLU246" s="92"/>
      <c r="KLV246" s="92"/>
      <c r="KLW246" s="92"/>
      <c r="KLX246" s="92"/>
      <c r="KLY246" s="92"/>
      <c r="KLZ246" s="92"/>
      <c r="KMA246" s="92"/>
      <c r="KMB246" s="92"/>
      <c r="KMC246" s="92"/>
      <c r="KMD246" s="92"/>
      <c r="KME246" s="92"/>
      <c r="KMF246" s="92"/>
      <c r="KMG246" s="92"/>
      <c r="KMH246" s="92"/>
      <c r="KMI246" s="92"/>
      <c r="KMJ246" s="92"/>
      <c r="KMK246" s="92"/>
      <c r="KML246" s="92"/>
      <c r="KMM246" s="92"/>
      <c r="KMN246" s="92"/>
      <c r="KMO246" s="92"/>
      <c r="KMP246" s="92"/>
      <c r="KMQ246" s="92"/>
      <c r="KMR246" s="92"/>
      <c r="KMS246" s="92"/>
      <c r="KMT246" s="92"/>
      <c r="KMU246" s="92"/>
      <c r="KMV246" s="92"/>
      <c r="KMW246" s="92"/>
      <c r="KMX246" s="92"/>
      <c r="KMY246" s="92"/>
      <c r="KMZ246" s="92"/>
      <c r="KNA246" s="92"/>
      <c r="KNB246" s="92"/>
      <c r="KNC246" s="92"/>
      <c r="KND246" s="92"/>
      <c r="KNE246" s="92"/>
      <c r="KNF246" s="92"/>
      <c r="KNG246" s="92"/>
      <c r="KNH246" s="92"/>
      <c r="KNI246" s="92"/>
      <c r="KNJ246" s="92"/>
      <c r="KNK246" s="92"/>
      <c r="KNL246" s="92"/>
      <c r="KNM246" s="92"/>
      <c r="KNN246" s="92"/>
      <c r="KNO246" s="92"/>
      <c r="KNP246" s="92"/>
      <c r="KNQ246" s="92"/>
      <c r="KNR246" s="92"/>
      <c r="KNS246" s="92"/>
      <c r="KNT246" s="92"/>
      <c r="KNU246" s="92"/>
      <c r="KNV246" s="92"/>
      <c r="KNW246" s="92"/>
      <c r="KNX246" s="92"/>
      <c r="KNY246" s="92"/>
      <c r="KNZ246" s="92"/>
      <c r="KOA246" s="92"/>
      <c r="KOB246" s="92"/>
      <c r="KOC246" s="92"/>
      <c r="KOD246" s="92"/>
      <c r="KOE246" s="92"/>
      <c r="KOF246" s="92"/>
      <c r="KOG246" s="92"/>
      <c r="KOH246" s="92"/>
      <c r="KOI246" s="92"/>
      <c r="KOJ246" s="92"/>
      <c r="KOK246" s="92"/>
      <c r="KOL246" s="92"/>
      <c r="KOM246" s="92"/>
      <c r="KON246" s="92"/>
      <c r="KOO246" s="92"/>
      <c r="KOP246" s="92"/>
      <c r="KOQ246" s="92"/>
      <c r="KOR246" s="92"/>
      <c r="KOS246" s="92"/>
      <c r="KOT246" s="92"/>
      <c r="KOU246" s="92"/>
      <c r="KOV246" s="92"/>
      <c r="KOW246" s="92"/>
      <c r="KOX246" s="92"/>
      <c r="KOY246" s="92"/>
      <c r="KOZ246" s="92"/>
      <c r="KPA246" s="92"/>
      <c r="KPB246" s="92"/>
      <c r="KPC246" s="92"/>
      <c r="KPD246" s="92"/>
      <c r="KPE246" s="92"/>
      <c r="KPF246" s="92"/>
      <c r="KPG246" s="92"/>
      <c r="KPH246" s="92"/>
      <c r="KPI246" s="92"/>
      <c r="KPJ246" s="92"/>
      <c r="KPK246" s="92"/>
      <c r="KPL246" s="92"/>
      <c r="KPM246" s="92"/>
      <c r="KPN246" s="92"/>
      <c r="KPO246" s="92"/>
      <c r="KPP246" s="92"/>
      <c r="KPQ246" s="92"/>
      <c r="KPR246" s="92"/>
      <c r="KPS246" s="92"/>
      <c r="KPT246" s="92"/>
      <c r="KPU246" s="92"/>
      <c r="KPV246" s="92"/>
      <c r="KPW246" s="92"/>
      <c r="KPX246" s="92"/>
      <c r="KPY246" s="92"/>
      <c r="KPZ246" s="92"/>
      <c r="KQA246" s="92"/>
      <c r="KQB246" s="92"/>
      <c r="KQC246" s="92"/>
      <c r="KQD246" s="92"/>
      <c r="KQE246" s="92"/>
      <c r="KQF246" s="92"/>
      <c r="KQG246" s="92"/>
      <c r="KQH246" s="92"/>
      <c r="KQI246" s="92"/>
      <c r="KQJ246" s="92"/>
      <c r="KQK246" s="92"/>
      <c r="KQL246" s="92"/>
      <c r="KQM246" s="92"/>
      <c r="KQN246" s="92"/>
      <c r="KQO246" s="92"/>
      <c r="KQP246" s="92"/>
      <c r="KQQ246" s="92"/>
      <c r="KQR246" s="92"/>
      <c r="KQS246" s="92"/>
      <c r="KQT246" s="92"/>
      <c r="KQU246" s="92"/>
      <c r="KQV246" s="92"/>
      <c r="KQW246" s="92"/>
      <c r="KQX246" s="92"/>
      <c r="KQY246" s="92"/>
      <c r="KQZ246" s="92"/>
      <c r="KRA246" s="92"/>
      <c r="KRB246" s="92"/>
      <c r="KRC246" s="92"/>
      <c r="KRD246" s="92"/>
      <c r="KRE246" s="92"/>
      <c r="KRF246" s="92"/>
      <c r="KRG246" s="92"/>
      <c r="KRH246" s="92"/>
      <c r="KRI246" s="92"/>
      <c r="KRJ246" s="92"/>
      <c r="KRK246" s="92"/>
      <c r="KRL246" s="92"/>
      <c r="KRM246" s="92"/>
      <c r="KRN246" s="92"/>
      <c r="KRO246" s="92"/>
      <c r="KRP246" s="92"/>
      <c r="KRQ246" s="92"/>
      <c r="KRR246" s="92"/>
      <c r="KRS246" s="92"/>
      <c r="KRT246" s="92"/>
      <c r="KRU246" s="92"/>
      <c r="KRV246" s="92"/>
      <c r="KRW246" s="92"/>
      <c r="KRX246" s="92"/>
      <c r="KRY246" s="92"/>
      <c r="KRZ246" s="92"/>
      <c r="KSA246" s="92"/>
      <c r="KSB246" s="92"/>
      <c r="KSC246" s="92"/>
      <c r="KSD246" s="92"/>
      <c r="KSE246" s="92"/>
      <c r="KSF246" s="92"/>
      <c r="KSG246" s="92"/>
      <c r="KSH246" s="92"/>
      <c r="KSI246" s="92"/>
      <c r="KSJ246" s="92"/>
      <c r="KSK246" s="92"/>
      <c r="KSL246" s="92"/>
      <c r="KSM246" s="92"/>
      <c r="KSN246" s="92"/>
      <c r="KSO246" s="92"/>
      <c r="KSP246" s="92"/>
      <c r="KSQ246" s="92"/>
      <c r="KSR246" s="92"/>
      <c r="KSS246" s="92"/>
      <c r="KST246" s="92"/>
      <c r="KSU246" s="92"/>
      <c r="KSV246" s="92"/>
      <c r="KSW246" s="92"/>
      <c r="KSX246" s="92"/>
      <c r="KSY246" s="92"/>
      <c r="KSZ246" s="92"/>
      <c r="KTA246" s="92"/>
      <c r="KTB246" s="92"/>
      <c r="KTC246" s="92"/>
      <c r="KTD246" s="92"/>
      <c r="KTE246" s="92"/>
      <c r="KTF246" s="92"/>
      <c r="KTG246" s="92"/>
      <c r="KTH246" s="92"/>
      <c r="KTI246" s="92"/>
      <c r="KTJ246" s="92"/>
      <c r="KTK246" s="92"/>
      <c r="KTL246" s="92"/>
      <c r="KTM246" s="92"/>
      <c r="KTN246" s="92"/>
      <c r="KTO246" s="92"/>
      <c r="KTP246" s="92"/>
      <c r="KTQ246" s="92"/>
      <c r="KTR246" s="92"/>
      <c r="KTS246" s="92"/>
      <c r="KTT246" s="92"/>
      <c r="KTU246" s="92"/>
      <c r="KTV246" s="92"/>
      <c r="KTW246" s="92"/>
      <c r="KTX246" s="92"/>
      <c r="KTY246" s="92"/>
      <c r="KTZ246" s="92"/>
      <c r="KUA246" s="92"/>
      <c r="KUB246" s="92"/>
      <c r="KUC246" s="92"/>
      <c r="KUD246" s="92"/>
      <c r="KUE246" s="92"/>
      <c r="KUF246" s="92"/>
      <c r="KUG246" s="92"/>
      <c r="KUH246" s="92"/>
      <c r="KUI246" s="92"/>
      <c r="KUJ246" s="92"/>
      <c r="KUK246" s="92"/>
      <c r="KUL246" s="92"/>
      <c r="KUM246" s="92"/>
      <c r="KUN246" s="92"/>
      <c r="KUO246" s="92"/>
      <c r="KUP246" s="92"/>
      <c r="KUQ246" s="92"/>
      <c r="KUR246" s="92"/>
      <c r="KUS246" s="92"/>
      <c r="KUT246" s="92"/>
      <c r="KUU246" s="92"/>
      <c r="KUV246" s="92"/>
      <c r="KUW246" s="92"/>
      <c r="KUX246" s="92"/>
      <c r="KUY246" s="92"/>
      <c r="KUZ246" s="92"/>
      <c r="KVA246" s="92"/>
      <c r="KVB246" s="92"/>
      <c r="KVC246" s="92"/>
      <c r="KVD246" s="92"/>
      <c r="KVE246" s="92"/>
      <c r="KVF246" s="92"/>
      <c r="KVG246" s="92"/>
      <c r="KVH246" s="92"/>
      <c r="KVI246" s="92"/>
      <c r="KVJ246" s="92"/>
      <c r="KVK246" s="92"/>
      <c r="KVL246" s="92"/>
      <c r="KVM246" s="92"/>
      <c r="KVN246" s="92"/>
      <c r="KVO246" s="92"/>
      <c r="KVP246" s="92"/>
      <c r="KVQ246" s="92"/>
      <c r="KVR246" s="92"/>
      <c r="KVS246" s="92"/>
      <c r="KVT246" s="92"/>
      <c r="KVU246" s="92"/>
      <c r="KVV246" s="92"/>
      <c r="KVW246" s="92"/>
      <c r="KVX246" s="92"/>
      <c r="KVY246" s="92"/>
      <c r="KVZ246" s="92"/>
      <c r="KWA246" s="92"/>
      <c r="KWB246" s="92"/>
      <c r="KWC246" s="92"/>
      <c r="KWD246" s="92"/>
      <c r="KWE246" s="92"/>
      <c r="KWF246" s="92"/>
      <c r="KWG246" s="92"/>
      <c r="KWH246" s="92"/>
      <c r="KWI246" s="92"/>
      <c r="KWJ246" s="92"/>
      <c r="KWK246" s="92"/>
      <c r="KWL246" s="92"/>
      <c r="KWM246" s="92"/>
      <c r="KWN246" s="92"/>
      <c r="KWO246" s="92"/>
      <c r="KWP246" s="92"/>
      <c r="KWQ246" s="92"/>
      <c r="KWR246" s="92"/>
      <c r="KWS246" s="92"/>
      <c r="KWT246" s="92"/>
      <c r="KWU246" s="92"/>
      <c r="KWV246" s="92"/>
      <c r="KWW246" s="92"/>
      <c r="KWX246" s="92"/>
      <c r="KWY246" s="92"/>
      <c r="KWZ246" s="92"/>
      <c r="KXA246" s="92"/>
      <c r="KXB246" s="92"/>
      <c r="KXC246" s="92"/>
      <c r="KXD246" s="92"/>
      <c r="KXE246" s="92"/>
      <c r="KXF246" s="92"/>
      <c r="KXG246" s="92"/>
      <c r="KXH246" s="92"/>
      <c r="KXI246" s="92"/>
      <c r="KXJ246" s="92"/>
      <c r="KXK246" s="92"/>
      <c r="KXL246" s="92"/>
      <c r="KXM246" s="92"/>
      <c r="KXN246" s="92"/>
      <c r="KXO246" s="92"/>
      <c r="KXP246" s="92"/>
      <c r="KXQ246" s="92"/>
      <c r="KXR246" s="92"/>
      <c r="KXS246" s="92"/>
      <c r="KXT246" s="92"/>
      <c r="KXU246" s="92"/>
      <c r="KXV246" s="92"/>
      <c r="KXW246" s="92"/>
      <c r="KXX246" s="92"/>
      <c r="KXY246" s="92"/>
      <c r="KXZ246" s="92"/>
      <c r="KYA246" s="92"/>
      <c r="KYB246" s="92"/>
      <c r="KYC246" s="92"/>
      <c r="KYD246" s="92"/>
      <c r="KYE246" s="92"/>
      <c r="KYF246" s="92"/>
      <c r="KYG246" s="92"/>
      <c r="KYH246" s="92"/>
      <c r="KYI246" s="92"/>
      <c r="KYJ246" s="92"/>
      <c r="KYK246" s="92"/>
      <c r="KYL246" s="92"/>
      <c r="KYM246" s="92"/>
      <c r="KYN246" s="92"/>
      <c r="KYO246" s="92"/>
      <c r="KYP246" s="92"/>
      <c r="KYQ246" s="92"/>
      <c r="KYR246" s="92"/>
      <c r="KYS246" s="92"/>
      <c r="KYT246" s="92"/>
      <c r="KYU246" s="92"/>
      <c r="KYV246" s="92"/>
      <c r="KYW246" s="92"/>
      <c r="KYX246" s="92"/>
      <c r="KYY246" s="92"/>
      <c r="KYZ246" s="92"/>
      <c r="KZA246" s="92"/>
      <c r="KZB246" s="92"/>
      <c r="KZC246" s="92"/>
      <c r="KZD246" s="92"/>
      <c r="KZE246" s="92"/>
      <c r="KZF246" s="92"/>
      <c r="KZG246" s="92"/>
      <c r="KZH246" s="92"/>
      <c r="KZI246" s="92"/>
      <c r="KZJ246" s="92"/>
      <c r="KZK246" s="92"/>
      <c r="KZL246" s="92"/>
      <c r="KZM246" s="92"/>
      <c r="KZN246" s="92"/>
      <c r="KZO246" s="92"/>
      <c r="KZP246" s="92"/>
      <c r="KZQ246" s="92"/>
      <c r="KZR246" s="92"/>
      <c r="KZS246" s="92"/>
      <c r="KZT246" s="92"/>
      <c r="KZU246" s="92"/>
      <c r="KZV246" s="92"/>
      <c r="KZW246" s="92"/>
      <c r="KZX246" s="92"/>
      <c r="KZY246" s="92"/>
      <c r="KZZ246" s="92"/>
      <c r="LAA246" s="92"/>
      <c r="LAB246" s="92"/>
      <c r="LAC246" s="92"/>
      <c r="LAD246" s="92"/>
      <c r="LAE246" s="92"/>
      <c r="LAF246" s="92"/>
      <c r="LAG246" s="92"/>
      <c r="LAH246" s="92"/>
      <c r="LAI246" s="92"/>
      <c r="LAJ246" s="92"/>
      <c r="LAK246" s="92"/>
      <c r="LAL246" s="92"/>
      <c r="LAM246" s="92"/>
      <c r="LAN246" s="92"/>
      <c r="LAO246" s="92"/>
      <c r="LAP246" s="92"/>
      <c r="LAQ246" s="92"/>
      <c r="LAR246" s="92"/>
      <c r="LAS246" s="92"/>
      <c r="LAT246" s="92"/>
      <c r="LAU246" s="92"/>
      <c r="LAV246" s="92"/>
      <c r="LAW246" s="92"/>
      <c r="LAX246" s="92"/>
      <c r="LAY246" s="92"/>
      <c r="LAZ246" s="92"/>
      <c r="LBA246" s="92"/>
      <c r="LBB246" s="92"/>
      <c r="LBC246" s="92"/>
      <c r="LBD246" s="92"/>
      <c r="LBE246" s="92"/>
      <c r="LBF246" s="92"/>
      <c r="LBG246" s="92"/>
      <c r="LBH246" s="92"/>
      <c r="LBI246" s="92"/>
      <c r="LBJ246" s="92"/>
      <c r="LBK246" s="92"/>
      <c r="LBL246" s="92"/>
      <c r="LBM246" s="92"/>
      <c r="LBN246" s="92"/>
      <c r="LBO246" s="92"/>
      <c r="LBP246" s="92"/>
      <c r="LBQ246" s="92"/>
      <c r="LBR246" s="92"/>
      <c r="LBS246" s="92"/>
      <c r="LBT246" s="92"/>
      <c r="LBU246" s="92"/>
      <c r="LBV246" s="92"/>
      <c r="LBW246" s="92"/>
      <c r="LBX246" s="92"/>
      <c r="LBY246" s="92"/>
      <c r="LBZ246" s="92"/>
      <c r="LCA246" s="92"/>
      <c r="LCB246" s="92"/>
      <c r="LCC246" s="92"/>
      <c r="LCD246" s="92"/>
      <c r="LCE246" s="92"/>
      <c r="LCF246" s="92"/>
      <c r="LCG246" s="92"/>
      <c r="LCH246" s="92"/>
      <c r="LCI246" s="92"/>
      <c r="LCJ246" s="92"/>
      <c r="LCK246" s="92"/>
      <c r="LCL246" s="92"/>
      <c r="LCM246" s="92"/>
      <c r="LCN246" s="92"/>
      <c r="LCO246" s="92"/>
      <c r="LCP246" s="92"/>
      <c r="LCQ246" s="92"/>
      <c r="LCR246" s="92"/>
      <c r="LCS246" s="92"/>
      <c r="LCT246" s="92"/>
      <c r="LCU246" s="92"/>
      <c r="LCV246" s="92"/>
      <c r="LCW246" s="92"/>
      <c r="LCX246" s="92"/>
      <c r="LCY246" s="92"/>
      <c r="LCZ246" s="92"/>
      <c r="LDA246" s="92"/>
      <c r="LDB246" s="92"/>
      <c r="LDC246" s="92"/>
      <c r="LDD246" s="92"/>
      <c r="LDE246" s="92"/>
      <c r="LDF246" s="92"/>
      <c r="LDG246" s="92"/>
      <c r="LDH246" s="92"/>
      <c r="LDI246" s="92"/>
      <c r="LDJ246" s="92"/>
      <c r="LDK246" s="92"/>
      <c r="LDL246" s="92"/>
      <c r="LDM246" s="92"/>
      <c r="LDN246" s="92"/>
      <c r="LDO246" s="92"/>
      <c r="LDP246" s="92"/>
      <c r="LDQ246" s="92"/>
      <c r="LDR246" s="92"/>
      <c r="LDS246" s="92"/>
      <c r="LDT246" s="92"/>
      <c r="LDU246" s="92"/>
      <c r="LDV246" s="92"/>
      <c r="LDW246" s="92"/>
      <c r="LDX246" s="92"/>
      <c r="LDY246" s="92"/>
      <c r="LDZ246" s="92"/>
      <c r="LEA246" s="92"/>
      <c r="LEB246" s="92"/>
      <c r="LEC246" s="92"/>
      <c r="LED246" s="92"/>
      <c r="LEE246" s="92"/>
      <c r="LEF246" s="92"/>
      <c r="LEG246" s="92"/>
      <c r="LEH246" s="92"/>
      <c r="LEI246" s="92"/>
      <c r="LEJ246" s="92"/>
      <c r="LEK246" s="92"/>
      <c r="LEL246" s="92"/>
      <c r="LEM246" s="92"/>
      <c r="LEN246" s="92"/>
      <c r="LEO246" s="92"/>
      <c r="LEP246" s="92"/>
      <c r="LEQ246" s="92"/>
      <c r="LER246" s="92"/>
      <c r="LES246" s="92"/>
      <c r="LET246" s="92"/>
      <c r="LEU246" s="92"/>
      <c r="LEV246" s="92"/>
      <c r="LEW246" s="92"/>
      <c r="LEX246" s="92"/>
      <c r="LEY246" s="92"/>
      <c r="LEZ246" s="92"/>
      <c r="LFA246" s="92"/>
      <c r="LFB246" s="92"/>
      <c r="LFC246" s="92"/>
      <c r="LFD246" s="92"/>
      <c r="LFE246" s="92"/>
      <c r="LFF246" s="92"/>
      <c r="LFG246" s="92"/>
      <c r="LFH246" s="92"/>
      <c r="LFI246" s="92"/>
      <c r="LFJ246" s="92"/>
      <c r="LFK246" s="92"/>
      <c r="LFL246" s="92"/>
      <c r="LFM246" s="92"/>
      <c r="LFN246" s="92"/>
      <c r="LFO246" s="92"/>
      <c r="LFP246" s="92"/>
      <c r="LFQ246" s="92"/>
      <c r="LFR246" s="92"/>
      <c r="LFS246" s="92"/>
      <c r="LFT246" s="92"/>
      <c r="LFU246" s="92"/>
      <c r="LFV246" s="92"/>
      <c r="LFW246" s="92"/>
      <c r="LFX246" s="92"/>
      <c r="LFY246" s="92"/>
      <c r="LFZ246" s="92"/>
      <c r="LGA246" s="92"/>
      <c r="LGB246" s="92"/>
      <c r="LGC246" s="92"/>
      <c r="LGD246" s="92"/>
      <c r="LGE246" s="92"/>
      <c r="LGF246" s="92"/>
      <c r="LGG246" s="92"/>
      <c r="LGH246" s="92"/>
      <c r="LGI246" s="92"/>
      <c r="LGJ246" s="92"/>
      <c r="LGK246" s="92"/>
      <c r="LGL246" s="92"/>
      <c r="LGM246" s="92"/>
      <c r="LGN246" s="92"/>
      <c r="LGO246" s="92"/>
      <c r="LGP246" s="92"/>
      <c r="LGQ246" s="92"/>
      <c r="LGR246" s="92"/>
      <c r="LGS246" s="92"/>
      <c r="LGT246" s="92"/>
      <c r="LGU246" s="92"/>
      <c r="LGV246" s="92"/>
      <c r="LGW246" s="92"/>
      <c r="LGX246" s="92"/>
      <c r="LGY246" s="92"/>
      <c r="LGZ246" s="92"/>
      <c r="LHA246" s="92"/>
      <c r="LHB246" s="92"/>
      <c r="LHC246" s="92"/>
      <c r="LHD246" s="92"/>
      <c r="LHE246" s="92"/>
      <c r="LHF246" s="92"/>
      <c r="LHG246" s="92"/>
      <c r="LHH246" s="92"/>
      <c r="LHI246" s="92"/>
      <c r="LHJ246" s="92"/>
      <c r="LHK246" s="92"/>
      <c r="LHL246" s="92"/>
      <c r="LHM246" s="92"/>
      <c r="LHN246" s="92"/>
      <c r="LHO246" s="92"/>
      <c r="LHP246" s="92"/>
      <c r="LHQ246" s="92"/>
      <c r="LHR246" s="92"/>
      <c r="LHS246" s="92"/>
      <c r="LHT246" s="92"/>
      <c r="LHU246" s="92"/>
      <c r="LHV246" s="92"/>
      <c r="LHW246" s="92"/>
      <c r="LHX246" s="92"/>
      <c r="LHY246" s="92"/>
      <c r="LHZ246" s="92"/>
      <c r="LIA246" s="92"/>
      <c r="LIB246" s="92"/>
      <c r="LIC246" s="92"/>
      <c r="LID246" s="92"/>
      <c r="LIE246" s="92"/>
      <c r="LIF246" s="92"/>
      <c r="LIG246" s="92"/>
      <c r="LIH246" s="92"/>
      <c r="LII246" s="92"/>
      <c r="LIJ246" s="92"/>
      <c r="LIK246" s="92"/>
      <c r="LIL246" s="92"/>
      <c r="LIM246" s="92"/>
      <c r="LIN246" s="92"/>
      <c r="LIO246" s="92"/>
      <c r="LIP246" s="92"/>
      <c r="LIQ246" s="92"/>
      <c r="LIR246" s="92"/>
      <c r="LIS246" s="92"/>
      <c r="LIT246" s="92"/>
      <c r="LIU246" s="92"/>
      <c r="LIV246" s="92"/>
      <c r="LIW246" s="92"/>
      <c r="LIX246" s="92"/>
      <c r="LIY246" s="92"/>
      <c r="LIZ246" s="92"/>
      <c r="LJA246" s="92"/>
      <c r="LJB246" s="92"/>
      <c r="LJC246" s="92"/>
      <c r="LJD246" s="92"/>
      <c r="LJE246" s="92"/>
      <c r="LJF246" s="92"/>
      <c r="LJG246" s="92"/>
      <c r="LJH246" s="92"/>
      <c r="LJI246" s="92"/>
      <c r="LJJ246" s="92"/>
      <c r="LJK246" s="92"/>
      <c r="LJL246" s="92"/>
      <c r="LJM246" s="92"/>
      <c r="LJN246" s="92"/>
      <c r="LJO246" s="92"/>
      <c r="LJP246" s="92"/>
      <c r="LJQ246" s="92"/>
      <c r="LJR246" s="92"/>
      <c r="LJS246" s="92"/>
      <c r="LJT246" s="92"/>
      <c r="LJU246" s="92"/>
      <c r="LJV246" s="92"/>
      <c r="LJW246" s="92"/>
      <c r="LJX246" s="92"/>
      <c r="LJY246" s="92"/>
      <c r="LJZ246" s="92"/>
      <c r="LKA246" s="92"/>
      <c r="LKB246" s="92"/>
      <c r="LKC246" s="92"/>
      <c r="LKD246" s="92"/>
      <c r="LKE246" s="92"/>
      <c r="LKF246" s="92"/>
      <c r="LKG246" s="92"/>
      <c r="LKH246" s="92"/>
      <c r="LKI246" s="92"/>
      <c r="LKJ246" s="92"/>
      <c r="LKK246" s="92"/>
      <c r="LKL246" s="92"/>
      <c r="LKM246" s="92"/>
      <c r="LKN246" s="92"/>
      <c r="LKO246" s="92"/>
      <c r="LKP246" s="92"/>
      <c r="LKQ246" s="92"/>
      <c r="LKR246" s="92"/>
      <c r="LKS246" s="92"/>
      <c r="LKT246" s="92"/>
      <c r="LKU246" s="92"/>
      <c r="LKV246" s="92"/>
      <c r="LKW246" s="92"/>
      <c r="LKX246" s="92"/>
      <c r="LKY246" s="92"/>
      <c r="LKZ246" s="92"/>
      <c r="LLA246" s="92"/>
      <c r="LLB246" s="92"/>
      <c r="LLC246" s="92"/>
      <c r="LLD246" s="92"/>
      <c r="LLE246" s="92"/>
      <c r="LLF246" s="92"/>
      <c r="LLG246" s="92"/>
      <c r="LLH246" s="92"/>
      <c r="LLI246" s="92"/>
      <c r="LLJ246" s="92"/>
      <c r="LLK246" s="92"/>
      <c r="LLL246" s="92"/>
      <c r="LLM246" s="92"/>
      <c r="LLN246" s="92"/>
      <c r="LLO246" s="92"/>
      <c r="LLP246" s="92"/>
      <c r="LLQ246" s="92"/>
      <c r="LLR246" s="92"/>
      <c r="LLS246" s="92"/>
      <c r="LLT246" s="92"/>
      <c r="LLU246" s="92"/>
      <c r="LLV246" s="92"/>
      <c r="LLW246" s="92"/>
      <c r="LLX246" s="92"/>
      <c r="LLY246" s="92"/>
      <c r="LLZ246" s="92"/>
      <c r="LMA246" s="92"/>
      <c r="LMB246" s="92"/>
      <c r="LMC246" s="92"/>
      <c r="LMD246" s="92"/>
      <c r="LME246" s="92"/>
      <c r="LMF246" s="92"/>
      <c r="LMG246" s="92"/>
      <c r="LMH246" s="92"/>
      <c r="LMI246" s="92"/>
      <c r="LMJ246" s="92"/>
      <c r="LMK246" s="92"/>
      <c r="LML246" s="92"/>
      <c r="LMM246" s="92"/>
      <c r="LMN246" s="92"/>
      <c r="LMO246" s="92"/>
      <c r="LMP246" s="92"/>
      <c r="LMQ246" s="92"/>
      <c r="LMR246" s="92"/>
      <c r="LMS246" s="92"/>
      <c r="LMT246" s="92"/>
      <c r="LMU246" s="92"/>
      <c r="LMV246" s="92"/>
      <c r="LMW246" s="92"/>
      <c r="LMX246" s="92"/>
      <c r="LMY246" s="92"/>
      <c r="LMZ246" s="92"/>
      <c r="LNA246" s="92"/>
      <c r="LNB246" s="92"/>
      <c r="LNC246" s="92"/>
      <c r="LND246" s="92"/>
      <c r="LNE246" s="92"/>
      <c r="LNF246" s="92"/>
      <c r="LNG246" s="92"/>
      <c r="LNH246" s="92"/>
      <c r="LNI246" s="92"/>
      <c r="LNJ246" s="92"/>
      <c r="LNK246" s="92"/>
      <c r="LNL246" s="92"/>
      <c r="LNM246" s="92"/>
      <c r="LNN246" s="92"/>
      <c r="LNO246" s="92"/>
      <c r="LNP246" s="92"/>
      <c r="LNQ246" s="92"/>
      <c r="LNR246" s="92"/>
      <c r="LNS246" s="92"/>
      <c r="LNT246" s="92"/>
      <c r="LNU246" s="92"/>
      <c r="LNV246" s="92"/>
      <c r="LNW246" s="92"/>
      <c r="LNX246" s="92"/>
      <c r="LNY246" s="92"/>
      <c r="LNZ246" s="92"/>
      <c r="LOA246" s="92"/>
      <c r="LOB246" s="92"/>
      <c r="LOC246" s="92"/>
      <c r="LOD246" s="92"/>
      <c r="LOE246" s="92"/>
      <c r="LOF246" s="92"/>
      <c r="LOG246" s="92"/>
      <c r="LOH246" s="92"/>
      <c r="LOI246" s="92"/>
      <c r="LOJ246" s="92"/>
      <c r="LOK246" s="92"/>
      <c r="LOL246" s="92"/>
      <c r="LOM246" s="92"/>
      <c r="LON246" s="92"/>
      <c r="LOO246" s="92"/>
      <c r="LOP246" s="92"/>
      <c r="LOQ246" s="92"/>
      <c r="LOR246" s="92"/>
      <c r="LOS246" s="92"/>
      <c r="LOT246" s="92"/>
      <c r="LOU246" s="92"/>
      <c r="LOV246" s="92"/>
      <c r="LOW246" s="92"/>
      <c r="LOX246" s="92"/>
      <c r="LOY246" s="92"/>
      <c r="LOZ246" s="92"/>
      <c r="LPA246" s="92"/>
      <c r="LPB246" s="92"/>
      <c r="LPC246" s="92"/>
      <c r="LPD246" s="92"/>
      <c r="LPE246" s="92"/>
      <c r="LPF246" s="92"/>
      <c r="LPG246" s="92"/>
      <c r="LPH246" s="92"/>
      <c r="LPI246" s="92"/>
      <c r="LPJ246" s="92"/>
      <c r="LPK246" s="92"/>
      <c r="LPL246" s="92"/>
      <c r="LPM246" s="92"/>
      <c r="LPN246" s="92"/>
      <c r="LPO246" s="92"/>
      <c r="LPP246" s="92"/>
      <c r="LPQ246" s="92"/>
      <c r="LPR246" s="92"/>
      <c r="LPS246" s="92"/>
      <c r="LPT246" s="92"/>
      <c r="LPU246" s="92"/>
      <c r="LPV246" s="92"/>
      <c r="LPW246" s="92"/>
      <c r="LPX246" s="92"/>
      <c r="LPY246" s="92"/>
      <c r="LPZ246" s="92"/>
      <c r="LQA246" s="92"/>
      <c r="LQB246" s="92"/>
      <c r="LQC246" s="92"/>
      <c r="LQD246" s="92"/>
      <c r="LQE246" s="92"/>
      <c r="LQF246" s="92"/>
      <c r="LQG246" s="92"/>
      <c r="LQH246" s="92"/>
      <c r="LQI246" s="92"/>
      <c r="LQJ246" s="92"/>
      <c r="LQK246" s="92"/>
      <c r="LQL246" s="92"/>
      <c r="LQM246" s="92"/>
      <c r="LQN246" s="92"/>
      <c r="LQO246" s="92"/>
      <c r="LQP246" s="92"/>
      <c r="LQQ246" s="92"/>
      <c r="LQR246" s="92"/>
      <c r="LQS246" s="92"/>
      <c r="LQT246" s="92"/>
      <c r="LQU246" s="92"/>
      <c r="LQV246" s="92"/>
      <c r="LQW246" s="92"/>
      <c r="LQX246" s="92"/>
      <c r="LQY246" s="92"/>
      <c r="LQZ246" s="92"/>
      <c r="LRA246" s="92"/>
      <c r="LRB246" s="92"/>
      <c r="LRC246" s="92"/>
      <c r="LRD246" s="92"/>
      <c r="LRE246" s="92"/>
      <c r="LRF246" s="92"/>
      <c r="LRG246" s="92"/>
      <c r="LRH246" s="92"/>
      <c r="LRI246" s="92"/>
      <c r="LRJ246" s="92"/>
      <c r="LRK246" s="92"/>
      <c r="LRL246" s="92"/>
      <c r="LRM246" s="92"/>
      <c r="LRN246" s="92"/>
      <c r="LRO246" s="92"/>
      <c r="LRP246" s="92"/>
      <c r="LRQ246" s="92"/>
      <c r="LRR246" s="92"/>
      <c r="LRS246" s="92"/>
      <c r="LRT246" s="92"/>
      <c r="LRU246" s="92"/>
      <c r="LRV246" s="92"/>
      <c r="LRW246" s="92"/>
      <c r="LRX246" s="92"/>
      <c r="LRY246" s="92"/>
      <c r="LRZ246" s="92"/>
      <c r="LSA246" s="92"/>
      <c r="LSB246" s="92"/>
      <c r="LSC246" s="92"/>
      <c r="LSD246" s="92"/>
      <c r="LSE246" s="92"/>
      <c r="LSF246" s="92"/>
      <c r="LSG246" s="92"/>
      <c r="LSH246" s="92"/>
      <c r="LSI246" s="92"/>
      <c r="LSJ246" s="92"/>
      <c r="LSK246" s="92"/>
      <c r="LSL246" s="92"/>
      <c r="LSM246" s="92"/>
      <c r="LSN246" s="92"/>
      <c r="LSO246" s="92"/>
      <c r="LSP246" s="92"/>
      <c r="LSQ246" s="92"/>
      <c r="LSR246" s="92"/>
      <c r="LSS246" s="92"/>
      <c r="LST246" s="92"/>
      <c r="LSU246" s="92"/>
      <c r="LSV246" s="92"/>
      <c r="LSW246" s="92"/>
      <c r="LSX246" s="92"/>
      <c r="LSY246" s="92"/>
      <c r="LSZ246" s="92"/>
      <c r="LTA246" s="92"/>
      <c r="LTB246" s="92"/>
      <c r="LTC246" s="92"/>
      <c r="LTD246" s="92"/>
      <c r="LTE246" s="92"/>
      <c r="LTF246" s="92"/>
      <c r="LTG246" s="92"/>
      <c r="LTH246" s="92"/>
      <c r="LTI246" s="92"/>
      <c r="LTJ246" s="92"/>
      <c r="LTK246" s="92"/>
      <c r="LTL246" s="92"/>
      <c r="LTM246" s="92"/>
      <c r="LTN246" s="92"/>
      <c r="LTO246" s="92"/>
      <c r="LTP246" s="92"/>
      <c r="LTQ246" s="92"/>
      <c r="LTR246" s="92"/>
      <c r="LTS246" s="92"/>
      <c r="LTT246" s="92"/>
      <c r="LTU246" s="92"/>
      <c r="LTV246" s="92"/>
      <c r="LTW246" s="92"/>
      <c r="LTX246" s="92"/>
      <c r="LTY246" s="92"/>
      <c r="LTZ246" s="92"/>
      <c r="LUA246" s="92"/>
      <c r="LUB246" s="92"/>
      <c r="LUC246" s="92"/>
      <c r="LUD246" s="92"/>
      <c r="LUE246" s="92"/>
      <c r="LUF246" s="92"/>
      <c r="LUG246" s="92"/>
      <c r="LUH246" s="92"/>
      <c r="LUI246" s="92"/>
      <c r="LUJ246" s="92"/>
      <c r="LUK246" s="92"/>
      <c r="LUL246" s="92"/>
      <c r="LUM246" s="92"/>
      <c r="LUN246" s="92"/>
      <c r="LUO246" s="92"/>
      <c r="LUP246" s="92"/>
      <c r="LUQ246" s="92"/>
      <c r="LUR246" s="92"/>
      <c r="LUS246" s="92"/>
      <c r="LUT246" s="92"/>
      <c r="LUU246" s="92"/>
      <c r="LUV246" s="92"/>
      <c r="LUW246" s="92"/>
      <c r="LUX246" s="92"/>
      <c r="LUY246" s="92"/>
      <c r="LUZ246" s="92"/>
      <c r="LVA246" s="92"/>
      <c r="LVB246" s="92"/>
      <c r="LVC246" s="92"/>
      <c r="LVD246" s="92"/>
      <c r="LVE246" s="92"/>
      <c r="LVF246" s="92"/>
      <c r="LVG246" s="92"/>
      <c r="LVH246" s="92"/>
      <c r="LVI246" s="92"/>
      <c r="LVJ246" s="92"/>
      <c r="LVK246" s="92"/>
      <c r="LVL246" s="92"/>
      <c r="LVM246" s="92"/>
      <c r="LVN246" s="92"/>
      <c r="LVO246" s="92"/>
      <c r="LVP246" s="92"/>
      <c r="LVQ246" s="92"/>
      <c r="LVR246" s="92"/>
      <c r="LVS246" s="92"/>
      <c r="LVT246" s="92"/>
      <c r="LVU246" s="92"/>
      <c r="LVV246" s="92"/>
      <c r="LVW246" s="92"/>
      <c r="LVX246" s="92"/>
      <c r="LVY246" s="92"/>
      <c r="LVZ246" s="92"/>
      <c r="LWA246" s="92"/>
      <c r="LWB246" s="92"/>
      <c r="LWC246" s="92"/>
      <c r="LWD246" s="92"/>
      <c r="LWE246" s="92"/>
      <c r="LWF246" s="92"/>
      <c r="LWG246" s="92"/>
      <c r="LWH246" s="92"/>
      <c r="LWI246" s="92"/>
      <c r="LWJ246" s="92"/>
      <c r="LWK246" s="92"/>
      <c r="LWL246" s="92"/>
      <c r="LWM246" s="92"/>
      <c r="LWN246" s="92"/>
      <c r="LWO246" s="92"/>
      <c r="LWP246" s="92"/>
      <c r="LWQ246" s="92"/>
      <c r="LWR246" s="92"/>
      <c r="LWS246" s="92"/>
      <c r="LWT246" s="92"/>
      <c r="LWU246" s="92"/>
      <c r="LWV246" s="92"/>
      <c r="LWW246" s="92"/>
      <c r="LWX246" s="92"/>
      <c r="LWY246" s="92"/>
      <c r="LWZ246" s="92"/>
      <c r="LXA246" s="92"/>
      <c r="LXB246" s="92"/>
      <c r="LXC246" s="92"/>
      <c r="LXD246" s="92"/>
      <c r="LXE246" s="92"/>
      <c r="LXF246" s="92"/>
      <c r="LXG246" s="92"/>
      <c r="LXH246" s="92"/>
      <c r="LXI246" s="92"/>
      <c r="LXJ246" s="92"/>
      <c r="LXK246" s="92"/>
      <c r="LXL246" s="92"/>
      <c r="LXM246" s="92"/>
      <c r="LXN246" s="92"/>
      <c r="LXO246" s="92"/>
      <c r="LXP246" s="92"/>
      <c r="LXQ246" s="92"/>
      <c r="LXR246" s="92"/>
      <c r="LXS246" s="92"/>
      <c r="LXT246" s="92"/>
      <c r="LXU246" s="92"/>
      <c r="LXV246" s="92"/>
      <c r="LXW246" s="92"/>
      <c r="LXX246" s="92"/>
      <c r="LXY246" s="92"/>
      <c r="LXZ246" s="92"/>
      <c r="LYA246" s="92"/>
      <c r="LYB246" s="92"/>
      <c r="LYC246" s="92"/>
      <c r="LYD246" s="92"/>
      <c r="LYE246" s="92"/>
      <c r="LYF246" s="92"/>
      <c r="LYG246" s="92"/>
      <c r="LYH246" s="92"/>
      <c r="LYI246" s="92"/>
      <c r="LYJ246" s="92"/>
      <c r="LYK246" s="92"/>
      <c r="LYL246" s="92"/>
      <c r="LYM246" s="92"/>
      <c r="LYN246" s="92"/>
      <c r="LYO246" s="92"/>
      <c r="LYP246" s="92"/>
      <c r="LYQ246" s="92"/>
      <c r="LYR246" s="92"/>
      <c r="LYS246" s="92"/>
      <c r="LYT246" s="92"/>
      <c r="LYU246" s="92"/>
      <c r="LYV246" s="92"/>
      <c r="LYW246" s="92"/>
      <c r="LYX246" s="92"/>
      <c r="LYY246" s="92"/>
      <c r="LYZ246" s="92"/>
      <c r="LZA246" s="92"/>
      <c r="LZB246" s="92"/>
      <c r="LZC246" s="92"/>
      <c r="LZD246" s="92"/>
      <c r="LZE246" s="92"/>
      <c r="LZF246" s="92"/>
      <c r="LZG246" s="92"/>
      <c r="LZH246" s="92"/>
      <c r="LZI246" s="92"/>
      <c r="LZJ246" s="92"/>
      <c r="LZK246" s="92"/>
      <c r="LZL246" s="92"/>
      <c r="LZM246" s="92"/>
      <c r="LZN246" s="92"/>
      <c r="LZO246" s="92"/>
      <c r="LZP246" s="92"/>
      <c r="LZQ246" s="92"/>
      <c r="LZR246" s="92"/>
      <c r="LZS246" s="92"/>
      <c r="LZT246" s="92"/>
      <c r="LZU246" s="92"/>
      <c r="LZV246" s="92"/>
      <c r="LZW246" s="92"/>
      <c r="LZX246" s="92"/>
      <c r="LZY246" s="92"/>
      <c r="LZZ246" s="92"/>
      <c r="MAA246" s="92"/>
      <c r="MAB246" s="92"/>
      <c r="MAC246" s="92"/>
      <c r="MAD246" s="92"/>
      <c r="MAE246" s="92"/>
      <c r="MAF246" s="92"/>
      <c r="MAG246" s="92"/>
      <c r="MAH246" s="92"/>
      <c r="MAI246" s="92"/>
      <c r="MAJ246" s="92"/>
      <c r="MAK246" s="92"/>
      <c r="MAL246" s="92"/>
      <c r="MAM246" s="92"/>
      <c r="MAN246" s="92"/>
      <c r="MAO246" s="92"/>
      <c r="MAP246" s="92"/>
      <c r="MAQ246" s="92"/>
      <c r="MAR246" s="92"/>
      <c r="MAS246" s="92"/>
      <c r="MAT246" s="92"/>
      <c r="MAU246" s="92"/>
      <c r="MAV246" s="92"/>
      <c r="MAW246" s="92"/>
      <c r="MAX246" s="92"/>
      <c r="MAY246" s="92"/>
      <c r="MAZ246" s="92"/>
      <c r="MBA246" s="92"/>
      <c r="MBB246" s="92"/>
      <c r="MBC246" s="92"/>
      <c r="MBD246" s="92"/>
      <c r="MBE246" s="92"/>
      <c r="MBF246" s="92"/>
      <c r="MBG246" s="92"/>
      <c r="MBH246" s="92"/>
      <c r="MBI246" s="92"/>
      <c r="MBJ246" s="92"/>
      <c r="MBK246" s="92"/>
      <c r="MBL246" s="92"/>
      <c r="MBM246" s="92"/>
      <c r="MBN246" s="92"/>
      <c r="MBO246" s="92"/>
      <c r="MBP246" s="92"/>
      <c r="MBQ246" s="92"/>
      <c r="MBR246" s="92"/>
      <c r="MBS246" s="92"/>
      <c r="MBT246" s="92"/>
      <c r="MBU246" s="92"/>
      <c r="MBV246" s="92"/>
      <c r="MBW246" s="92"/>
      <c r="MBX246" s="92"/>
      <c r="MBY246" s="92"/>
      <c r="MBZ246" s="92"/>
      <c r="MCA246" s="92"/>
      <c r="MCB246" s="92"/>
      <c r="MCC246" s="92"/>
      <c r="MCD246" s="92"/>
      <c r="MCE246" s="92"/>
      <c r="MCF246" s="92"/>
      <c r="MCG246" s="92"/>
      <c r="MCH246" s="92"/>
      <c r="MCI246" s="92"/>
      <c r="MCJ246" s="92"/>
      <c r="MCK246" s="92"/>
      <c r="MCL246" s="92"/>
      <c r="MCM246" s="92"/>
      <c r="MCN246" s="92"/>
      <c r="MCO246" s="92"/>
      <c r="MCP246" s="92"/>
      <c r="MCQ246" s="92"/>
      <c r="MCR246" s="92"/>
      <c r="MCS246" s="92"/>
      <c r="MCT246" s="92"/>
      <c r="MCU246" s="92"/>
      <c r="MCV246" s="92"/>
      <c r="MCW246" s="92"/>
      <c r="MCX246" s="92"/>
      <c r="MCY246" s="92"/>
      <c r="MCZ246" s="92"/>
      <c r="MDA246" s="92"/>
      <c r="MDB246" s="92"/>
      <c r="MDC246" s="92"/>
      <c r="MDD246" s="92"/>
      <c r="MDE246" s="92"/>
      <c r="MDF246" s="92"/>
      <c r="MDG246" s="92"/>
      <c r="MDH246" s="92"/>
      <c r="MDI246" s="92"/>
      <c r="MDJ246" s="92"/>
      <c r="MDK246" s="92"/>
      <c r="MDL246" s="92"/>
      <c r="MDM246" s="92"/>
      <c r="MDN246" s="92"/>
      <c r="MDO246" s="92"/>
      <c r="MDP246" s="92"/>
      <c r="MDQ246" s="92"/>
      <c r="MDR246" s="92"/>
      <c r="MDS246" s="92"/>
      <c r="MDT246" s="92"/>
      <c r="MDU246" s="92"/>
      <c r="MDV246" s="92"/>
      <c r="MDW246" s="92"/>
      <c r="MDX246" s="92"/>
      <c r="MDY246" s="92"/>
      <c r="MDZ246" s="92"/>
      <c r="MEA246" s="92"/>
      <c r="MEB246" s="92"/>
      <c r="MEC246" s="92"/>
      <c r="MED246" s="92"/>
      <c r="MEE246" s="92"/>
      <c r="MEF246" s="92"/>
      <c r="MEG246" s="92"/>
      <c r="MEH246" s="92"/>
      <c r="MEI246" s="92"/>
      <c r="MEJ246" s="92"/>
      <c r="MEK246" s="92"/>
      <c r="MEL246" s="92"/>
      <c r="MEM246" s="92"/>
      <c r="MEN246" s="92"/>
      <c r="MEO246" s="92"/>
      <c r="MEP246" s="92"/>
      <c r="MEQ246" s="92"/>
      <c r="MER246" s="92"/>
      <c r="MES246" s="92"/>
      <c r="MET246" s="92"/>
      <c r="MEU246" s="92"/>
      <c r="MEV246" s="92"/>
      <c r="MEW246" s="92"/>
      <c r="MEX246" s="92"/>
      <c r="MEY246" s="92"/>
      <c r="MEZ246" s="92"/>
      <c r="MFA246" s="92"/>
      <c r="MFB246" s="92"/>
      <c r="MFC246" s="92"/>
      <c r="MFD246" s="92"/>
      <c r="MFE246" s="92"/>
      <c r="MFF246" s="92"/>
      <c r="MFG246" s="92"/>
      <c r="MFH246" s="92"/>
      <c r="MFI246" s="92"/>
      <c r="MFJ246" s="92"/>
      <c r="MFK246" s="92"/>
      <c r="MFL246" s="92"/>
      <c r="MFM246" s="92"/>
      <c r="MFN246" s="92"/>
      <c r="MFO246" s="92"/>
      <c r="MFP246" s="92"/>
      <c r="MFQ246" s="92"/>
      <c r="MFR246" s="92"/>
      <c r="MFS246" s="92"/>
      <c r="MFT246" s="92"/>
      <c r="MFU246" s="92"/>
      <c r="MFV246" s="92"/>
      <c r="MFW246" s="92"/>
      <c r="MFX246" s="92"/>
      <c r="MFY246" s="92"/>
      <c r="MFZ246" s="92"/>
      <c r="MGA246" s="92"/>
      <c r="MGB246" s="92"/>
      <c r="MGC246" s="92"/>
      <c r="MGD246" s="92"/>
      <c r="MGE246" s="92"/>
      <c r="MGF246" s="92"/>
      <c r="MGG246" s="92"/>
      <c r="MGH246" s="92"/>
      <c r="MGI246" s="92"/>
      <c r="MGJ246" s="92"/>
      <c r="MGK246" s="92"/>
      <c r="MGL246" s="92"/>
      <c r="MGM246" s="92"/>
      <c r="MGN246" s="92"/>
      <c r="MGO246" s="92"/>
      <c r="MGP246" s="92"/>
      <c r="MGQ246" s="92"/>
      <c r="MGR246" s="92"/>
      <c r="MGS246" s="92"/>
      <c r="MGT246" s="92"/>
      <c r="MGU246" s="92"/>
      <c r="MGV246" s="92"/>
      <c r="MGW246" s="92"/>
      <c r="MGX246" s="92"/>
      <c r="MGY246" s="92"/>
      <c r="MGZ246" s="92"/>
      <c r="MHA246" s="92"/>
      <c r="MHB246" s="92"/>
      <c r="MHC246" s="92"/>
      <c r="MHD246" s="92"/>
      <c r="MHE246" s="92"/>
      <c r="MHF246" s="92"/>
      <c r="MHG246" s="92"/>
      <c r="MHH246" s="92"/>
      <c r="MHI246" s="92"/>
      <c r="MHJ246" s="92"/>
      <c r="MHK246" s="92"/>
      <c r="MHL246" s="92"/>
      <c r="MHM246" s="92"/>
      <c r="MHN246" s="92"/>
      <c r="MHO246" s="92"/>
      <c r="MHP246" s="92"/>
      <c r="MHQ246" s="92"/>
      <c r="MHR246" s="92"/>
      <c r="MHS246" s="92"/>
      <c r="MHT246" s="92"/>
      <c r="MHU246" s="92"/>
      <c r="MHV246" s="92"/>
      <c r="MHW246" s="92"/>
      <c r="MHX246" s="92"/>
      <c r="MHY246" s="92"/>
      <c r="MHZ246" s="92"/>
      <c r="MIA246" s="92"/>
      <c r="MIB246" s="92"/>
      <c r="MIC246" s="92"/>
      <c r="MID246" s="92"/>
      <c r="MIE246" s="92"/>
      <c r="MIF246" s="92"/>
      <c r="MIG246" s="92"/>
      <c r="MIH246" s="92"/>
      <c r="MII246" s="92"/>
      <c r="MIJ246" s="92"/>
      <c r="MIK246" s="92"/>
      <c r="MIL246" s="92"/>
      <c r="MIM246" s="92"/>
      <c r="MIN246" s="92"/>
      <c r="MIO246" s="92"/>
      <c r="MIP246" s="92"/>
      <c r="MIQ246" s="92"/>
      <c r="MIR246" s="92"/>
      <c r="MIS246" s="92"/>
      <c r="MIT246" s="92"/>
      <c r="MIU246" s="92"/>
      <c r="MIV246" s="92"/>
      <c r="MIW246" s="92"/>
      <c r="MIX246" s="92"/>
      <c r="MIY246" s="92"/>
      <c r="MIZ246" s="92"/>
      <c r="MJA246" s="92"/>
      <c r="MJB246" s="92"/>
      <c r="MJC246" s="92"/>
      <c r="MJD246" s="92"/>
      <c r="MJE246" s="92"/>
      <c r="MJF246" s="92"/>
      <c r="MJG246" s="92"/>
      <c r="MJH246" s="92"/>
      <c r="MJI246" s="92"/>
      <c r="MJJ246" s="92"/>
      <c r="MJK246" s="92"/>
      <c r="MJL246" s="92"/>
      <c r="MJM246" s="92"/>
      <c r="MJN246" s="92"/>
      <c r="MJO246" s="92"/>
      <c r="MJP246" s="92"/>
      <c r="MJQ246" s="92"/>
      <c r="MJR246" s="92"/>
      <c r="MJS246" s="92"/>
      <c r="MJT246" s="92"/>
      <c r="MJU246" s="92"/>
      <c r="MJV246" s="92"/>
      <c r="MJW246" s="92"/>
      <c r="MJX246" s="92"/>
      <c r="MJY246" s="92"/>
      <c r="MJZ246" s="92"/>
      <c r="MKA246" s="92"/>
      <c r="MKB246" s="92"/>
      <c r="MKC246" s="92"/>
      <c r="MKD246" s="92"/>
      <c r="MKE246" s="92"/>
      <c r="MKF246" s="92"/>
      <c r="MKG246" s="92"/>
      <c r="MKH246" s="92"/>
      <c r="MKI246" s="92"/>
      <c r="MKJ246" s="92"/>
      <c r="MKK246" s="92"/>
      <c r="MKL246" s="92"/>
      <c r="MKM246" s="92"/>
      <c r="MKN246" s="92"/>
      <c r="MKO246" s="92"/>
      <c r="MKP246" s="92"/>
      <c r="MKQ246" s="92"/>
      <c r="MKR246" s="92"/>
      <c r="MKS246" s="92"/>
      <c r="MKT246" s="92"/>
      <c r="MKU246" s="92"/>
      <c r="MKV246" s="92"/>
      <c r="MKW246" s="92"/>
      <c r="MKX246" s="92"/>
      <c r="MKY246" s="92"/>
      <c r="MKZ246" s="92"/>
      <c r="MLA246" s="92"/>
      <c r="MLB246" s="92"/>
      <c r="MLC246" s="92"/>
      <c r="MLD246" s="92"/>
      <c r="MLE246" s="92"/>
      <c r="MLF246" s="92"/>
      <c r="MLG246" s="92"/>
      <c r="MLH246" s="92"/>
      <c r="MLI246" s="92"/>
      <c r="MLJ246" s="92"/>
      <c r="MLK246" s="92"/>
      <c r="MLL246" s="92"/>
      <c r="MLM246" s="92"/>
      <c r="MLN246" s="92"/>
      <c r="MLO246" s="92"/>
      <c r="MLP246" s="92"/>
      <c r="MLQ246" s="92"/>
      <c r="MLR246" s="92"/>
      <c r="MLS246" s="92"/>
      <c r="MLT246" s="92"/>
      <c r="MLU246" s="92"/>
      <c r="MLV246" s="92"/>
      <c r="MLW246" s="92"/>
      <c r="MLX246" s="92"/>
      <c r="MLY246" s="92"/>
      <c r="MLZ246" s="92"/>
      <c r="MMA246" s="92"/>
      <c r="MMB246" s="92"/>
      <c r="MMC246" s="92"/>
      <c r="MMD246" s="92"/>
      <c r="MME246" s="92"/>
      <c r="MMF246" s="92"/>
      <c r="MMG246" s="92"/>
      <c r="MMH246" s="92"/>
      <c r="MMI246" s="92"/>
      <c r="MMJ246" s="92"/>
      <c r="MMK246" s="92"/>
      <c r="MML246" s="92"/>
      <c r="MMM246" s="92"/>
      <c r="MMN246" s="92"/>
      <c r="MMO246" s="92"/>
      <c r="MMP246" s="92"/>
      <c r="MMQ246" s="92"/>
      <c r="MMR246" s="92"/>
      <c r="MMS246" s="92"/>
      <c r="MMT246" s="92"/>
      <c r="MMU246" s="92"/>
      <c r="MMV246" s="92"/>
      <c r="MMW246" s="92"/>
      <c r="MMX246" s="92"/>
      <c r="MMY246" s="92"/>
      <c r="MMZ246" s="92"/>
      <c r="MNA246" s="92"/>
      <c r="MNB246" s="92"/>
      <c r="MNC246" s="92"/>
      <c r="MND246" s="92"/>
      <c r="MNE246" s="92"/>
      <c r="MNF246" s="92"/>
      <c r="MNG246" s="92"/>
      <c r="MNH246" s="92"/>
      <c r="MNI246" s="92"/>
      <c r="MNJ246" s="92"/>
      <c r="MNK246" s="92"/>
      <c r="MNL246" s="92"/>
      <c r="MNM246" s="92"/>
      <c r="MNN246" s="92"/>
      <c r="MNO246" s="92"/>
      <c r="MNP246" s="92"/>
      <c r="MNQ246" s="92"/>
      <c r="MNR246" s="92"/>
      <c r="MNS246" s="92"/>
      <c r="MNT246" s="92"/>
      <c r="MNU246" s="92"/>
      <c r="MNV246" s="92"/>
      <c r="MNW246" s="92"/>
      <c r="MNX246" s="92"/>
      <c r="MNY246" s="92"/>
      <c r="MNZ246" s="92"/>
      <c r="MOA246" s="92"/>
      <c r="MOB246" s="92"/>
      <c r="MOC246" s="92"/>
      <c r="MOD246" s="92"/>
      <c r="MOE246" s="92"/>
      <c r="MOF246" s="92"/>
      <c r="MOG246" s="92"/>
      <c r="MOH246" s="92"/>
      <c r="MOI246" s="92"/>
      <c r="MOJ246" s="92"/>
      <c r="MOK246" s="92"/>
      <c r="MOL246" s="92"/>
      <c r="MOM246" s="92"/>
      <c r="MON246" s="92"/>
      <c r="MOO246" s="92"/>
      <c r="MOP246" s="92"/>
      <c r="MOQ246" s="92"/>
      <c r="MOR246" s="92"/>
      <c r="MOS246" s="92"/>
      <c r="MOT246" s="92"/>
      <c r="MOU246" s="92"/>
      <c r="MOV246" s="92"/>
      <c r="MOW246" s="92"/>
      <c r="MOX246" s="92"/>
      <c r="MOY246" s="92"/>
      <c r="MOZ246" s="92"/>
      <c r="MPA246" s="92"/>
      <c r="MPB246" s="92"/>
      <c r="MPC246" s="92"/>
      <c r="MPD246" s="92"/>
      <c r="MPE246" s="92"/>
      <c r="MPF246" s="92"/>
      <c r="MPG246" s="92"/>
      <c r="MPH246" s="92"/>
      <c r="MPI246" s="92"/>
      <c r="MPJ246" s="92"/>
      <c r="MPK246" s="92"/>
      <c r="MPL246" s="92"/>
      <c r="MPM246" s="92"/>
      <c r="MPN246" s="92"/>
      <c r="MPO246" s="92"/>
      <c r="MPP246" s="92"/>
      <c r="MPQ246" s="92"/>
      <c r="MPR246" s="92"/>
      <c r="MPS246" s="92"/>
      <c r="MPT246" s="92"/>
      <c r="MPU246" s="92"/>
      <c r="MPV246" s="92"/>
      <c r="MPW246" s="92"/>
      <c r="MPX246" s="92"/>
      <c r="MPY246" s="92"/>
      <c r="MPZ246" s="92"/>
      <c r="MQA246" s="92"/>
      <c r="MQB246" s="92"/>
      <c r="MQC246" s="92"/>
      <c r="MQD246" s="92"/>
      <c r="MQE246" s="92"/>
      <c r="MQF246" s="92"/>
      <c r="MQG246" s="92"/>
      <c r="MQH246" s="92"/>
      <c r="MQI246" s="92"/>
      <c r="MQJ246" s="92"/>
      <c r="MQK246" s="92"/>
      <c r="MQL246" s="92"/>
      <c r="MQM246" s="92"/>
      <c r="MQN246" s="92"/>
      <c r="MQO246" s="92"/>
      <c r="MQP246" s="92"/>
      <c r="MQQ246" s="92"/>
      <c r="MQR246" s="92"/>
      <c r="MQS246" s="92"/>
      <c r="MQT246" s="92"/>
      <c r="MQU246" s="92"/>
      <c r="MQV246" s="92"/>
      <c r="MQW246" s="92"/>
      <c r="MQX246" s="92"/>
      <c r="MQY246" s="92"/>
      <c r="MQZ246" s="92"/>
      <c r="MRA246" s="92"/>
      <c r="MRB246" s="92"/>
      <c r="MRC246" s="92"/>
      <c r="MRD246" s="92"/>
      <c r="MRE246" s="92"/>
      <c r="MRF246" s="92"/>
      <c r="MRG246" s="92"/>
      <c r="MRH246" s="92"/>
      <c r="MRI246" s="92"/>
      <c r="MRJ246" s="92"/>
      <c r="MRK246" s="92"/>
      <c r="MRL246" s="92"/>
      <c r="MRM246" s="92"/>
      <c r="MRN246" s="92"/>
      <c r="MRO246" s="92"/>
      <c r="MRP246" s="92"/>
      <c r="MRQ246" s="92"/>
      <c r="MRR246" s="92"/>
      <c r="MRS246" s="92"/>
      <c r="MRT246" s="92"/>
      <c r="MRU246" s="92"/>
      <c r="MRV246" s="92"/>
      <c r="MRW246" s="92"/>
      <c r="MRX246" s="92"/>
      <c r="MRY246" s="92"/>
      <c r="MRZ246" s="92"/>
      <c r="MSA246" s="92"/>
      <c r="MSB246" s="92"/>
      <c r="MSC246" s="92"/>
      <c r="MSD246" s="92"/>
      <c r="MSE246" s="92"/>
      <c r="MSF246" s="92"/>
      <c r="MSG246" s="92"/>
      <c r="MSH246" s="92"/>
      <c r="MSI246" s="92"/>
      <c r="MSJ246" s="92"/>
      <c r="MSK246" s="92"/>
      <c r="MSL246" s="92"/>
      <c r="MSM246" s="92"/>
      <c r="MSN246" s="92"/>
      <c r="MSO246" s="92"/>
      <c r="MSP246" s="92"/>
      <c r="MSQ246" s="92"/>
      <c r="MSR246" s="92"/>
      <c r="MSS246" s="92"/>
      <c r="MST246" s="92"/>
      <c r="MSU246" s="92"/>
      <c r="MSV246" s="92"/>
      <c r="MSW246" s="92"/>
      <c r="MSX246" s="92"/>
      <c r="MSY246" s="92"/>
      <c r="MSZ246" s="92"/>
      <c r="MTA246" s="92"/>
      <c r="MTB246" s="92"/>
      <c r="MTC246" s="92"/>
      <c r="MTD246" s="92"/>
      <c r="MTE246" s="92"/>
      <c r="MTF246" s="92"/>
      <c r="MTG246" s="92"/>
      <c r="MTH246" s="92"/>
      <c r="MTI246" s="92"/>
      <c r="MTJ246" s="92"/>
      <c r="MTK246" s="92"/>
      <c r="MTL246" s="92"/>
      <c r="MTM246" s="92"/>
      <c r="MTN246" s="92"/>
      <c r="MTO246" s="92"/>
      <c r="MTP246" s="92"/>
      <c r="MTQ246" s="92"/>
      <c r="MTR246" s="92"/>
      <c r="MTS246" s="92"/>
      <c r="MTT246" s="92"/>
      <c r="MTU246" s="92"/>
      <c r="MTV246" s="92"/>
      <c r="MTW246" s="92"/>
      <c r="MTX246" s="92"/>
      <c r="MTY246" s="92"/>
      <c r="MTZ246" s="92"/>
      <c r="MUA246" s="92"/>
      <c r="MUB246" s="92"/>
      <c r="MUC246" s="92"/>
      <c r="MUD246" s="92"/>
      <c r="MUE246" s="92"/>
      <c r="MUF246" s="92"/>
      <c r="MUG246" s="92"/>
      <c r="MUH246" s="92"/>
      <c r="MUI246" s="92"/>
      <c r="MUJ246" s="92"/>
      <c r="MUK246" s="92"/>
      <c r="MUL246" s="92"/>
      <c r="MUM246" s="92"/>
      <c r="MUN246" s="92"/>
      <c r="MUO246" s="92"/>
      <c r="MUP246" s="92"/>
      <c r="MUQ246" s="92"/>
      <c r="MUR246" s="92"/>
      <c r="MUS246" s="92"/>
      <c r="MUT246" s="92"/>
      <c r="MUU246" s="92"/>
      <c r="MUV246" s="92"/>
      <c r="MUW246" s="92"/>
      <c r="MUX246" s="92"/>
      <c r="MUY246" s="92"/>
      <c r="MUZ246" s="92"/>
      <c r="MVA246" s="92"/>
      <c r="MVB246" s="92"/>
      <c r="MVC246" s="92"/>
      <c r="MVD246" s="92"/>
      <c r="MVE246" s="92"/>
      <c r="MVF246" s="92"/>
      <c r="MVG246" s="92"/>
      <c r="MVH246" s="92"/>
      <c r="MVI246" s="92"/>
      <c r="MVJ246" s="92"/>
      <c r="MVK246" s="92"/>
      <c r="MVL246" s="92"/>
      <c r="MVM246" s="92"/>
      <c r="MVN246" s="92"/>
      <c r="MVO246" s="92"/>
      <c r="MVP246" s="92"/>
      <c r="MVQ246" s="92"/>
      <c r="MVR246" s="92"/>
      <c r="MVS246" s="92"/>
      <c r="MVT246" s="92"/>
      <c r="MVU246" s="92"/>
      <c r="MVV246" s="92"/>
      <c r="MVW246" s="92"/>
      <c r="MVX246" s="92"/>
      <c r="MVY246" s="92"/>
      <c r="MVZ246" s="92"/>
      <c r="MWA246" s="92"/>
      <c r="MWB246" s="92"/>
      <c r="MWC246" s="92"/>
      <c r="MWD246" s="92"/>
      <c r="MWE246" s="92"/>
      <c r="MWF246" s="92"/>
      <c r="MWG246" s="92"/>
      <c r="MWH246" s="92"/>
      <c r="MWI246" s="92"/>
      <c r="MWJ246" s="92"/>
      <c r="MWK246" s="92"/>
      <c r="MWL246" s="92"/>
      <c r="MWM246" s="92"/>
      <c r="MWN246" s="92"/>
      <c r="MWO246" s="92"/>
      <c r="MWP246" s="92"/>
      <c r="MWQ246" s="92"/>
      <c r="MWR246" s="92"/>
      <c r="MWS246" s="92"/>
      <c r="MWT246" s="92"/>
      <c r="MWU246" s="92"/>
      <c r="MWV246" s="92"/>
      <c r="MWW246" s="92"/>
      <c r="MWX246" s="92"/>
      <c r="MWY246" s="92"/>
      <c r="MWZ246" s="92"/>
      <c r="MXA246" s="92"/>
      <c r="MXB246" s="92"/>
      <c r="MXC246" s="92"/>
      <c r="MXD246" s="92"/>
      <c r="MXE246" s="92"/>
      <c r="MXF246" s="92"/>
      <c r="MXG246" s="92"/>
      <c r="MXH246" s="92"/>
      <c r="MXI246" s="92"/>
      <c r="MXJ246" s="92"/>
      <c r="MXK246" s="92"/>
      <c r="MXL246" s="92"/>
      <c r="MXM246" s="92"/>
      <c r="MXN246" s="92"/>
      <c r="MXO246" s="92"/>
      <c r="MXP246" s="92"/>
      <c r="MXQ246" s="92"/>
      <c r="MXR246" s="92"/>
      <c r="MXS246" s="92"/>
      <c r="MXT246" s="92"/>
      <c r="MXU246" s="92"/>
      <c r="MXV246" s="92"/>
      <c r="MXW246" s="92"/>
      <c r="MXX246" s="92"/>
      <c r="MXY246" s="92"/>
      <c r="MXZ246" s="92"/>
      <c r="MYA246" s="92"/>
      <c r="MYB246" s="92"/>
      <c r="MYC246" s="92"/>
      <c r="MYD246" s="92"/>
      <c r="MYE246" s="92"/>
      <c r="MYF246" s="92"/>
      <c r="MYG246" s="92"/>
      <c r="MYH246" s="92"/>
      <c r="MYI246" s="92"/>
      <c r="MYJ246" s="92"/>
      <c r="MYK246" s="92"/>
      <c r="MYL246" s="92"/>
      <c r="MYM246" s="92"/>
      <c r="MYN246" s="92"/>
      <c r="MYO246" s="92"/>
      <c r="MYP246" s="92"/>
      <c r="MYQ246" s="92"/>
      <c r="MYR246" s="92"/>
      <c r="MYS246" s="92"/>
      <c r="MYT246" s="92"/>
      <c r="MYU246" s="92"/>
      <c r="MYV246" s="92"/>
      <c r="MYW246" s="92"/>
      <c r="MYX246" s="92"/>
      <c r="MYY246" s="92"/>
      <c r="MYZ246" s="92"/>
      <c r="MZA246" s="92"/>
      <c r="MZB246" s="92"/>
      <c r="MZC246" s="92"/>
      <c r="MZD246" s="92"/>
      <c r="MZE246" s="92"/>
      <c r="MZF246" s="92"/>
      <c r="MZG246" s="92"/>
      <c r="MZH246" s="92"/>
      <c r="MZI246" s="92"/>
      <c r="MZJ246" s="92"/>
      <c r="MZK246" s="92"/>
      <c r="MZL246" s="92"/>
      <c r="MZM246" s="92"/>
      <c r="MZN246" s="92"/>
      <c r="MZO246" s="92"/>
      <c r="MZP246" s="92"/>
      <c r="MZQ246" s="92"/>
      <c r="MZR246" s="92"/>
      <c r="MZS246" s="92"/>
      <c r="MZT246" s="92"/>
      <c r="MZU246" s="92"/>
      <c r="MZV246" s="92"/>
      <c r="MZW246" s="92"/>
      <c r="MZX246" s="92"/>
      <c r="MZY246" s="92"/>
      <c r="MZZ246" s="92"/>
      <c r="NAA246" s="92"/>
      <c r="NAB246" s="92"/>
      <c r="NAC246" s="92"/>
      <c r="NAD246" s="92"/>
      <c r="NAE246" s="92"/>
      <c r="NAF246" s="92"/>
      <c r="NAG246" s="92"/>
      <c r="NAH246" s="92"/>
      <c r="NAI246" s="92"/>
      <c r="NAJ246" s="92"/>
      <c r="NAK246" s="92"/>
      <c r="NAL246" s="92"/>
      <c r="NAM246" s="92"/>
      <c r="NAN246" s="92"/>
      <c r="NAO246" s="92"/>
      <c r="NAP246" s="92"/>
      <c r="NAQ246" s="92"/>
      <c r="NAR246" s="92"/>
      <c r="NAS246" s="92"/>
      <c r="NAT246" s="92"/>
      <c r="NAU246" s="92"/>
      <c r="NAV246" s="92"/>
      <c r="NAW246" s="92"/>
      <c r="NAX246" s="92"/>
      <c r="NAY246" s="92"/>
      <c r="NAZ246" s="92"/>
      <c r="NBA246" s="92"/>
      <c r="NBB246" s="92"/>
      <c r="NBC246" s="92"/>
      <c r="NBD246" s="92"/>
      <c r="NBE246" s="92"/>
      <c r="NBF246" s="92"/>
      <c r="NBG246" s="92"/>
      <c r="NBH246" s="92"/>
      <c r="NBI246" s="92"/>
      <c r="NBJ246" s="92"/>
      <c r="NBK246" s="92"/>
      <c r="NBL246" s="92"/>
      <c r="NBM246" s="92"/>
      <c r="NBN246" s="92"/>
      <c r="NBO246" s="92"/>
      <c r="NBP246" s="92"/>
      <c r="NBQ246" s="92"/>
      <c r="NBR246" s="92"/>
      <c r="NBS246" s="92"/>
      <c r="NBT246" s="92"/>
      <c r="NBU246" s="92"/>
      <c r="NBV246" s="92"/>
      <c r="NBW246" s="92"/>
      <c r="NBX246" s="92"/>
      <c r="NBY246" s="92"/>
      <c r="NBZ246" s="92"/>
      <c r="NCA246" s="92"/>
      <c r="NCB246" s="92"/>
      <c r="NCC246" s="92"/>
      <c r="NCD246" s="92"/>
      <c r="NCE246" s="92"/>
      <c r="NCF246" s="92"/>
      <c r="NCG246" s="92"/>
      <c r="NCH246" s="92"/>
      <c r="NCI246" s="92"/>
      <c r="NCJ246" s="92"/>
      <c r="NCK246" s="92"/>
      <c r="NCL246" s="92"/>
      <c r="NCM246" s="92"/>
      <c r="NCN246" s="92"/>
      <c r="NCO246" s="92"/>
      <c r="NCP246" s="92"/>
      <c r="NCQ246" s="92"/>
      <c r="NCR246" s="92"/>
      <c r="NCS246" s="92"/>
      <c r="NCT246" s="92"/>
      <c r="NCU246" s="92"/>
      <c r="NCV246" s="92"/>
      <c r="NCW246" s="92"/>
      <c r="NCX246" s="92"/>
      <c r="NCY246" s="92"/>
      <c r="NCZ246" s="92"/>
      <c r="NDA246" s="92"/>
      <c r="NDB246" s="92"/>
      <c r="NDC246" s="92"/>
      <c r="NDD246" s="92"/>
      <c r="NDE246" s="92"/>
      <c r="NDF246" s="92"/>
      <c r="NDG246" s="92"/>
      <c r="NDH246" s="92"/>
      <c r="NDI246" s="92"/>
      <c r="NDJ246" s="92"/>
      <c r="NDK246" s="92"/>
      <c r="NDL246" s="92"/>
      <c r="NDM246" s="92"/>
      <c r="NDN246" s="92"/>
      <c r="NDO246" s="92"/>
      <c r="NDP246" s="92"/>
      <c r="NDQ246" s="92"/>
      <c r="NDR246" s="92"/>
      <c r="NDS246" s="92"/>
      <c r="NDT246" s="92"/>
      <c r="NDU246" s="92"/>
      <c r="NDV246" s="92"/>
      <c r="NDW246" s="92"/>
      <c r="NDX246" s="92"/>
      <c r="NDY246" s="92"/>
      <c r="NDZ246" s="92"/>
      <c r="NEA246" s="92"/>
      <c r="NEB246" s="92"/>
      <c r="NEC246" s="92"/>
      <c r="NED246" s="92"/>
      <c r="NEE246" s="92"/>
      <c r="NEF246" s="92"/>
      <c r="NEG246" s="92"/>
      <c r="NEH246" s="92"/>
      <c r="NEI246" s="92"/>
      <c r="NEJ246" s="92"/>
      <c r="NEK246" s="92"/>
      <c r="NEL246" s="92"/>
      <c r="NEM246" s="92"/>
      <c r="NEN246" s="92"/>
      <c r="NEO246" s="92"/>
      <c r="NEP246" s="92"/>
      <c r="NEQ246" s="92"/>
      <c r="NER246" s="92"/>
      <c r="NES246" s="92"/>
      <c r="NET246" s="92"/>
      <c r="NEU246" s="92"/>
      <c r="NEV246" s="92"/>
      <c r="NEW246" s="92"/>
      <c r="NEX246" s="92"/>
      <c r="NEY246" s="92"/>
      <c r="NEZ246" s="92"/>
      <c r="NFA246" s="92"/>
      <c r="NFB246" s="92"/>
      <c r="NFC246" s="92"/>
      <c r="NFD246" s="92"/>
      <c r="NFE246" s="92"/>
      <c r="NFF246" s="92"/>
      <c r="NFG246" s="92"/>
      <c r="NFH246" s="92"/>
      <c r="NFI246" s="92"/>
      <c r="NFJ246" s="92"/>
      <c r="NFK246" s="92"/>
      <c r="NFL246" s="92"/>
      <c r="NFM246" s="92"/>
      <c r="NFN246" s="92"/>
      <c r="NFO246" s="92"/>
      <c r="NFP246" s="92"/>
      <c r="NFQ246" s="92"/>
      <c r="NFR246" s="92"/>
      <c r="NFS246" s="92"/>
      <c r="NFT246" s="92"/>
      <c r="NFU246" s="92"/>
      <c r="NFV246" s="92"/>
      <c r="NFW246" s="92"/>
      <c r="NFX246" s="92"/>
      <c r="NFY246" s="92"/>
      <c r="NFZ246" s="92"/>
      <c r="NGA246" s="92"/>
      <c r="NGB246" s="92"/>
      <c r="NGC246" s="92"/>
      <c r="NGD246" s="92"/>
      <c r="NGE246" s="92"/>
      <c r="NGF246" s="92"/>
      <c r="NGG246" s="92"/>
      <c r="NGH246" s="92"/>
      <c r="NGI246" s="92"/>
      <c r="NGJ246" s="92"/>
      <c r="NGK246" s="92"/>
      <c r="NGL246" s="92"/>
      <c r="NGM246" s="92"/>
      <c r="NGN246" s="92"/>
      <c r="NGO246" s="92"/>
      <c r="NGP246" s="92"/>
      <c r="NGQ246" s="92"/>
      <c r="NGR246" s="92"/>
      <c r="NGS246" s="92"/>
      <c r="NGT246" s="92"/>
      <c r="NGU246" s="92"/>
      <c r="NGV246" s="92"/>
      <c r="NGW246" s="92"/>
      <c r="NGX246" s="92"/>
      <c r="NGY246" s="92"/>
      <c r="NGZ246" s="92"/>
      <c r="NHA246" s="92"/>
      <c r="NHB246" s="92"/>
      <c r="NHC246" s="92"/>
      <c r="NHD246" s="92"/>
      <c r="NHE246" s="92"/>
      <c r="NHF246" s="92"/>
      <c r="NHG246" s="92"/>
      <c r="NHH246" s="92"/>
      <c r="NHI246" s="92"/>
      <c r="NHJ246" s="92"/>
      <c r="NHK246" s="92"/>
      <c r="NHL246" s="92"/>
      <c r="NHM246" s="92"/>
      <c r="NHN246" s="92"/>
      <c r="NHO246" s="92"/>
      <c r="NHP246" s="92"/>
      <c r="NHQ246" s="92"/>
      <c r="NHR246" s="92"/>
      <c r="NHS246" s="92"/>
      <c r="NHT246" s="92"/>
      <c r="NHU246" s="92"/>
      <c r="NHV246" s="92"/>
      <c r="NHW246" s="92"/>
      <c r="NHX246" s="92"/>
      <c r="NHY246" s="92"/>
      <c r="NHZ246" s="92"/>
      <c r="NIA246" s="92"/>
      <c r="NIB246" s="92"/>
      <c r="NIC246" s="92"/>
      <c r="NID246" s="92"/>
      <c r="NIE246" s="92"/>
      <c r="NIF246" s="92"/>
      <c r="NIG246" s="92"/>
      <c r="NIH246" s="92"/>
      <c r="NII246" s="92"/>
      <c r="NIJ246" s="92"/>
      <c r="NIK246" s="92"/>
      <c r="NIL246" s="92"/>
      <c r="NIM246" s="92"/>
      <c r="NIN246" s="92"/>
      <c r="NIO246" s="92"/>
      <c r="NIP246" s="92"/>
      <c r="NIQ246" s="92"/>
      <c r="NIR246" s="92"/>
      <c r="NIS246" s="92"/>
      <c r="NIT246" s="92"/>
      <c r="NIU246" s="92"/>
      <c r="NIV246" s="92"/>
      <c r="NIW246" s="92"/>
      <c r="NIX246" s="92"/>
      <c r="NIY246" s="92"/>
      <c r="NIZ246" s="92"/>
      <c r="NJA246" s="92"/>
      <c r="NJB246" s="92"/>
      <c r="NJC246" s="92"/>
      <c r="NJD246" s="92"/>
      <c r="NJE246" s="92"/>
      <c r="NJF246" s="92"/>
      <c r="NJG246" s="92"/>
      <c r="NJH246" s="92"/>
      <c r="NJI246" s="92"/>
      <c r="NJJ246" s="92"/>
      <c r="NJK246" s="92"/>
      <c r="NJL246" s="92"/>
      <c r="NJM246" s="92"/>
      <c r="NJN246" s="92"/>
      <c r="NJO246" s="92"/>
      <c r="NJP246" s="92"/>
      <c r="NJQ246" s="92"/>
      <c r="NJR246" s="92"/>
      <c r="NJS246" s="92"/>
      <c r="NJT246" s="92"/>
      <c r="NJU246" s="92"/>
      <c r="NJV246" s="92"/>
      <c r="NJW246" s="92"/>
      <c r="NJX246" s="92"/>
      <c r="NJY246" s="92"/>
      <c r="NJZ246" s="92"/>
      <c r="NKA246" s="92"/>
      <c r="NKB246" s="92"/>
      <c r="NKC246" s="92"/>
      <c r="NKD246" s="92"/>
      <c r="NKE246" s="92"/>
      <c r="NKF246" s="92"/>
      <c r="NKG246" s="92"/>
      <c r="NKH246" s="92"/>
      <c r="NKI246" s="92"/>
      <c r="NKJ246" s="92"/>
      <c r="NKK246" s="92"/>
      <c r="NKL246" s="92"/>
      <c r="NKM246" s="92"/>
      <c r="NKN246" s="92"/>
      <c r="NKO246" s="92"/>
      <c r="NKP246" s="92"/>
      <c r="NKQ246" s="92"/>
      <c r="NKR246" s="92"/>
      <c r="NKS246" s="92"/>
      <c r="NKT246" s="92"/>
      <c r="NKU246" s="92"/>
      <c r="NKV246" s="92"/>
      <c r="NKW246" s="92"/>
      <c r="NKX246" s="92"/>
      <c r="NKY246" s="92"/>
      <c r="NKZ246" s="92"/>
      <c r="NLA246" s="92"/>
      <c r="NLB246" s="92"/>
      <c r="NLC246" s="92"/>
      <c r="NLD246" s="92"/>
      <c r="NLE246" s="92"/>
      <c r="NLF246" s="92"/>
      <c r="NLG246" s="92"/>
      <c r="NLH246" s="92"/>
      <c r="NLI246" s="92"/>
      <c r="NLJ246" s="92"/>
      <c r="NLK246" s="92"/>
      <c r="NLL246" s="92"/>
      <c r="NLM246" s="92"/>
      <c r="NLN246" s="92"/>
      <c r="NLO246" s="92"/>
      <c r="NLP246" s="92"/>
      <c r="NLQ246" s="92"/>
      <c r="NLR246" s="92"/>
      <c r="NLS246" s="92"/>
      <c r="NLT246" s="92"/>
      <c r="NLU246" s="92"/>
      <c r="NLV246" s="92"/>
      <c r="NLW246" s="92"/>
      <c r="NLX246" s="92"/>
      <c r="NLY246" s="92"/>
      <c r="NLZ246" s="92"/>
      <c r="NMA246" s="92"/>
      <c r="NMB246" s="92"/>
      <c r="NMC246" s="92"/>
      <c r="NMD246" s="92"/>
      <c r="NME246" s="92"/>
      <c r="NMF246" s="92"/>
      <c r="NMG246" s="92"/>
      <c r="NMH246" s="92"/>
      <c r="NMI246" s="92"/>
      <c r="NMJ246" s="92"/>
      <c r="NMK246" s="92"/>
      <c r="NML246" s="92"/>
      <c r="NMM246" s="92"/>
      <c r="NMN246" s="92"/>
      <c r="NMO246" s="92"/>
      <c r="NMP246" s="92"/>
      <c r="NMQ246" s="92"/>
      <c r="NMR246" s="92"/>
      <c r="NMS246" s="92"/>
      <c r="NMT246" s="92"/>
      <c r="NMU246" s="92"/>
      <c r="NMV246" s="92"/>
      <c r="NMW246" s="92"/>
      <c r="NMX246" s="92"/>
      <c r="NMY246" s="92"/>
      <c r="NMZ246" s="92"/>
      <c r="NNA246" s="92"/>
      <c r="NNB246" s="92"/>
      <c r="NNC246" s="92"/>
      <c r="NND246" s="92"/>
      <c r="NNE246" s="92"/>
      <c r="NNF246" s="92"/>
      <c r="NNG246" s="92"/>
      <c r="NNH246" s="92"/>
      <c r="NNI246" s="92"/>
      <c r="NNJ246" s="92"/>
      <c r="NNK246" s="92"/>
      <c r="NNL246" s="92"/>
      <c r="NNM246" s="92"/>
      <c r="NNN246" s="92"/>
      <c r="NNO246" s="92"/>
      <c r="NNP246" s="92"/>
      <c r="NNQ246" s="92"/>
      <c r="NNR246" s="92"/>
      <c r="NNS246" s="92"/>
      <c r="NNT246" s="92"/>
      <c r="NNU246" s="92"/>
      <c r="NNV246" s="92"/>
      <c r="NNW246" s="92"/>
      <c r="NNX246" s="92"/>
      <c r="NNY246" s="92"/>
      <c r="NNZ246" s="92"/>
      <c r="NOA246" s="92"/>
      <c r="NOB246" s="92"/>
      <c r="NOC246" s="92"/>
      <c r="NOD246" s="92"/>
      <c r="NOE246" s="92"/>
      <c r="NOF246" s="92"/>
      <c r="NOG246" s="92"/>
      <c r="NOH246" s="92"/>
      <c r="NOI246" s="92"/>
      <c r="NOJ246" s="92"/>
      <c r="NOK246" s="92"/>
      <c r="NOL246" s="92"/>
      <c r="NOM246" s="92"/>
      <c r="NON246" s="92"/>
      <c r="NOO246" s="92"/>
      <c r="NOP246" s="92"/>
      <c r="NOQ246" s="92"/>
      <c r="NOR246" s="92"/>
      <c r="NOS246" s="92"/>
      <c r="NOT246" s="92"/>
      <c r="NOU246" s="92"/>
      <c r="NOV246" s="92"/>
      <c r="NOW246" s="92"/>
      <c r="NOX246" s="92"/>
      <c r="NOY246" s="92"/>
      <c r="NOZ246" s="92"/>
      <c r="NPA246" s="92"/>
      <c r="NPB246" s="92"/>
      <c r="NPC246" s="92"/>
      <c r="NPD246" s="92"/>
      <c r="NPE246" s="92"/>
      <c r="NPF246" s="92"/>
      <c r="NPG246" s="92"/>
      <c r="NPH246" s="92"/>
      <c r="NPI246" s="92"/>
      <c r="NPJ246" s="92"/>
      <c r="NPK246" s="92"/>
      <c r="NPL246" s="92"/>
      <c r="NPM246" s="92"/>
      <c r="NPN246" s="92"/>
      <c r="NPO246" s="92"/>
      <c r="NPP246" s="92"/>
      <c r="NPQ246" s="92"/>
      <c r="NPR246" s="92"/>
      <c r="NPS246" s="92"/>
      <c r="NPT246" s="92"/>
      <c r="NPU246" s="92"/>
      <c r="NPV246" s="92"/>
      <c r="NPW246" s="92"/>
      <c r="NPX246" s="92"/>
      <c r="NPY246" s="92"/>
      <c r="NPZ246" s="92"/>
      <c r="NQA246" s="92"/>
      <c r="NQB246" s="92"/>
      <c r="NQC246" s="92"/>
      <c r="NQD246" s="92"/>
      <c r="NQE246" s="92"/>
      <c r="NQF246" s="92"/>
      <c r="NQG246" s="92"/>
      <c r="NQH246" s="92"/>
      <c r="NQI246" s="92"/>
      <c r="NQJ246" s="92"/>
      <c r="NQK246" s="92"/>
      <c r="NQL246" s="92"/>
      <c r="NQM246" s="92"/>
      <c r="NQN246" s="92"/>
      <c r="NQO246" s="92"/>
      <c r="NQP246" s="92"/>
      <c r="NQQ246" s="92"/>
      <c r="NQR246" s="92"/>
      <c r="NQS246" s="92"/>
      <c r="NQT246" s="92"/>
      <c r="NQU246" s="92"/>
      <c r="NQV246" s="92"/>
      <c r="NQW246" s="92"/>
      <c r="NQX246" s="92"/>
      <c r="NQY246" s="92"/>
      <c r="NQZ246" s="92"/>
      <c r="NRA246" s="92"/>
      <c r="NRB246" s="92"/>
      <c r="NRC246" s="92"/>
      <c r="NRD246" s="92"/>
      <c r="NRE246" s="92"/>
      <c r="NRF246" s="92"/>
      <c r="NRG246" s="92"/>
      <c r="NRH246" s="92"/>
      <c r="NRI246" s="92"/>
      <c r="NRJ246" s="92"/>
      <c r="NRK246" s="92"/>
      <c r="NRL246" s="92"/>
      <c r="NRM246" s="92"/>
      <c r="NRN246" s="92"/>
      <c r="NRO246" s="92"/>
      <c r="NRP246" s="92"/>
      <c r="NRQ246" s="92"/>
      <c r="NRR246" s="92"/>
      <c r="NRS246" s="92"/>
      <c r="NRT246" s="92"/>
      <c r="NRU246" s="92"/>
      <c r="NRV246" s="92"/>
      <c r="NRW246" s="92"/>
      <c r="NRX246" s="92"/>
      <c r="NRY246" s="92"/>
      <c r="NRZ246" s="92"/>
      <c r="NSA246" s="92"/>
      <c r="NSB246" s="92"/>
      <c r="NSC246" s="92"/>
      <c r="NSD246" s="92"/>
      <c r="NSE246" s="92"/>
      <c r="NSF246" s="92"/>
      <c r="NSG246" s="92"/>
      <c r="NSH246" s="92"/>
      <c r="NSI246" s="92"/>
      <c r="NSJ246" s="92"/>
      <c r="NSK246" s="92"/>
      <c r="NSL246" s="92"/>
      <c r="NSM246" s="92"/>
      <c r="NSN246" s="92"/>
      <c r="NSO246" s="92"/>
      <c r="NSP246" s="92"/>
      <c r="NSQ246" s="92"/>
      <c r="NSR246" s="92"/>
      <c r="NSS246" s="92"/>
      <c r="NST246" s="92"/>
      <c r="NSU246" s="92"/>
      <c r="NSV246" s="92"/>
      <c r="NSW246" s="92"/>
      <c r="NSX246" s="92"/>
      <c r="NSY246" s="92"/>
      <c r="NSZ246" s="92"/>
      <c r="NTA246" s="92"/>
      <c r="NTB246" s="92"/>
      <c r="NTC246" s="92"/>
      <c r="NTD246" s="92"/>
      <c r="NTE246" s="92"/>
      <c r="NTF246" s="92"/>
      <c r="NTG246" s="92"/>
      <c r="NTH246" s="92"/>
      <c r="NTI246" s="92"/>
      <c r="NTJ246" s="92"/>
      <c r="NTK246" s="92"/>
      <c r="NTL246" s="92"/>
      <c r="NTM246" s="92"/>
      <c r="NTN246" s="92"/>
      <c r="NTO246" s="92"/>
      <c r="NTP246" s="92"/>
      <c r="NTQ246" s="92"/>
      <c r="NTR246" s="92"/>
      <c r="NTS246" s="92"/>
      <c r="NTT246" s="92"/>
      <c r="NTU246" s="92"/>
      <c r="NTV246" s="92"/>
      <c r="NTW246" s="92"/>
      <c r="NTX246" s="92"/>
      <c r="NTY246" s="92"/>
      <c r="NTZ246" s="92"/>
      <c r="NUA246" s="92"/>
      <c r="NUB246" s="92"/>
      <c r="NUC246" s="92"/>
      <c r="NUD246" s="92"/>
      <c r="NUE246" s="92"/>
      <c r="NUF246" s="92"/>
      <c r="NUG246" s="92"/>
      <c r="NUH246" s="92"/>
      <c r="NUI246" s="92"/>
      <c r="NUJ246" s="92"/>
      <c r="NUK246" s="92"/>
      <c r="NUL246" s="92"/>
      <c r="NUM246" s="92"/>
      <c r="NUN246" s="92"/>
      <c r="NUO246" s="92"/>
      <c r="NUP246" s="92"/>
      <c r="NUQ246" s="92"/>
      <c r="NUR246" s="92"/>
      <c r="NUS246" s="92"/>
      <c r="NUT246" s="92"/>
      <c r="NUU246" s="92"/>
      <c r="NUV246" s="92"/>
      <c r="NUW246" s="92"/>
      <c r="NUX246" s="92"/>
      <c r="NUY246" s="92"/>
      <c r="NUZ246" s="92"/>
      <c r="NVA246" s="92"/>
      <c r="NVB246" s="92"/>
      <c r="NVC246" s="92"/>
      <c r="NVD246" s="92"/>
      <c r="NVE246" s="92"/>
      <c r="NVF246" s="92"/>
      <c r="NVG246" s="92"/>
      <c r="NVH246" s="92"/>
      <c r="NVI246" s="92"/>
      <c r="NVJ246" s="92"/>
      <c r="NVK246" s="92"/>
      <c r="NVL246" s="92"/>
      <c r="NVM246" s="92"/>
      <c r="NVN246" s="92"/>
      <c r="NVO246" s="92"/>
      <c r="NVP246" s="92"/>
      <c r="NVQ246" s="92"/>
      <c r="NVR246" s="92"/>
      <c r="NVS246" s="92"/>
      <c r="NVT246" s="92"/>
      <c r="NVU246" s="92"/>
      <c r="NVV246" s="92"/>
      <c r="NVW246" s="92"/>
      <c r="NVX246" s="92"/>
      <c r="NVY246" s="92"/>
      <c r="NVZ246" s="92"/>
      <c r="NWA246" s="92"/>
      <c r="NWB246" s="92"/>
      <c r="NWC246" s="92"/>
      <c r="NWD246" s="92"/>
      <c r="NWE246" s="92"/>
      <c r="NWF246" s="92"/>
      <c r="NWG246" s="92"/>
      <c r="NWH246" s="92"/>
      <c r="NWI246" s="92"/>
      <c r="NWJ246" s="92"/>
      <c r="NWK246" s="92"/>
      <c r="NWL246" s="92"/>
      <c r="NWM246" s="92"/>
      <c r="NWN246" s="92"/>
      <c r="NWO246" s="92"/>
      <c r="NWP246" s="92"/>
      <c r="NWQ246" s="92"/>
      <c r="NWR246" s="92"/>
      <c r="NWS246" s="92"/>
      <c r="NWT246" s="92"/>
      <c r="NWU246" s="92"/>
      <c r="NWV246" s="92"/>
      <c r="NWW246" s="92"/>
      <c r="NWX246" s="92"/>
      <c r="NWY246" s="92"/>
      <c r="NWZ246" s="92"/>
      <c r="NXA246" s="92"/>
      <c r="NXB246" s="92"/>
      <c r="NXC246" s="92"/>
      <c r="NXD246" s="92"/>
      <c r="NXE246" s="92"/>
      <c r="NXF246" s="92"/>
      <c r="NXG246" s="92"/>
      <c r="NXH246" s="92"/>
      <c r="NXI246" s="92"/>
      <c r="NXJ246" s="92"/>
      <c r="NXK246" s="92"/>
      <c r="NXL246" s="92"/>
      <c r="NXM246" s="92"/>
      <c r="NXN246" s="92"/>
      <c r="NXO246" s="92"/>
      <c r="NXP246" s="92"/>
      <c r="NXQ246" s="92"/>
      <c r="NXR246" s="92"/>
      <c r="NXS246" s="92"/>
      <c r="NXT246" s="92"/>
      <c r="NXU246" s="92"/>
      <c r="NXV246" s="92"/>
      <c r="NXW246" s="92"/>
      <c r="NXX246" s="92"/>
      <c r="NXY246" s="92"/>
      <c r="NXZ246" s="92"/>
      <c r="NYA246" s="92"/>
      <c r="NYB246" s="92"/>
      <c r="NYC246" s="92"/>
      <c r="NYD246" s="92"/>
      <c r="NYE246" s="92"/>
      <c r="NYF246" s="92"/>
      <c r="NYG246" s="92"/>
      <c r="NYH246" s="92"/>
      <c r="NYI246" s="92"/>
      <c r="NYJ246" s="92"/>
      <c r="NYK246" s="92"/>
      <c r="NYL246" s="92"/>
      <c r="NYM246" s="92"/>
      <c r="NYN246" s="92"/>
      <c r="NYO246" s="92"/>
      <c r="NYP246" s="92"/>
      <c r="NYQ246" s="92"/>
      <c r="NYR246" s="92"/>
      <c r="NYS246" s="92"/>
      <c r="NYT246" s="92"/>
      <c r="NYU246" s="92"/>
      <c r="NYV246" s="92"/>
      <c r="NYW246" s="92"/>
      <c r="NYX246" s="92"/>
      <c r="NYY246" s="92"/>
      <c r="NYZ246" s="92"/>
      <c r="NZA246" s="92"/>
      <c r="NZB246" s="92"/>
      <c r="NZC246" s="92"/>
      <c r="NZD246" s="92"/>
      <c r="NZE246" s="92"/>
      <c r="NZF246" s="92"/>
      <c r="NZG246" s="92"/>
      <c r="NZH246" s="92"/>
      <c r="NZI246" s="92"/>
      <c r="NZJ246" s="92"/>
      <c r="NZK246" s="92"/>
      <c r="NZL246" s="92"/>
      <c r="NZM246" s="92"/>
      <c r="NZN246" s="92"/>
      <c r="NZO246" s="92"/>
      <c r="NZP246" s="92"/>
      <c r="NZQ246" s="92"/>
      <c r="NZR246" s="92"/>
      <c r="NZS246" s="92"/>
      <c r="NZT246" s="92"/>
      <c r="NZU246" s="92"/>
      <c r="NZV246" s="92"/>
      <c r="NZW246" s="92"/>
      <c r="NZX246" s="92"/>
      <c r="NZY246" s="92"/>
      <c r="NZZ246" s="92"/>
      <c r="OAA246" s="92"/>
      <c r="OAB246" s="92"/>
      <c r="OAC246" s="92"/>
      <c r="OAD246" s="92"/>
      <c r="OAE246" s="92"/>
      <c r="OAF246" s="92"/>
      <c r="OAG246" s="92"/>
      <c r="OAH246" s="92"/>
      <c r="OAI246" s="92"/>
      <c r="OAJ246" s="92"/>
      <c r="OAK246" s="92"/>
      <c r="OAL246" s="92"/>
      <c r="OAM246" s="92"/>
      <c r="OAN246" s="92"/>
      <c r="OAO246" s="92"/>
      <c r="OAP246" s="92"/>
      <c r="OAQ246" s="92"/>
      <c r="OAR246" s="92"/>
      <c r="OAS246" s="92"/>
      <c r="OAT246" s="92"/>
      <c r="OAU246" s="92"/>
      <c r="OAV246" s="92"/>
      <c r="OAW246" s="92"/>
      <c r="OAX246" s="92"/>
      <c r="OAY246" s="92"/>
      <c r="OAZ246" s="92"/>
      <c r="OBA246" s="92"/>
      <c r="OBB246" s="92"/>
      <c r="OBC246" s="92"/>
      <c r="OBD246" s="92"/>
      <c r="OBE246" s="92"/>
      <c r="OBF246" s="92"/>
      <c r="OBG246" s="92"/>
      <c r="OBH246" s="92"/>
      <c r="OBI246" s="92"/>
      <c r="OBJ246" s="92"/>
      <c r="OBK246" s="92"/>
      <c r="OBL246" s="92"/>
      <c r="OBM246" s="92"/>
      <c r="OBN246" s="92"/>
      <c r="OBO246" s="92"/>
      <c r="OBP246" s="92"/>
      <c r="OBQ246" s="92"/>
      <c r="OBR246" s="92"/>
      <c r="OBS246" s="92"/>
      <c r="OBT246" s="92"/>
      <c r="OBU246" s="92"/>
      <c r="OBV246" s="92"/>
      <c r="OBW246" s="92"/>
      <c r="OBX246" s="92"/>
      <c r="OBY246" s="92"/>
      <c r="OBZ246" s="92"/>
      <c r="OCA246" s="92"/>
      <c r="OCB246" s="92"/>
      <c r="OCC246" s="92"/>
      <c r="OCD246" s="92"/>
      <c r="OCE246" s="92"/>
      <c r="OCF246" s="92"/>
      <c r="OCG246" s="92"/>
      <c r="OCH246" s="92"/>
      <c r="OCI246" s="92"/>
      <c r="OCJ246" s="92"/>
      <c r="OCK246" s="92"/>
      <c r="OCL246" s="92"/>
      <c r="OCM246" s="92"/>
      <c r="OCN246" s="92"/>
      <c r="OCO246" s="92"/>
      <c r="OCP246" s="92"/>
      <c r="OCQ246" s="92"/>
      <c r="OCR246" s="92"/>
      <c r="OCS246" s="92"/>
      <c r="OCT246" s="92"/>
      <c r="OCU246" s="92"/>
      <c r="OCV246" s="92"/>
      <c r="OCW246" s="92"/>
      <c r="OCX246" s="92"/>
      <c r="OCY246" s="92"/>
      <c r="OCZ246" s="92"/>
      <c r="ODA246" s="92"/>
      <c r="ODB246" s="92"/>
      <c r="ODC246" s="92"/>
      <c r="ODD246" s="92"/>
      <c r="ODE246" s="92"/>
      <c r="ODF246" s="92"/>
      <c r="ODG246" s="92"/>
      <c r="ODH246" s="92"/>
      <c r="ODI246" s="92"/>
      <c r="ODJ246" s="92"/>
      <c r="ODK246" s="92"/>
      <c r="ODL246" s="92"/>
      <c r="ODM246" s="92"/>
      <c r="ODN246" s="92"/>
      <c r="ODO246" s="92"/>
      <c r="ODP246" s="92"/>
      <c r="ODQ246" s="92"/>
      <c r="ODR246" s="92"/>
      <c r="ODS246" s="92"/>
      <c r="ODT246" s="92"/>
      <c r="ODU246" s="92"/>
      <c r="ODV246" s="92"/>
      <c r="ODW246" s="92"/>
      <c r="ODX246" s="92"/>
      <c r="ODY246" s="92"/>
      <c r="ODZ246" s="92"/>
      <c r="OEA246" s="92"/>
      <c r="OEB246" s="92"/>
      <c r="OEC246" s="92"/>
      <c r="OED246" s="92"/>
      <c r="OEE246" s="92"/>
      <c r="OEF246" s="92"/>
      <c r="OEG246" s="92"/>
      <c r="OEH246" s="92"/>
      <c r="OEI246" s="92"/>
      <c r="OEJ246" s="92"/>
      <c r="OEK246" s="92"/>
      <c r="OEL246" s="92"/>
      <c r="OEM246" s="92"/>
      <c r="OEN246" s="92"/>
      <c r="OEO246" s="92"/>
      <c r="OEP246" s="92"/>
      <c r="OEQ246" s="92"/>
      <c r="OER246" s="92"/>
      <c r="OES246" s="92"/>
      <c r="OET246" s="92"/>
      <c r="OEU246" s="92"/>
      <c r="OEV246" s="92"/>
      <c r="OEW246" s="92"/>
      <c r="OEX246" s="92"/>
      <c r="OEY246" s="92"/>
      <c r="OEZ246" s="92"/>
      <c r="OFA246" s="92"/>
      <c r="OFB246" s="92"/>
      <c r="OFC246" s="92"/>
      <c r="OFD246" s="92"/>
      <c r="OFE246" s="92"/>
      <c r="OFF246" s="92"/>
      <c r="OFG246" s="92"/>
      <c r="OFH246" s="92"/>
      <c r="OFI246" s="92"/>
      <c r="OFJ246" s="92"/>
      <c r="OFK246" s="92"/>
      <c r="OFL246" s="92"/>
      <c r="OFM246" s="92"/>
      <c r="OFN246" s="92"/>
      <c r="OFO246" s="92"/>
      <c r="OFP246" s="92"/>
      <c r="OFQ246" s="92"/>
      <c r="OFR246" s="92"/>
      <c r="OFS246" s="92"/>
      <c r="OFT246" s="92"/>
      <c r="OFU246" s="92"/>
      <c r="OFV246" s="92"/>
      <c r="OFW246" s="92"/>
      <c r="OFX246" s="92"/>
      <c r="OFY246" s="92"/>
      <c r="OFZ246" s="92"/>
      <c r="OGA246" s="92"/>
      <c r="OGB246" s="92"/>
      <c r="OGC246" s="92"/>
      <c r="OGD246" s="92"/>
      <c r="OGE246" s="92"/>
      <c r="OGF246" s="92"/>
      <c r="OGG246" s="92"/>
      <c r="OGH246" s="92"/>
      <c r="OGI246" s="92"/>
      <c r="OGJ246" s="92"/>
      <c r="OGK246" s="92"/>
      <c r="OGL246" s="92"/>
      <c r="OGM246" s="92"/>
      <c r="OGN246" s="92"/>
      <c r="OGO246" s="92"/>
      <c r="OGP246" s="92"/>
      <c r="OGQ246" s="92"/>
      <c r="OGR246" s="92"/>
      <c r="OGS246" s="92"/>
      <c r="OGT246" s="92"/>
      <c r="OGU246" s="92"/>
      <c r="OGV246" s="92"/>
      <c r="OGW246" s="92"/>
      <c r="OGX246" s="92"/>
      <c r="OGY246" s="92"/>
      <c r="OGZ246" s="92"/>
      <c r="OHA246" s="92"/>
      <c r="OHB246" s="92"/>
      <c r="OHC246" s="92"/>
      <c r="OHD246" s="92"/>
      <c r="OHE246" s="92"/>
      <c r="OHF246" s="92"/>
      <c r="OHG246" s="92"/>
      <c r="OHH246" s="92"/>
      <c r="OHI246" s="92"/>
      <c r="OHJ246" s="92"/>
      <c r="OHK246" s="92"/>
      <c r="OHL246" s="92"/>
      <c r="OHM246" s="92"/>
      <c r="OHN246" s="92"/>
      <c r="OHO246" s="92"/>
      <c r="OHP246" s="92"/>
      <c r="OHQ246" s="92"/>
      <c r="OHR246" s="92"/>
      <c r="OHS246" s="92"/>
      <c r="OHT246" s="92"/>
      <c r="OHU246" s="92"/>
      <c r="OHV246" s="92"/>
      <c r="OHW246" s="92"/>
      <c r="OHX246" s="92"/>
      <c r="OHY246" s="92"/>
      <c r="OHZ246" s="92"/>
      <c r="OIA246" s="92"/>
      <c r="OIB246" s="92"/>
      <c r="OIC246" s="92"/>
      <c r="OID246" s="92"/>
      <c r="OIE246" s="92"/>
      <c r="OIF246" s="92"/>
      <c r="OIG246" s="92"/>
      <c r="OIH246" s="92"/>
      <c r="OII246" s="92"/>
      <c r="OIJ246" s="92"/>
      <c r="OIK246" s="92"/>
      <c r="OIL246" s="92"/>
      <c r="OIM246" s="92"/>
      <c r="OIN246" s="92"/>
      <c r="OIO246" s="92"/>
      <c r="OIP246" s="92"/>
      <c r="OIQ246" s="92"/>
      <c r="OIR246" s="92"/>
      <c r="OIS246" s="92"/>
      <c r="OIT246" s="92"/>
      <c r="OIU246" s="92"/>
      <c r="OIV246" s="92"/>
      <c r="OIW246" s="92"/>
      <c r="OIX246" s="92"/>
      <c r="OIY246" s="92"/>
      <c r="OIZ246" s="92"/>
      <c r="OJA246" s="92"/>
      <c r="OJB246" s="92"/>
      <c r="OJC246" s="92"/>
      <c r="OJD246" s="92"/>
      <c r="OJE246" s="92"/>
      <c r="OJF246" s="92"/>
      <c r="OJG246" s="92"/>
      <c r="OJH246" s="92"/>
      <c r="OJI246" s="92"/>
      <c r="OJJ246" s="92"/>
      <c r="OJK246" s="92"/>
      <c r="OJL246" s="92"/>
      <c r="OJM246" s="92"/>
      <c r="OJN246" s="92"/>
      <c r="OJO246" s="92"/>
      <c r="OJP246" s="92"/>
      <c r="OJQ246" s="92"/>
      <c r="OJR246" s="92"/>
      <c r="OJS246" s="92"/>
      <c r="OJT246" s="92"/>
      <c r="OJU246" s="92"/>
      <c r="OJV246" s="92"/>
      <c r="OJW246" s="92"/>
      <c r="OJX246" s="92"/>
      <c r="OJY246" s="92"/>
      <c r="OJZ246" s="92"/>
      <c r="OKA246" s="92"/>
      <c r="OKB246" s="92"/>
      <c r="OKC246" s="92"/>
      <c r="OKD246" s="92"/>
      <c r="OKE246" s="92"/>
      <c r="OKF246" s="92"/>
      <c r="OKG246" s="92"/>
      <c r="OKH246" s="92"/>
      <c r="OKI246" s="92"/>
      <c r="OKJ246" s="92"/>
      <c r="OKK246" s="92"/>
      <c r="OKL246" s="92"/>
      <c r="OKM246" s="92"/>
      <c r="OKN246" s="92"/>
      <c r="OKO246" s="92"/>
      <c r="OKP246" s="92"/>
      <c r="OKQ246" s="92"/>
      <c r="OKR246" s="92"/>
      <c r="OKS246" s="92"/>
      <c r="OKT246" s="92"/>
      <c r="OKU246" s="92"/>
      <c r="OKV246" s="92"/>
      <c r="OKW246" s="92"/>
      <c r="OKX246" s="92"/>
      <c r="OKY246" s="92"/>
      <c r="OKZ246" s="92"/>
      <c r="OLA246" s="92"/>
      <c r="OLB246" s="92"/>
      <c r="OLC246" s="92"/>
      <c r="OLD246" s="92"/>
      <c r="OLE246" s="92"/>
      <c r="OLF246" s="92"/>
      <c r="OLG246" s="92"/>
      <c r="OLH246" s="92"/>
      <c r="OLI246" s="92"/>
      <c r="OLJ246" s="92"/>
      <c r="OLK246" s="92"/>
      <c r="OLL246" s="92"/>
      <c r="OLM246" s="92"/>
      <c r="OLN246" s="92"/>
      <c r="OLO246" s="92"/>
      <c r="OLP246" s="92"/>
      <c r="OLQ246" s="92"/>
      <c r="OLR246" s="92"/>
      <c r="OLS246" s="92"/>
      <c r="OLT246" s="92"/>
      <c r="OLU246" s="92"/>
      <c r="OLV246" s="92"/>
      <c r="OLW246" s="92"/>
      <c r="OLX246" s="92"/>
      <c r="OLY246" s="92"/>
      <c r="OLZ246" s="92"/>
      <c r="OMA246" s="92"/>
      <c r="OMB246" s="92"/>
      <c r="OMC246" s="92"/>
      <c r="OMD246" s="92"/>
      <c r="OME246" s="92"/>
      <c r="OMF246" s="92"/>
      <c r="OMG246" s="92"/>
      <c r="OMH246" s="92"/>
      <c r="OMI246" s="92"/>
      <c r="OMJ246" s="92"/>
      <c r="OMK246" s="92"/>
      <c r="OML246" s="92"/>
      <c r="OMM246" s="92"/>
      <c r="OMN246" s="92"/>
      <c r="OMO246" s="92"/>
      <c r="OMP246" s="92"/>
      <c r="OMQ246" s="92"/>
      <c r="OMR246" s="92"/>
      <c r="OMS246" s="92"/>
      <c r="OMT246" s="92"/>
      <c r="OMU246" s="92"/>
      <c r="OMV246" s="92"/>
      <c r="OMW246" s="92"/>
      <c r="OMX246" s="92"/>
      <c r="OMY246" s="92"/>
      <c r="OMZ246" s="92"/>
      <c r="ONA246" s="92"/>
      <c r="ONB246" s="92"/>
      <c r="ONC246" s="92"/>
      <c r="OND246" s="92"/>
      <c r="ONE246" s="92"/>
      <c r="ONF246" s="92"/>
      <c r="ONG246" s="92"/>
      <c r="ONH246" s="92"/>
      <c r="ONI246" s="92"/>
      <c r="ONJ246" s="92"/>
      <c r="ONK246" s="92"/>
      <c r="ONL246" s="92"/>
      <c r="ONM246" s="92"/>
      <c r="ONN246" s="92"/>
      <c r="ONO246" s="92"/>
      <c r="ONP246" s="92"/>
      <c r="ONQ246" s="92"/>
      <c r="ONR246" s="92"/>
      <c r="ONS246" s="92"/>
      <c r="ONT246" s="92"/>
      <c r="ONU246" s="92"/>
      <c r="ONV246" s="92"/>
      <c r="ONW246" s="92"/>
      <c r="ONX246" s="92"/>
      <c r="ONY246" s="92"/>
      <c r="ONZ246" s="92"/>
      <c r="OOA246" s="92"/>
      <c r="OOB246" s="92"/>
      <c r="OOC246" s="92"/>
      <c r="OOD246" s="92"/>
      <c r="OOE246" s="92"/>
      <c r="OOF246" s="92"/>
      <c r="OOG246" s="92"/>
      <c r="OOH246" s="92"/>
      <c r="OOI246" s="92"/>
      <c r="OOJ246" s="92"/>
      <c r="OOK246" s="92"/>
      <c r="OOL246" s="92"/>
      <c r="OOM246" s="92"/>
      <c r="OON246" s="92"/>
      <c r="OOO246" s="92"/>
      <c r="OOP246" s="92"/>
      <c r="OOQ246" s="92"/>
      <c r="OOR246" s="92"/>
      <c r="OOS246" s="92"/>
      <c r="OOT246" s="92"/>
      <c r="OOU246" s="92"/>
      <c r="OOV246" s="92"/>
      <c r="OOW246" s="92"/>
      <c r="OOX246" s="92"/>
      <c r="OOY246" s="92"/>
      <c r="OOZ246" s="92"/>
      <c r="OPA246" s="92"/>
      <c r="OPB246" s="92"/>
      <c r="OPC246" s="92"/>
      <c r="OPD246" s="92"/>
      <c r="OPE246" s="92"/>
      <c r="OPF246" s="92"/>
      <c r="OPG246" s="92"/>
      <c r="OPH246" s="92"/>
      <c r="OPI246" s="92"/>
      <c r="OPJ246" s="92"/>
      <c r="OPK246" s="92"/>
      <c r="OPL246" s="92"/>
      <c r="OPM246" s="92"/>
      <c r="OPN246" s="92"/>
      <c r="OPO246" s="92"/>
      <c r="OPP246" s="92"/>
      <c r="OPQ246" s="92"/>
      <c r="OPR246" s="92"/>
      <c r="OPS246" s="92"/>
      <c r="OPT246" s="92"/>
      <c r="OPU246" s="92"/>
      <c r="OPV246" s="92"/>
      <c r="OPW246" s="92"/>
      <c r="OPX246" s="92"/>
      <c r="OPY246" s="92"/>
      <c r="OPZ246" s="92"/>
      <c r="OQA246" s="92"/>
      <c r="OQB246" s="92"/>
      <c r="OQC246" s="92"/>
      <c r="OQD246" s="92"/>
      <c r="OQE246" s="92"/>
      <c r="OQF246" s="92"/>
      <c r="OQG246" s="92"/>
      <c r="OQH246" s="92"/>
      <c r="OQI246" s="92"/>
      <c r="OQJ246" s="92"/>
      <c r="OQK246" s="92"/>
      <c r="OQL246" s="92"/>
      <c r="OQM246" s="92"/>
      <c r="OQN246" s="92"/>
      <c r="OQO246" s="92"/>
      <c r="OQP246" s="92"/>
      <c r="OQQ246" s="92"/>
      <c r="OQR246" s="92"/>
      <c r="OQS246" s="92"/>
      <c r="OQT246" s="92"/>
      <c r="OQU246" s="92"/>
      <c r="OQV246" s="92"/>
      <c r="OQW246" s="92"/>
      <c r="OQX246" s="92"/>
      <c r="OQY246" s="92"/>
      <c r="OQZ246" s="92"/>
      <c r="ORA246" s="92"/>
      <c r="ORB246" s="92"/>
      <c r="ORC246" s="92"/>
      <c r="ORD246" s="92"/>
      <c r="ORE246" s="92"/>
      <c r="ORF246" s="92"/>
      <c r="ORG246" s="92"/>
      <c r="ORH246" s="92"/>
      <c r="ORI246" s="92"/>
      <c r="ORJ246" s="92"/>
      <c r="ORK246" s="92"/>
      <c r="ORL246" s="92"/>
      <c r="ORM246" s="92"/>
      <c r="ORN246" s="92"/>
      <c r="ORO246" s="92"/>
      <c r="ORP246" s="92"/>
      <c r="ORQ246" s="92"/>
      <c r="ORR246" s="92"/>
      <c r="ORS246" s="92"/>
      <c r="ORT246" s="92"/>
      <c r="ORU246" s="92"/>
      <c r="ORV246" s="92"/>
      <c r="ORW246" s="92"/>
      <c r="ORX246" s="92"/>
      <c r="ORY246" s="92"/>
      <c r="ORZ246" s="92"/>
      <c r="OSA246" s="92"/>
      <c r="OSB246" s="92"/>
      <c r="OSC246" s="92"/>
      <c r="OSD246" s="92"/>
      <c r="OSE246" s="92"/>
      <c r="OSF246" s="92"/>
      <c r="OSG246" s="92"/>
      <c r="OSH246" s="92"/>
      <c r="OSI246" s="92"/>
      <c r="OSJ246" s="92"/>
      <c r="OSK246" s="92"/>
      <c r="OSL246" s="92"/>
      <c r="OSM246" s="92"/>
      <c r="OSN246" s="92"/>
      <c r="OSO246" s="92"/>
      <c r="OSP246" s="92"/>
      <c r="OSQ246" s="92"/>
      <c r="OSR246" s="92"/>
      <c r="OSS246" s="92"/>
      <c r="OST246" s="92"/>
      <c r="OSU246" s="92"/>
      <c r="OSV246" s="92"/>
      <c r="OSW246" s="92"/>
      <c r="OSX246" s="92"/>
      <c r="OSY246" s="92"/>
      <c r="OSZ246" s="92"/>
      <c r="OTA246" s="92"/>
      <c r="OTB246" s="92"/>
      <c r="OTC246" s="92"/>
      <c r="OTD246" s="92"/>
      <c r="OTE246" s="92"/>
      <c r="OTF246" s="92"/>
      <c r="OTG246" s="92"/>
      <c r="OTH246" s="92"/>
      <c r="OTI246" s="92"/>
      <c r="OTJ246" s="92"/>
      <c r="OTK246" s="92"/>
      <c r="OTL246" s="92"/>
      <c r="OTM246" s="92"/>
      <c r="OTN246" s="92"/>
      <c r="OTO246" s="92"/>
      <c r="OTP246" s="92"/>
      <c r="OTQ246" s="92"/>
      <c r="OTR246" s="92"/>
      <c r="OTS246" s="92"/>
      <c r="OTT246" s="92"/>
      <c r="OTU246" s="92"/>
      <c r="OTV246" s="92"/>
      <c r="OTW246" s="92"/>
      <c r="OTX246" s="92"/>
      <c r="OTY246" s="92"/>
      <c r="OTZ246" s="92"/>
      <c r="OUA246" s="92"/>
      <c r="OUB246" s="92"/>
      <c r="OUC246" s="92"/>
      <c r="OUD246" s="92"/>
      <c r="OUE246" s="92"/>
      <c r="OUF246" s="92"/>
      <c r="OUG246" s="92"/>
      <c r="OUH246" s="92"/>
      <c r="OUI246" s="92"/>
      <c r="OUJ246" s="92"/>
      <c r="OUK246" s="92"/>
      <c r="OUL246" s="92"/>
      <c r="OUM246" s="92"/>
      <c r="OUN246" s="92"/>
      <c r="OUO246" s="92"/>
      <c r="OUP246" s="92"/>
      <c r="OUQ246" s="92"/>
      <c r="OUR246" s="92"/>
      <c r="OUS246" s="92"/>
      <c r="OUT246" s="92"/>
      <c r="OUU246" s="92"/>
      <c r="OUV246" s="92"/>
      <c r="OUW246" s="92"/>
      <c r="OUX246" s="92"/>
      <c r="OUY246" s="92"/>
      <c r="OUZ246" s="92"/>
      <c r="OVA246" s="92"/>
      <c r="OVB246" s="92"/>
      <c r="OVC246" s="92"/>
      <c r="OVD246" s="92"/>
      <c r="OVE246" s="92"/>
      <c r="OVF246" s="92"/>
      <c r="OVG246" s="92"/>
      <c r="OVH246" s="92"/>
      <c r="OVI246" s="92"/>
      <c r="OVJ246" s="92"/>
      <c r="OVK246" s="92"/>
      <c r="OVL246" s="92"/>
      <c r="OVM246" s="92"/>
      <c r="OVN246" s="92"/>
      <c r="OVO246" s="92"/>
      <c r="OVP246" s="92"/>
      <c r="OVQ246" s="92"/>
      <c r="OVR246" s="92"/>
      <c r="OVS246" s="92"/>
      <c r="OVT246" s="92"/>
      <c r="OVU246" s="92"/>
      <c r="OVV246" s="92"/>
      <c r="OVW246" s="92"/>
      <c r="OVX246" s="92"/>
      <c r="OVY246" s="92"/>
      <c r="OVZ246" s="92"/>
      <c r="OWA246" s="92"/>
      <c r="OWB246" s="92"/>
      <c r="OWC246" s="92"/>
      <c r="OWD246" s="92"/>
      <c r="OWE246" s="92"/>
      <c r="OWF246" s="92"/>
      <c r="OWG246" s="92"/>
      <c r="OWH246" s="92"/>
      <c r="OWI246" s="92"/>
      <c r="OWJ246" s="92"/>
      <c r="OWK246" s="92"/>
      <c r="OWL246" s="92"/>
      <c r="OWM246" s="92"/>
      <c r="OWN246" s="92"/>
      <c r="OWO246" s="92"/>
      <c r="OWP246" s="92"/>
      <c r="OWQ246" s="92"/>
      <c r="OWR246" s="92"/>
      <c r="OWS246" s="92"/>
      <c r="OWT246" s="92"/>
      <c r="OWU246" s="92"/>
      <c r="OWV246" s="92"/>
      <c r="OWW246" s="92"/>
      <c r="OWX246" s="92"/>
      <c r="OWY246" s="92"/>
      <c r="OWZ246" s="92"/>
      <c r="OXA246" s="92"/>
      <c r="OXB246" s="92"/>
      <c r="OXC246" s="92"/>
      <c r="OXD246" s="92"/>
      <c r="OXE246" s="92"/>
      <c r="OXF246" s="92"/>
      <c r="OXG246" s="92"/>
      <c r="OXH246" s="92"/>
      <c r="OXI246" s="92"/>
      <c r="OXJ246" s="92"/>
      <c r="OXK246" s="92"/>
      <c r="OXL246" s="92"/>
      <c r="OXM246" s="92"/>
      <c r="OXN246" s="92"/>
      <c r="OXO246" s="92"/>
      <c r="OXP246" s="92"/>
      <c r="OXQ246" s="92"/>
      <c r="OXR246" s="92"/>
      <c r="OXS246" s="92"/>
      <c r="OXT246" s="92"/>
      <c r="OXU246" s="92"/>
      <c r="OXV246" s="92"/>
      <c r="OXW246" s="92"/>
      <c r="OXX246" s="92"/>
      <c r="OXY246" s="92"/>
      <c r="OXZ246" s="92"/>
      <c r="OYA246" s="92"/>
      <c r="OYB246" s="92"/>
      <c r="OYC246" s="92"/>
      <c r="OYD246" s="92"/>
      <c r="OYE246" s="92"/>
      <c r="OYF246" s="92"/>
      <c r="OYG246" s="92"/>
      <c r="OYH246" s="92"/>
      <c r="OYI246" s="92"/>
      <c r="OYJ246" s="92"/>
      <c r="OYK246" s="92"/>
      <c r="OYL246" s="92"/>
      <c r="OYM246" s="92"/>
      <c r="OYN246" s="92"/>
      <c r="OYO246" s="92"/>
      <c r="OYP246" s="92"/>
      <c r="OYQ246" s="92"/>
      <c r="OYR246" s="92"/>
      <c r="OYS246" s="92"/>
      <c r="OYT246" s="92"/>
      <c r="OYU246" s="92"/>
      <c r="OYV246" s="92"/>
      <c r="OYW246" s="92"/>
      <c r="OYX246" s="92"/>
      <c r="OYY246" s="92"/>
      <c r="OYZ246" s="92"/>
      <c r="OZA246" s="92"/>
      <c r="OZB246" s="92"/>
      <c r="OZC246" s="92"/>
      <c r="OZD246" s="92"/>
      <c r="OZE246" s="92"/>
      <c r="OZF246" s="92"/>
      <c r="OZG246" s="92"/>
      <c r="OZH246" s="92"/>
      <c r="OZI246" s="92"/>
      <c r="OZJ246" s="92"/>
      <c r="OZK246" s="92"/>
      <c r="OZL246" s="92"/>
      <c r="OZM246" s="92"/>
      <c r="OZN246" s="92"/>
      <c r="OZO246" s="92"/>
      <c r="OZP246" s="92"/>
      <c r="OZQ246" s="92"/>
      <c r="OZR246" s="92"/>
      <c r="OZS246" s="92"/>
      <c r="OZT246" s="92"/>
      <c r="OZU246" s="92"/>
      <c r="OZV246" s="92"/>
      <c r="OZW246" s="92"/>
      <c r="OZX246" s="92"/>
      <c r="OZY246" s="92"/>
      <c r="OZZ246" s="92"/>
      <c r="PAA246" s="92"/>
      <c r="PAB246" s="92"/>
      <c r="PAC246" s="92"/>
      <c r="PAD246" s="92"/>
      <c r="PAE246" s="92"/>
      <c r="PAF246" s="92"/>
      <c r="PAG246" s="92"/>
      <c r="PAH246" s="92"/>
      <c r="PAI246" s="92"/>
      <c r="PAJ246" s="92"/>
      <c r="PAK246" s="92"/>
      <c r="PAL246" s="92"/>
      <c r="PAM246" s="92"/>
      <c r="PAN246" s="92"/>
      <c r="PAO246" s="92"/>
      <c r="PAP246" s="92"/>
      <c r="PAQ246" s="92"/>
      <c r="PAR246" s="92"/>
      <c r="PAS246" s="92"/>
      <c r="PAT246" s="92"/>
      <c r="PAU246" s="92"/>
      <c r="PAV246" s="92"/>
      <c r="PAW246" s="92"/>
      <c r="PAX246" s="92"/>
      <c r="PAY246" s="92"/>
      <c r="PAZ246" s="92"/>
      <c r="PBA246" s="92"/>
      <c r="PBB246" s="92"/>
      <c r="PBC246" s="92"/>
      <c r="PBD246" s="92"/>
      <c r="PBE246" s="92"/>
      <c r="PBF246" s="92"/>
      <c r="PBG246" s="92"/>
      <c r="PBH246" s="92"/>
      <c r="PBI246" s="92"/>
      <c r="PBJ246" s="92"/>
      <c r="PBK246" s="92"/>
      <c r="PBL246" s="92"/>
      <c r="PBM246" s="92"/>
      <c r="PBN246" s="92"/>
      <c r="PBO246" s="92"/>
      <c r="PBP246" s="92"/>
      <c r="PBQ246" s="92"/>
      <c r="PBR246" s="92"/>
      <c r="PBS246" s="92"/>
      <c r="PBT246" s="92"/>
      <c r="PBU246" s="92"/>
      <c r="PBV246" s="92"/>
      <c r="PBW246" s="92"/>
      <c r="PBX246" s="92"/>
      <c r="PBY246" s="92"/>
      <c r="PBZ246" s="92"/>
      <c r="PCA246" s="92"/>
      <c r="PCB246" s="92"/>
      <c r="PCC246" s="92"/>
      <c r="PCD246" s="92"/>
      <c r="PCE246" s="92"/>
      <c r="PCF246" s="92"/>
      <c r="PCG246" s="92"/>
      <c r="PCH246" s="92"/>
      <c r="PCI246" s="92"/>
      <c r="PCJ246" s="92"/>
      <c r="PCK246" s="92"/>
      <c r="PCL246" s="92"/>
      <c r="PCM246" s="92"/>
      <c r="PCN246" s="92"/>
      <c r="PCO246" s="92"/>
      <c r="PCP246" s="92"/>
      <c r="PCQ246" s="92"/>
      <c r="PCR246" s="92"/>
      <c r="PCS246" s="92"/>
      <c r="PCT246" s="92"/>
      <c r="PCU246" s="92"/>
      <c r="PCV246" s="92"/>
      <c r="PCW246" s="92"/>
      <c r="PCX246" s="92"/>
      <c r="PCY246" s="92"/>
      <c r="PCZ246" s="92"/>
      <c r="PDA246" s="92"/>
      <c r="PDB246" s="92"/>
      <c r="PDC246" s="92"/>
      <c r="PDD246" s="92"/>
      <c r="PDE246" s="92"/>
      <c r="PDF246" s="92"/>
      <c r="PDG246" s="92"/>
      <c r="PDH246" s="92"/>
      <c r="PDI246" s="92"/>
      <c r="PDJ246" s="92"/>
      <c r="PDK246" s="92"/>
      <c r="PDL246" s="92"/>
      <c r="PDM246" s="92"/>
      <c r="PDN246" s="92"/>
      <c r="PDO246" s="92"/>
      <c r="PDP246" s="92"/>
      <c r="PDQ246" s="92"/>
      <c r="PDR246" s="92"/>
      <c r="PDS246" s="92"/>
      <c r="PDT246" s="92"/>
      <c r="PDU246" s="92"/>
      <c r="PDV246" s="92"/>
      <c r="PDW246" s="92"/>
      <c r="PDX246" s="92"/>
      <c r="PDY246" s="92"/>
      <c r="PDZ246" s="92"/>
      <c r="PEA246" s="92"/>
      <c r="PEB246" s="92"/>
      <c r="PEC246" s="92"/>
      <c r="PED246" s="92"/>
      <c r="PEE246" s="92"/>
      <c r="PEF246" s="92"/>
      <c r="PEG246" s="92"/>
      <c r="PEH246" s="92"/>
      <c r="PEI246" s="92"/>
      <c r="PEJ246" s="92"/>
      <c r="PEK246" s="92"/>
      <c r="PEL246" s="92"/>
      <c r="PEM246" s="92"/>
      <c r="PEN246" s="92"/>
      <c r="PEO246" s="92"/>
      <c r="PEP246" s="92"/>
      <c r="PEQ246" s="92"/>
      <c r="PER246" s="92"/>
      <c r="PES246" s="92"/>
      <c r="PET246" s="92"/>
      <c r="PEU246" s="92"/>
      <c r="PEV246" s="92"/>
      <c r="PEW246" s="92"/>
      <c r="PEX246" s="92"/>
      <c r="PEY246" s="92"/>
      <c r="PEZ246" s="92"/>
      <c r="PFA246" s="92"/>
      <c r="PFB246" s="92"/>
      <c r="PFC246" s="92"/>
      <c r="PFD246" s="92"/>
      <c r="PFE246" s="92"/>
      <c r="PFF246" s="92"/>
      <c r="PFG246" s="92"/>
      <c r="PFH246" s="92"/>
      <c r="PFI246" s="92"/>
      <c r="PFJ246" s="92"/>
      <c r="PFK246" s="92"/>
      <c r="PFL246" s="92"/>
      <c r="PFM246" s="92"/>
      <c r="PFN246" s="92"/>
      <c r="PFO246" s="92"/>
      <c r="PFP246" s="92"/>
      <c r="PFQ246" s="92"/>
      <c r="PFR246" s="92"/>
      <c r="PFS246" s="92"/>
      <c r="PFT246" s="92"/>
      <c r="PFU246" s="92"/>
      <c r="PFV246" s="92"/>
      <c r="PFW246" s="92"/>
      <c r="PFX246" s="92"/>
      <c r="PFY246" s="92"/>
      <c r="PFZ246" s="92"/>
      <c r="PGA246" s="92"/>
      <c r="PGB246" s="92"/>
      <c r="PGC246" s="92"/>
      <c r="PGD246" s="92"/>
      <c r="PGE246" s="92"/>
      <c r="PGF246" s="92"/>
      <c r="PGG246" s="92"/>
      <c r="PGH246" s="92"/>
      <c r="PGI246" s="92"/>
      <c r="PGJ246" s="92"/>
      <c r="PGK246" s="92"/>
      <c r="PGL246" s="92"/>
      <c r="PGM246" s="92"/>
      <c r="PGN246" s="92"/>
      <c r="PGO246" s="92"/>
      <c r="PGP246" s="92"/>
      <c r="PGQ246" s="92"/>
      <c r="PGR246" s="92"/>
      <c r="PGS246" s="92"/>
      <c r="PGT246" s="92"/>
      <c r="PGU246" s="92"/>
      <c r="PGV246" s="92"/>
      <c r="PGW246" s="92"/>
      <c r="PGX246" s="92"/>
      <c r="PGY246" s="92"/>
      <c r="PGZ246" s="92"/>
      <c r="PHA246" s="92"/>
      <c r="PHB246" s="92"/>
      <c r="PHC246" s="92"/>
      <c r="PHD246" s="92"/>
      <c r="PHE246" s="92"/>
      <c r="PHF246" s="92"/>
      <c r="PHG246" s="92"/>
      <c r="PHH246" s="92"/>
      <c r="PHI246" s="92"/>
      <c r="PHJ246" s="92"/>
      <c r="PHK246" s="92"/>
      <c r="PHL246" s="92"/>
      <c r="PHM246" s="92"/>
      <c r="PHN246" s="92"/>
      <c r="PHO246" s="92"/>
      <c r="PHP246" s="92"/>
      <c r="PHQ246" s="92"/>
      <c r="PHR246" s="92"/>
      <c r="PHS246" s="92"/>
      <c r="PHT246" s="92"/>
      <c r="PHU246" s="92"/>
      <c r="PHV246" s="92"/>
      <c r="PHW246" s="92"/>
      <c r="PHX246" s="92"/>
      <c r="PHY246" s="92"/>
      <c r="PHZ246" s="92"/>
      <c r="PIA246" s="92"/>
      <c r="PIB246" s="92"/>
      <c r="PIC246" s="92"/>
      <c r="PID246" s="92"/>
      <c r="PIE246" s="92"/>
      <c r="PIF246" s="92"/>
      <c r="PIG246" s="92"/>
      <c r="PIH246" s="92"/>
      <c r="PII246" s="92"/>
      <c r="PIJ246" s="92"/>
      <c r="PIK246" s="92"/>
      <c r="PIL246" s="92"/>
      <c r="PIM246" s="92"/>
      <c r="PIN246" s="92"/>
      <c r="PIO246" s="92"/>
      <c r="PIP246" s="92"/>
      <c r="PIQ246" s="92"/>
      <c r="PIR246" s="92"/>
      <c r="PIS246" s="92"/>
      <c r="PIT246" s="92"/>
      <c r="PIU246" s="92"/>
      <c r="PIV246" s="92"/>
      <c r="PIW246" s="92"/>
      <c r="PIX246" s="92"/>
      <c r="PIY246" s="92"/>
      <c r="PIZ246" s="92"/>
      <c r="PJA246" s="92"/>
      <c r="PJB246" s="92"/>
      <c r="PJC246" s="92"/>
      <c r="PJD246" s="92"/>
      <c r="PJE246" s="92"/>
      <c r="PJF246" s="92"/>
      <c r="PJG246" s="92"/>
      <c r="PJH246" s="92"/>
      <c r="PJI246" s="92"/>
      <c r="PJJ246" s="92"/>
      <c r="PJK246" s="92"/>
      <c r="PJL246" s="92"/>
      <c r="PJM246" s="92"/>
      <c r="PJN246" s="92"/>
      <c r="PJO246" s="92"/>
      <c r="PJP246" s="92"/>
      <c r="PJQ246" s="92"/>
      <c r="PJR246" s="92"/>
      <c r="PJS246" s="92"/>
      <c r="PJT246" s="92"/>
      <c r="PJU246" s="92"/>
      <c r="PJV246" s="92"/>
      <c r="PJW246" s="92"/>
      <c r="PJX246" s="92"/>
      <c r="PJY246" s="92"/>
      <c r="PJZ246" s="92"/>
      <c r="PKA246" s="92"/>
      <c r="PKB246" s="92"/>
      <c r="PKC246" s="92"/>
      <c r="PKD246" s="92"/>
      <c r="PKE246" s="92"/>
      <c r="PKF246" s="92"/>
      <c r="PKG246" s="92"/>
      <c r="PKH246" s="92"/>
      <c r="PKI246" s="92"/>
      <c r="PKJ246" s="92"/>
      <c r="PKK246" s="92"/>
      <c r="PKL246" s="92"/>
      <c r="PKM246" s="92"/>
      <c r="PKN246" s="92"/>
      <c r="PKO246" s="92"/>
      <c r="PKP246" s="92"/>
      <c r="PKQ246" s="92"/>
      <c r="PKR246" s="92"/>
      <c r="PKS246" s="92"/>
      <c r="PKT246" s="92"/>
      <c r="PKU246" s="92"/>
      <c r="PKV246" s="92"/>
      <c r="PKW246" s="92"/>
      <c r="PKX246" s="92"/>
      <c r="PKY246" s="92"/>
      <c r="PKZ246" s="92"/>
      <c r="PLA246" s="92"/>
      <c r="PLB246" s="92"/>
      <c r="PLC246" s="92"/>
      <c r="PLD246" s="92"/>
      <c r="PLE246" s="92"/>
      <c r="PLF246" s="92"/>
      <c r="PLG246" s="92"/>
      <c r="PLH246" s="92"/>
      <c r="PLI246" s="92"/>
      <c r="PLJ246" s="92"/>
      <c r="PLK246" s="92"/>
      <c r="PLL246" s="92"/>
      <c r="PLM246" s="92"/>
      <c r="PLN246" s="92"/>
      <c r="PLO246" s="92"/>
      <c r="PLP246" s="92"/>
      <c r="PLQ246" s="92"/>
      <c r="PLR246" s="92"/>
      <c r="PLS246" s="92"/>
      <c r="PLT246" s="92"/>
      <c r="PLU246" s="92"/>
      <c r="PLV246" s="92"/>
      <c r="PLW246" s="92"/>
      <c r="PLX246" s="92"/>
      <c r="PLY246" s="92"/>
      <c r="PLZ246" s="92"/>
      <c r="PMA246" s="92"/>
      <c r="PMB246" s="92"/>
      <c r="PMC246" s="92"/>
      <c r="PMD246" s="92"/>
      <c r="PME246" s="92"/>
      <c r="PMF246" s="92"/>
      <c r="PMG246" s="92"/>
      <c r="PMH246" s="92"/>
      <c r="PMI246" s="92"/>
      <c r="PMJ246" s="92"/>
      <c r="PMK246" s="92"/>
      <c r="PML246" s="92"/>
      <c r="PMM246" s="92"/>
      <c r="PMN246" s="92"/>
      <c r="PMO246" s="92"/>
      <c r="PMP246" s="92"/>
      <c r="PMQ246" s="92"/>
      <c r="PMR246" s="92"/>
      <c r="PMS246" s="92"/>
      <c r="PMT246" s="92"/>
      <c r="PMU246" s="92"/>
      <c r="PMV246" s="92"/>
      <c r="PMW246" s="92"/>
      <c r="PMX246" s="92"/>
      <c r="PMY246" s="92"/>
      <c r="PMZ246" s="92"/>
      <c r="PNA246" s="92"/>
      <c r="PNB246" s="92"/>
      <c r="PNC246" s="92"/>
      <c r="PND246" s="92"/>
      <c r="PNE246" s="92"/>
      <c r="PNF246" s="92"/>
      <c r="PNG246" s="92"/>
      <c r="PNH246" s="92"/>
      <c r="PNI246" s="92"/>
      <c r="PNJ246" s="92"/>
      <c r="PNK246" s="92"/>
      <c r="PNL246" s="92"/>
      <c r="PNM246" s="92"/>
      <c r="PNN246" s="92"/>
      <c r="PNO246" s="92"/>
      <c r="PNP246" s="92"/>
      <c r="PNQ246" s="92"/>
      <c r="PNR246" s="92"/>
      <c r="PNS246" s="92"/>
      <c r="PNT246" s="92"/>
      <c r="PNU246" s="92"/>
      <c r="PNV246" s="92"/>
      <c r="PNW246" s="92"/>
      <c r="PNX246" s="92"/>
      <c r="PNY246" s="92"/>
      <c r="PNZ246" s="92"/>
      <c r="POA246" s="92"/>
      <c r="POB246" s="92"/>
      <c r="POC246" s="92"/>
      <c r="POD246" s="92"/>
      <c r="POE246" s="92"/>
      <c r="POF246" s="92"/>
      <c r="POG246" s="92"/>
      <c r="POH246" s="92"/>
      <c r="POI246" s="92"/>
      <c r="POJ246" s="92"/>
      <c r="POK246" s="92"/>
      <c r="POL246" s="92"/>
      <c r="POM246" s="92"/>
      <c r="PON246" s="92"/>
      <c r="POO246" s="92"/>
      <c r="POP246" s="92"/>
      <c r="POQ246" s="92"/>
      <c r="POR246" s="92"/>
      <c r="POS246" s="92"/>
      <c r="POT246" s="92"/>
      <c r="POU246" s="92"/>
      <c r="POV246" s="92"/>
      <c r="POW246" s="92"/>
      <c r="POX246" s="92"/>
      <c r="POY246" s="92"/>
      <c r="POZ246" s="92"/>
      <c r="PPA246" s="92"/>
      <c r="PPB246" s="92"/>
      <c r="PPC246" s="92"/>
      <c r="PPD246" s="92"/>
      <c r="PPE246" s="92"/>
      <c r="PPF246" s="92"/>
      <c r="PPG246" s="92"/>
      <c r="PPH246" s="92"/>
      <c r="PPI246" s="92"/>
      <c r="PPJ246" s="92"/>
      <c r="PPK246" s="92"/>
      <c r="PPL246" s="92"/>
      <c r="PPM246" s="92"/>
      <c r="PPN246" s="92"/>
      <c r="PPO246" s="92"/>
      <c r="PPP246" s="92"/>
      <c r="PPQ246" s="92"/>
      <c r="PPR246" s="92"/>
      <c r="PPS246" s="92"/>
      <c r="PPT246" s="92"/>
      <c r="PPU246" s="92"/>
      <c r="PPV246" s="92"/>
      <c r="PPW246" s="92"/>
      <c r="PPX246" s="92"/>
      <c r="PPY246" s="92"/>
      <c r="PPZ246" s="92"/>
      <c r="PQA246" s="92"/>
      <c r="PQB246" s="92"/>
      <c r="PQC246" s="92"/>
      <c r="PQD246" s="92"/>
      <c r="PQE246" s="92"/>
      <c r="PQF246" s="92"/>
      <c r="PQG246" s="92"/>
      <c r="PQH246" s="92"/>
      <c r="PQI246" s="92"/>
      <c r="PQJ246" s="92"/>
      <c r="PQK246" s="92"/>
      <c r="PQL246" s="92"/>
      <c r="PQM246" s="92"/>
      <c r="PQN246" s="92"/>
      <c r="PQO246" s="92"/>
      <c r="PQP246" s="92"/>
      <c r="PQQ246" s="92"/>
      <c r="PQR246" s="92"/>
      <c r="PQS246" s="92"/>
      <c r="PQT246" s="92"/>
      <c r="PQU246" s="92"/>
      <c r="PQV246" s="92"/>
      <c r="PQW246" s="92"/>
      <c r="PQX246" s="92"/>
      <c r="PQY246" s="92"/>
      <c r="PQZ246" s="92"/>
      <c r="PRA246" s="92"/>
      <c r="PRB246" s="92"/>
      <c r="PRC246" s="92"/>
      <c r="PRD246" s="92"/>
      <c r="PRE246" s="92"/>
      <c r="PRF246" s="92"/>
      <c r="PRG246" s="92"/>
      <c r="PRH246" s="92"/>
      <c r="PRI246" s="92"/>
      <c r="PRJ246" s="92"/>
      <c r="PRK246" s="92"/>
      <c r="PRL246" s="92"/>
      <c r="PRM246" s="92"/>
      <c r="PRN246" s="92"/>
      <c r="PRO246" s="92"/>
      <c r="PRP246" s="92"/>
      <c r="PRQ246" s="92"/>
      <c r="PRR246" s="92"/>
      <c r="PRS246" s="92"/>
      <c r="PRT246" s="92"/>
      <c r="PRU246" s="92"/>
      <c r="PRV246" s="92"/>
      <c r="PRW246" s="92"/>
      <c r="PRX246" s="92"/>
      <c r="PRY246" s="92"/>
      <c r="PRZ246" s="92"/>
      <c r="PSA246" s="92"/>
      <c r="PSB246" s="92"/>
      <c r="PSC246" s="92"/>
      <c r="PSD246" s="92"/>
      <c r="PSE246" s="92"/>
      <c r="PSF246" s="92"/>
      <c r="PSG246" s="92"/>
      <c r="PSH246" s="92"/>
      <c r="PSI246" s="92"/>
      <c r="PSJ246" s="92"/>
      <c r="PSK246" s="92"/>
      <c r="PSL246" s="92"/>
      <c r="PSM246" s="92"/>
      <c r="PSN246" s="92"/>
      <c r="PSO246" s="92"/>
      <c r="PSP246" s="92"/>
      <c r="PSQ246" s="92"/>
      <c r="PSR246" s="92"/>
      <c r="PSS246" s="92"/>
      <c r="PST246" s="92"/>
      <c r="PSU246" s="92"/>
      <c r="PSV246" s="92"/>
      <c r="PSW246" s="92"/>
      <c r="PSX246" s="92"/>
      <c r="PSY246" s="92"/>
      <c r="PSZ246" s="92"/>
      <c r="PTA246" s="92"/>
      <c r="PTB246" s="92"/>
      <c r="PTC246" s="92"/>
      <c r="PTD246" s="92"/>
      <c r="PTE246" s="92"/>
      <c r="PTF246" s="92"/>
      <c r="PTG246" s="92"/>
      <c r="PTH246" s="92"/>
      <c r="PTI246" s="92"/>
      <c r="PTJ246" s="92"/>
      <c r="PTK246" s="92"/>
      <c r="PTL246" s="92"/>
      <c r="PTM246" s="92"/>
      <c r="PTN246" s="92"/>
      <c r="PTO246" s="92"/>
      <c r="PTP246" s="92"/>
      <c r="PTQ246" s="92"/>
      <c r="PTR246" s="92"/>
      <c r="PTS246" s="92"/>
      <c r="PTT246" s="92"/>
      <c r="PTU246" s="92"/>
      <c r="PTV246" s="92"/>
      <c r="PTW246" s="92"/>
      <c r="PTX246" s="92"/>
      <c r="PTY246" s="92"/>
      <c r="PTZ246" s="92"/>
      <c r="PUA246" s="92"/>
      <c r="PUB246" s="92"/>
      <c r="PUC246" s="92"/>
      <c r="PUD246" s="92"/>
      <c r="PUE246" s="92"/>
      <c r="PUF246" s="92"/>
      <c r="PUG246" s="92"/>
      <c r="PUH246" s="92"/>
      <c r="PUI246" s="92"/>
      <c r="PUJ246" s="92"/>
      <c r="PUK246" s="92"/>
      <c r="PUL246" s="92"/>
      <c r="PUM246" s="92"/>
      <c r="PUN246" s="92"/>
      <c r="PUO246" s="92"/>
      <c r="PUP246" s="92"/>
      <c r="PUQ246" s="92"/>
      <c r="PUR246" s="92"/>
      <c r="PUS246" s="92"/>
      <c r="PUT246" s="92"/>
      <c r="PUU246" s="92"/>
      <c r="PUV246" s="92"/>
      <c r="PUW246" s="92"/>
      <c r="PUX246" s="92"/>
      <c r="PUY246" s="92"/>
      <c r="PUZ246" s="92"/>
      <c r="PVA246" s="92"/>
      <c r="PVB246" s="92"/>
      <c r="PVC246" s="92"/>
      <c r="PVD246" s="92"/>
      <c r="PVE246" s="92"/>
      <c r="PVF246" s="92"/>
      <c r="PVG246" s="92"/>
      <c r="PVH246" s="92"/>
      <c r="PVI246" s="92"/>
      <c r="PVJ246" s="92"/>
      <c r="PVK246" s="92"/>
      <c r="PVL246" s="92"/>
      <c r="PVM246" s="92"/>
      <c r="PVN246" s="92"/>
      <c r="PVO246" s="92"/>
      <c r="PVP246" s="92"/>
      <c r="PVQ246" s="92"/>
      <c r="PVR246" s="92"/>
      <c r="PVS246" s="92"/>
      <c r="PVT246" s="92"/>
      <c r="PVU246" s="92"/>
      <c r="PVV246" s="92"/>
      <c r="PVW246" s="92"/>
      <c r="PVX246" s="92"/>
      <c r="PVY246" s="92"/>
      <c r="PVZ246" s="92"/>
      <c r="PWA246" s="92"/>
      <c r="PWB246" s="92"/>
      <c r="PWC246" s="92"/>
      <c r="PWD246" s="92"/>
      <c r="PWE246" s="92"/>
      <c r="PWF246" s="92"/>
      <c r="PWG246" s="92"/>
      <c r="PWH246" s="92"/>
      <c r="PWI246" s="92"/>
      <c r="PWJ246" s="92"/>
      <c r="PWK246" s="92"/>
      <c r="PWL246" s="92"/>
      <c r="PWM246" s="92"/>
      <c r="PWN246" s="92"/>
      <c r="PWO246" s="92"/>
      <c r="PWP246" s="92"/>
      <c r="PWQ246" s="92"/>
      <c r="PWR246" s="92"/>
      <c r="PWS246" s="92"/>
      <c r="PWT246" s="92"/>
      <c r="PWU246" s="92"/>
      <c r="PWV246" s="92"/>
      <c r="PWW246" s="92"/>
      <c r="PWX246" s="92"/>
      <c r="PWY246" s="92"/>
      <c r="PWZ246" s="92"/>
      <c r="PXA246" s="92"/>
      <c r="PXB246" s="92"/>
      <c r="PXC246" s="92"/>
      <c r="PXD246" s="92"/>
      <c r="PXE246" s="92"/>
      <c r="PXF246" s="92"/>
      <c r="PXG246" s="92"/>
      <c r="PXH246" s="92"/>
      <c r="PXI246" s="92"/>
      <c r="PXJ246" s="92"/>
      <c r="PXK246" s="92"/>
      <c r="PXL246" s="92"/>
      <c r="PXM246" s="92"/>
      <c r="PXN246" s="92"/>
      <c r="PXO246" s="92"/>
      <c r="PXP246" s="92"/>
      <c r="PXQ246" s="92"/>
      <c r="PXR246" s="92"/>
      <c r="PXS246" s="92"/>
      <c r="PXT246" s="92"/>
      <c r="PXU246" s="92"/>
      <c r="PXV246" s="92"/>
      <c r="PXW246" s="92"/>
      <c r="PXX246" s="92"/>
      <c r="PXY246" s="92"/>
      <c r="PXZ246" s="92"/>
      <c r="PYA246" s="92"/>
      <c r="PYB246" s="92"/>
      <c r="PYC246" s="92"/>
      <c r="PYD246" s="92"/>
      <c r="PYE246" s="92"/>
      <c r="PYF246" s="92"/>
      <c r="PYG246" s="92"/>
      <c r="PYH246" s="92"/>
      <c r="PYI246" s="92"/>
      <c r="PYJ246" s="92"/>
      <c r="PYK246" s="92"/>
      <c r="PYL246" s="92"/>
      <c r="PYM246" s="92"/>
      <c r="PYN246" s="92"/>
      <c r="PYO246" s="92"/>
      <c r="PYP246" s="92"/>
      <c r="PYQ246" s="92"/>
      <c r="PYR246" s="92"/>
      <c r="PYS246" s="92"/>
      <c r="PYT246" s="92"/>
      <c r="PYU246" s="92"/>
      <c r="PYV246" s="92"/>
      <c r="PYW246" s="92"/>
      <c r="PYX246" s="92"/>
      <c r="PYY246" s="92"/>
      <c r="PYZ246" s="92"/>
      <c r="PZA246" s="92"/>
      <c r="PZB246" s="92"/>
      <c r="PZC246" s="92"/>
      <c r="PZD246" s="92"/>
      <c r="PZE246" s="92"/>
      <c r="PZF246" s="92"/>
      <c r="PZG246" s="92"/>
      <c r="PZH246" s="92"/>
      <c r="PZI246" s="92"/>
      <c r="PZJ246" s="92"/>
      <c r="PZK246" s="92"/>
      <c r="PZL246" s="92"/>
      <c r="PZM246" s="92"/>
      <c r="PZN246" s="92"/>
      <c r="PZO246" s="92"/>
      <c r="PZP246" s="92"/>
      <c r="PZQ246" s="92"/>
      <c r="PZR246" s="92"/>
      <c r="PZS246" s="92"/>
      <c r="PZT246" s="92"/>
      <c r="PZU246" s="92"/>
      <c r="PZV246" s="92"/>
      <c r="PZW246" s="92"/>
      <c r="PZX246" s="92"/>
      <c r="PZY246" s="92"/>
      <c r="PZZ246" s="92"/>
      <c r="QAA246" s="92"/>
      <c r="QAB246" s="92"/>
      <c r="QAC246" s="92"/>
      <c r="QAD246" s="92"/>
      <c r="QAE246" s="92"/>
      <c r="QAF246" s="92"/>
      <c r="QAG246" s="92"/>
      <c r="QAH246" s="92"/>
      <c r="QAI246" s="92"/>
      <c r="QAJ246" s="92"/>
      <c r="QAK246" s="92"/>
      <c r="QAL246" s="92"/>
      <c r="QAM246" s="92"/>
      <c r="QAN246" s="92"/>
      <c r="QAO246" s="92"/>
      <c r="QAP246" s="92"/>
      <c r="QAQ246" s="92"/>
      <c r="QAR246" s="92"/>
      <c r="QAS246" s="92"/>
      <c r="QAT246" s="92"/>
      <c r="QAU246" s="92"/>
      <c r="QAV246" s="92"/>
      <c r="QAW246" s="92"/>
      <c r="QAX246" s="92"/>
      <c r="QAY246" s="92"/>
      <c r="QAZ246" s="92"/>
      <c r="QBA246" s="92"/>
      <c r="QBB246" s="92"/>
      <c r="QBC246" s="92"/>
      <c r="QBD246" s="92"/>
      <c r="QBE246" s="92"/>
      <c r="QBF246" s="92"/>
      <c r="QBG246" s="92"/>
      <c r="QBH246" s="92"/>
      <c r="QBI246" s="92"/>
      <c r="QBJ246" s="92"/>
      <c r="QBK246" s="92"/>
      <c r="QBL246" s="92"/>
      <c r="QBM246" s="92"/>
      <c r="QBN246" s="92"/>
      <c r="QBO246" s="92"/>
      <c r="QBP246" s="92"/>
      <c r="QBQ246" s="92"/>
      <c r="QBR246" s="92"/>
      <c r="QBS246" s="92"/>
      <c r="QBT246" s="92"/>
      <c r="QBU246" s="92"/>
      <c r="QBV246" s="92"/>
      <c r="QBW246" s="92"/>
      <c r="QBX246" s="92"/>
      <c r="QBY246" s="92"/>
      <c r="QBZ246" s="92"/>
      <c r="QCA246" s="92"/>
      <c r="QCB246" s="92"/>
      <c r="QCC246" s="92"/>
      <c r="QCD246" s="92"/>
      <c r="QCE246" s="92"/>
      <c r="QCF246" s="92"/>
      <c r="QCG246" s="92"/>
      <c r="QCH246" s="92"/>
      <c r="QCI246" s="92"/>
      <c r="QCJ246" s="92"/>
      <c r="QCK246" s="92"/>
      <c r="QCL246" s="92"/>
      <c r="QCM246" s="92"/>
      <c r="QCN246" s="92"/>
      <c r="QCO246" s="92"/>
      <c r="QCP246" s="92"/>
      <c r="QCQ246" s="92"/>
      <c r="QCR246" s="92"/>
      <c r="QCS246" s="92"/>
      <c r="QCT246" s="92"/>
      <c r="QCU246" s="92"/>
      <c r="QCV246" s="92"/>
      <c r="QCW246" s="92"/>
      <c r="QCX246" s="92"/>
      <c r="QCY246" s="92"/>
      <c r="QCZ246" s="92"/>
      <c r="QDA246" s="92"/>
      <c r="QDB246" s="92"/>
      <c r="QDC246" s="92"/>
      <c r="QDD246" s="92"/>
      <c r="QDE246" s="92"/>
      <c r="QDF246" s="92"/>
      <c r="QDG246" s="92"/>
      <c r="QDH246" s="92"/>
      <c r="QDI246" s="92"/>
      <c r="QDJ246" s="92"/>
      <c r="QDK246" s="92"/>
      <c r="QDL246" s="92"/>
      <c r="QDM246" s="92"/>
      <c r="QDN246" s="92"/>
      <c r="QDO246" s="92"/>
      <c r="QDP246" s="92"/>
      <c r="QDQ246" s="92"/>
      <c r="QDR246" s="92"/>
      <c r="QDS246" s="92"/>
      <c r="QDT246" s="92"/>
      <c r="QDU246" s="92"/>
      <c r="QDV246" s="92"/>
      <c r="QDW246" s="92"/>
      <c r="QDX246" s="92"/>
      <c r="QDY246" s="92"/>
      <c r="QDZ246" s="92"/>
      <c r="QEA246" s="92"/>
      <c r="QEB246" s="92"/>
      <c r="QEC246" s="92"/>
      <c r="QED246" s="92"/>
      <c r="QEE246" s="92"/>
      <c r="QEF246" s="92"/>
      <c r="QEG246" s="92"/>
      <c r="QEH246" s="92"/>
      <c r="QEI246" s="92"/>
      <c r="QEJ246" s="92"/>
      <c r="QEK246" s="92"/>
      <c r="QEL246" s="92"/>
      <c r="QEM246" s="92"/>
      <c r="QEN246" s="92"/>
      <c r="QEO246" s="92"/>
      <c r="QEP246" s="92"/>
      <c r="QEQ246" s="92"/>
      <c r="QER246" s="92"/>
      <c r="QES246" s="92"/>
      <c r="QET246" s="92"/>
      <c r="QEU246" s="92"/>
      <c r="QEV246" s="92"/>
      <c r="QEW246" s="92"/>
      <c r="QEX246" s="92"/>
      <c r="QEY246" s="92"/>
      <c r="QEZ246" s="92"/>
      <c r="QFA246" s="92"/>
      <c r="QFB246" s="92"/>
      <c r="QFC246" s="92"/>
      <c r="QFD246" s="92"/>
      <c r="QFE246" s="92"/>
      <c r="QFF246" s="92"/>
      <c r="QFG246" s="92"/>
      <c r="QFH246" s="92"/>
      <c r="QFI246" s="92"/>
      <c r="QFJ246" s="92"/>
      <c r="QFK246" s="92"/>
      <c r="QFL246" s="92"/>
      <c r="QFM246" s="92"/>
      <c r="QFN246" s="92"/>
      <c r="QFO246" s="92"/>
      <c r="QFP246" s="92"/>
      <c r="QFQ246" s="92"/>
      <c r="QFR246" s="92"/>
      <c r="QFS246" s="92"/>
      <c r="QFT246" s="92"/>
      <c r="QFU246" s="92"/>
      <c r="QFV246" s="92"/>
      <c r="QFW246" s="92"/>
      <c r="QFX246" s="92"/>
      <c r="QFY246" s="92"/>
      <c r="QFZ246" s="92"/>
      <c r="QGA246" s="92"/>
      <c r="QGB246" s="92"/>
      <c r="QGC246" s="92"/>
      <c r="QGD246" s="92"/>
      <c r="QGE246" s="92"/>
      <c r="QGF246" s="92"/>
      <c r="QGG246" s="92"/>
      <c r="QGH246" s="92"/>
      <c r="QGI246" s="92"/>
      <c r="QGJ246" s="92"/>
      <c r="QGK246" s="92"/>
      <c r="QGL246" s="92"/>
      <c r="QGM246" s="92"/>
      <c r="QGN246" s="92"/>
      <c r="QGO246" s="92"/>
      <c r="QGP246" s="92"/>
      <c r="QGQ246" s="92"/>
      <c r="QGR246" s="92"/>
      <c r="QGS246" s="92"/>
      <c r="QGT246" s="92"/>
      <c r="QGU246" s="92"/>
      <c r="QGV246" s="92"/>
      <c r="QGW246" s="92"/>
      <c r="QGX246" s="92"/>
      <c r="QGY246" s="92"/>
      <c r="QGZ246" s="92"/>
      <c r="QHA246" s="92"/>
      <c r="QHB246" s="92"/>
      <c r="QHC246" s="92"/>
      <c r="QHD246" s="92"/>
      <c r="QHE246" s="92"/>
      <c r="QHF246" s="92"/>
      <c r="QHG246" s="92"/>
      <c r="QHH246" s="92"/>
      <c r="QHI246" s="92"/>
      <c r="QHJ246" s="92"/>
      <c r="QHK246" s="92"/>
      <c r="QHL246" s="92"/>
      <c r="QHM246" s="92"/>
      <c r="QHN246" s="92"/>
      <c r="QHO246" s="92"/>
      <c r="QHP246" s="92"/>
      <c r="QHQ246" s="92"/>
      <c r="QHR246" s="92"/>
      <c r="QHS246" s="92"/>
      <c r="QHT246" s="92"/>
      <c r="QHU246" s="92"/>
      <c r="QHV246" s="92"/>
      <c r="QHW246" s="92"/>
      <c r="QHX246" s="92"/>
      <c r="QHY246" s="92"/>
      <c r="QHZ246" s="92"/>
      <c r="QIA246" s="92"/>
      <c r="QIB246" s="92"/>
      <c r="QIC246" s="92"/>
      <c r="QID246" s="92"/>
      <c r="QIE246" s="92"/>
      <c r="QIF246" s="92"/>
      <c r="QIG246" s="92"/>
      <c r="QIH246" s="92"/>
      <c r="QII246" s="92"/>
      <c r="QIJ246" s="92"/>
      <c r="QIK246" s="92"/>
      <c r="QIL246" s="92"/>
      <c r="QIM246" s="92"/>
      <c r="QIN246" s="92"/>
      <c r="QIO246" s="92"/>
      <c r="QIP246" s="92"/>
      <c r="QIQ246" s="92"/>
      <c r="QIR246" s="92"/>
      <c r="QIS246" s="92"/>
      <c r="QIT246" s="92"/>
      <c r="QIU246" s="92"/>
      <c r="QIV246" s="92"/>
      <c r="QIW246" s="92"/>
      <c r="QIX246" s="92"/>
      <c r="QIY246" s="92"/>
      <c r="QIZ246" s="92"/>
      <c r="QJA246" s="92"/>
      <c r="QJB246" s="92"/>
      <c r="QJC246" s="92"/>
      <c r="QJD246" s="92"/>
      <c r="QJE246" s="92"/>
      <c r="QJF246" s="92"/>
      <c r="QJG246" s="92"/>
      <c r="QJH246" s="92"/>
      <c r="QJI246" s="92"/>
      <c r="QJJ246" s="92"/>
      <c r="QJK246" s="92"/>
      <c r="QJL246" s="92"/>
      <c r="QJM246" s="92"/>
      <c r="QJN246" s="92"/>
      <c r="QJO246" s="92"/>
      <c r="QJP246" s="92"/>
      <c r="QJQ246" s="92"/>
      <c r="QJR246" s="92"/>
      <c r="QJS246" s="92"/>
      <c r="QJT246" s="92"/>
      <c r="QJU246" s="92"/>
      <c r="QJV246" s="92"/>
      <c r="QJW246" s="92"/>
      <c r="QJX246" s="92"/>
      <c r="QJY246" s="92"/>
      <c r="QJZ246" s="92"/>
      <c r="QKA246" s="92"/>
      <c r="QKB246" s="92"/>
      <c r="QKC246" s="92"/>
      <c r="QKD246" s="92"/>
      <c r="QKE246" s="92"/>
      <c r="QKF246" s="92"/>
      <c r="QKG246" s="92"/>
      <c r="QKH246" s="92"/>
      <c r="QKI246" s="92"/>
      <c r="QKJ246" s="92"/>
      <c r="QKK246" s="92"/>
      <c r="QKL246" s="92"/>
      <c r="QKM246" s="92"/>
      <c r="QKN246" s="92"/>
      <c r="QKO246" s="92"/>
      <c r="QKP246" s="92"/>
      <c r="QKQ246" s="92"/>
      <c r="QKR246" s="92"/>
      <c r="QKS246" s="92"/>
      <c r="QKT246" s="92"/>
      <c r="QKU246" s="92"/>
      <c r="QKV246" s="92"/>
      <c r="QKW246" s="92"/>
      <c r="QKX246" s="92"/>
      <c r="QKY246" s="92"/>
      <c r="QKZ246" s="92"/>
      <c r="QLA246" s="92"/>
      <c r="QLB246" s="92"/>
      <c r="QLC246" s="92"/>
      <c r="QLD246" s="92"/>
      <c r="QLE246" s="92"/>
      <c r="QLF246" s="92"/>
      <c r="QLG246" s="92"/>
      <c r="QLH246" s="92"/>
      <c r="QLI246" s="92"/>
      <c r="QLJ246" s="92"/>
      <c r="QLK246" s="92"/>
      <c r="QLL246" s="92"/>
      <c r="QLM246" s="92"/>
      <c r="QLN246" s="92"/>
      <c r="QLO246" s="92"/>
      <c r="QLP246" s="92"/>
      <c r="QLQ246" s="92"/>
      <c r="QLR246" s="92"/>
      <c r="QLS246" s="92"/>
      <c r="QLT246" s="92"/>
      <c r="QLU246" s="92"/>
      <c r="QLV246" s="92"/>
      <c r="QLW246" s="92"/>
      <c r="QLX246" s="92"/>
      <c r="QLY246" s="92"/>
      <c r="QLZ246" s="92"/>
      <c r="QMA246" s="92"/>
      <c r="QMB246" s="92"/>
      <c r="QMC246" s="92"/>
      <c r="QMD246" s="92"/>
      <c r="QME246" s="92"/>
      <c r="QMF246" s="92"/>
      <c r="QMG246" s="92"/>
      <c r="QMH246" s="92"/>
      <c r="QMI246" s="92"/>
      <c r="QMJ246" s="92"/>
      <c r="QMK246" s="92"/>
      <c r="QML246" s="92"/>
      <c r="QMM246" s="92"/>
      <c r="QMN246" s="92"/>
      <c r="QMO246" s="92"/>
      <c r="QMP246" s="92"/>
      <c r="QMQ246" s="92"/>
      <c r="QMR246" s="92"/>
      <c r="QMS246" s="92"/>
      <c r="QMT246" s="92"/>
      <c r="QMU246" s="92"/>
      <c r="QMV246" s="92"/>
      <c r="QMW246" s="92"/>
      <c r="QMX246" s="92"/>
      <c r="QMY246" s="92"/>
      <c r="QMZ246" s="92"/>
      <c r="QNA246" s="92"/>
      <c r="QNB246" s="92"/>
      <c r="QNC246" s="92"/>
      <c r="QND246" s="92"/>
      <c r="QNE246" s="92"/>
      <c r="QNF246" s="92"/>
      <c r="QNG246" s="92"/>
      <c r="QNH246" s="92"/>
      <c r="QNI246" s="92"/>
      <c r="QNJ246" s="92"/>
      <c r="QNK246" s="92"/>
      <c r="QNL246" s="92"/>
      <c r="QNM246" s="92"/>
      <c r="QNN246" s="92"/>
      <c r="QNO246" s="92"/>
      <c r="QNP246" s="92"/>
      <c r="QNQ246" s="92"/>
      <c r="QNR246" s="92"/>
      <c r="QNS246" s="92"/>
      <c r="QNT246" s="92"/>
      <c r="QNU246" s="92"/>
      <c r="QNV246" s="92"/>
      <c r="QNW246" s="92"/>
      <c r="QNX246" s="92"/>
      <c r="QNY246" s="92"/>
      <c r="QNZ246" s="92"/>
      <c r="QOA246" s="92"/>
      <c r="QOB246" s="92"/>
      <c r="QOC246" s="92"/>
      <c r="QOD246" s="92"/>
      <c r="QOE246" s="92"/>
      <c r="QOF246" s="92"/>
      <c r="QOG246" s="92"/>
      <c r="QOH246" s="92"/>
      <c r="QOI246" s="92"/>
      <c r="QOJ246" s="92"/>
      <c r="QOK246" s="92"/>
      <c r="QOL246" s="92"/>
      <c r="QOM246" s="92"/>
      <c r="QON246" s="92"/>
      <c r="QOO246" s="92"/>
      <c r="QOP246" s="92"/>
      <c r="QOQ246" s="92"/>
      <c r="QOR246" s="92"/>
      <c r="QOS246" s="92"/>
      <c r="QOT246" s="92"/>
      <c r="QOU246" s="92"/>
      <c r="QOV246" s="92"/>
      <c r="QOW246" s="92"/>
      <c r="QOX246" s="92"/>
      <c r="QOY246" s="92"/>
      <c r="QOZ246" s="92"/>
      <c r="QPA246" s="92"/>
      <c r="QPB246" s="92"/>
      <c r="QPC246" s="92"/>
      <c r="QPD246" s="92"/>
      <c r="QPE246" s="92"/>
      <c r="QPF246" s="92"/>
      <c r="QPG246" s="92"/>
      <c r="QPH246" s="92"/>
      <c r="QPI246" s="92"/>
      <c r="QPJ246" s="92"/>
      <c r="QPK246" s="92"/>
      <c r="QPL246" s="92"/>
      <c r="QPM246" s="92"/>
      <c r="QPN246" s="92"/>
      <c r="QPO246" s="92"/>
      <c r="QPP246" s="92"/>
      <c r="QPQ246" s="92"/>
      <c r="QPR246" s="92"/>
      <c r="QPS246" s="92"/>
      <c r="QPT246" s="92"/>
      <c r="QPU246" s="92"/>
      <c r="QPV246" s="92"/>
      <c r="QPW246" s="92"/>
      <c r="QPX246" s="92"/>
      <c r="QPY246" s="92"/>
      <c r="QPZ246" s="92"/>
      <c r="QQA246" s="92"/>
      <c r="QQB246" s="92"/>
      <c r="QQC246" s="92"/>
      <c r="QQD246" s="92"/>
      <c r="QQE246" s="92"/>
      <c r="QQF246" s="92"/>
      <c r="QQG246" s="92"/>
      <c r="QQH246" s="92"/>
      <c r="QQI246" s="92"/>
      <c r="QQJ246" s="92"/>
      <c r="QQK246" s="92"/>
      <c r="QQL246" s="92"/>
      <c r="QQM246" s="92"/>
      <c r="QQN246" s="92"/>
      <c r="QQO246" s="92"/>
      <c r="QQP246" s="92"/>
      <c r="QQQ246" s="92"/>
      <c r="QQR246" s="92"/>
      <c r="QQS246" s="92"/>
      <c r="QQT246" s="92"/>
      <c r="QQU246" s="92"/>
      <c r="QQV246" s="92"/>
      <c r="QQW246" s="92"/>
      <c r="QQX246" s="92"/>
      <c r="QQY246" s="92"/>
      <c r="QQZ246" s="92"/>
      <c r="QRA246" s="92"/>
      <c r="QRB246" s="92"/>
      <c r="QRC246" s="92"/>
      <c r="QRD246" s="92"/>
      <c r="QRE246" s="92"/>
      <c r="QRF246" s="92"/>
      <c r="QRG246" s="92"/>
      <c r="QRH246" s="92"/>
      <c r="QRI246" s="92"/>
      <c r="QRJ246" s="92"/>
      <c r="QRK246" s="92"/>
      <c r="QRL246" s="92"/>
      <c r="QRM246" s="92"/>
      <c r="QRN246" s="92"/>
      <c r="QRO246" s="92"/>
      <c r="QRP246" s="92"/>
      <c r="QRQ246" s="92"/>
      <c r="QRR246" s="92"/>
      <c r="QRS246" s="92"/>
      <c r="QRT246" s="92"/>
      <c r="QRU246" s="92"/>
      <c r="QRV246" s="92"/>
      <c r="QRW246" s="92"/>
      <c r="QRX246" s="92"/>
      <c r="QRY246" s="92"/>
      <c r="QRZ246" s="92"/>
      <c r="QSA246" s="92"/>
      <c r="QSB246" s="92"/>
      <c r="QSC246" s="92"/>
      <c r="QSD246" s="92"/>
      <c r="QSE246" s="92"/>
      <c r="QSF246" s="92"/>
      <c r="QSG246" s="92"/>
      <c r="QSH246" s="92"/>
      <c r="QSI246" s="92"/>
      <c r="QSJ246" s="92"/>
      <c r="QSK246" s="92"/>
      <c r="QSL246" s="92"/>
      <c r="QSM246" s="92"/>
      <c r="QSN246" s="92"/>
      <c r="QSO246" s="92"/>
      <c r="QSP246" s="92"/>
      <c r="QSQ246" s="92"/>
      <c r="QSR246" s="92"/>
      <c r="QSS246" s="92"/>
      <c r="QST246" s="92"/>
      <c r="QSU246" s="92"/>
      <c r="QSV246" s="92"/>
      <c r="QSW246" s="92"/>
      <c r="QSX246" s="92"/>
      <c r="QSY246" s="92"/>
      <c r="QSZ246" s="92"/>
      <c r="QTA246" s="92"/>
      <c r="QTB246" s="92"/>
      <c r="QTC246" s="92"/>
      <c r="QTD246" s="92"/>
      <c r="QTE246" s="92"/>
      <c r="QTF246" s="92"/>
      <c r="QTG246" s="92"/>
      <c r="QTH246" s="92"/>
      <c r="QTI246" s="92"/>
      <c r="QTJ246" s="92"/>
      <c r="QTK246" s="92"/>
      <c r="QTL246" s="92"/>
      <c r="QTM246" s="92"/>
      <c r="QTN246" s="92"/>
      <c r="QTO246" s="92"/>
      <c r="QTP246" s="92"/>
      <c r="QTQ246" s="92"/>
      <c r="QTR246" s="92"/>
      <c r="QTS246" s="92"/>
      <c r="QTT246" s="92"/>
      <c r="QTU246" s="92"/>
      <c r="QTV246" s="92"/>
      <c r="QTW246" s="92"/>
      <c r="QTX246" s="92"/>
      <c r="QTY246" s="92"/>
      <c r="QTZ246" s="92"/>
      <c r="QUA246" s="92"/>
      <c r="QUB246" s="92"/>
      <c r="QUC246" s="92"/>
      <c r="QUD246" s="92"/>
      <c r="QUE246" s="92"/>
      <c r="QUF246" s="92"/>
      <c r="QUG246" s="92"/>
      <c r="QUH246" s="92"/>
      <c r="QUI246" s="92"/>
      <c r="QUJ246" s="92"/>
      <c r="QUK246" s="92"/>
      <c r="QUL246" s="92"/>
      <c r="QUM246" s="92"/>
      <c r="QUN246" s="92"/>
      <c r="QUO246" s="92"/>
      <c r="QUP246" s="92"/>
      <c r="QUQ246" s="92"/>
      <c r="QUR246" s="92"/>
      <c r="QUS246" s="92"/>
      <c r="QUT246" s="92"/>
      <c r="QUU246" s="92"/>
      <c r="QUV246" s="92"/>
      <c r="QUW246" s="92"/>
      <c r="QUX246" s="92"/>
      <c r="QUY246" s="92"/>
      <c r="QUZ246" s="92"/>
      <c r="QVA246" s="92"/>
      <c r="QVB246" s="92"/>
      <c r="QVC246" s="92"/>
      <c r="QVD246" s="92"/>
      <c r="QVE246" s="92"/>
      <c r="QVF246" s="92"/>
      <c r="QVG246" s="92"/>
      <c r="QVH246" s="92"/>
      <c r="QVI246" s="92"/>
      <c r="QVJ246" s="92"/>
      <c r="QVK246" s="92"/>
      <c r="QVL246" s="92"/>
      <c r="QVM246" s="92"/>
      <c r="QVN246" s="92"/>
      <c r="QVO246" s="92"/>
      <c r="QVP246" s="92"/>
      <c r="QVQ246" s="92"/>
      <c r="QVR246" s="92"/>
      <c r="QVS246" s="92"/>
      <c r="QVT246" s="92"/>
      <c r="QVU246" s="92"/>
      <c r="QVV246" s="92"/>
      <c r="QVW246" s="92"/>
      <c r="QVX246" s="92"/>
      <c r="QVY246" s="92"/>
      <c r="QVZ246" s="92"/>
      <c r="QWA246" s="92"/>
      <c r="QWB246" s="92"/>
      <c r="QWC246" s="92"/>
      <c r="QWD246" s="92"/>
      <c r="QWE246" s="92"/>
      <c r="QWF246" s="92"/>
      <c r="QWG246" s="92"/>
      <c r="QWH246" s="92"/>
      <c r="QWI246" s="92"/>
      <c r="QWJ246" s="92"/>
      <c r="QWK246" s="92"/>
      <c r="QWL246" s="92"/>
      <c r="QWM246" s="92"/>
      <c r="QWN246" s="92"/>
      <c r="QWO246" s="92"/>
      <c r="QWP246" s="92"/>
      <c r="QWQ246" s="92"/>
      <c r="QWR246" s="92"/>
      <c r="QWS246" s="92"/>
      <c r="QWT246" s="92"/>
      <c r="QWU246" s="92"/>
      <c r="QWV246" s="92"/>
      <c r="QWW246" s="92"/>
      <c r="QWX246" s="92"/>
      <c r="QWY246" s="92"/>
      <c r="QWZ246" s="92"/>
      <c r="QXA246" s="92"/>
      <c r="QXB246" s="92"/>
      <c r="QXC246" s="92"/>
      <c r="QXD246" s="92"/>
      <c r="QXE246" s="92"/>
      <c r="QXF246" s="92"/>
      <c r="QXG246" s="92"/>
      <c r="QXH246" s="92"/>
      <c r="QXI246" s="92"/>
      <c r="QXJ246" s="92"/>
      <c r="QXK246" s="92"/>
      <c r="QXL246" s="92"/>
      <c r="QXM246" s="92"/>
      <c r="QXN246" s="92"/>
      <c r="QXO246" s="92"/>
      <c r="QXP246" s="92"/>
      <c r="QXQ246" s="92"/>
      <c r="QXR246" s="92"/>
      <c r="QXS246" s="92"/>
      <c r="QXT246" s="92"/>
      <c r="QXU246" s="92"/>
      <c r="QXV246" s="92"/>
      <c r="QXW246" s="92"/>
      <c r="QXX246" s="92"/>
      <c r="QXY246" s="92"/>
      <c r="QXZ246" s="92"/>
      <c r="QYA246" s="92"/>
      <c r="QYB246" s="92"/>
      <c r="QYC246" s="92"/>
      <c r="QYD246" s="92"/>
      <c r="QYE246" s="92"/>
      <c r="QYF246" s="92"/>
      <c r="QYG246" s="92"/>
      <c r="QYH246" s="92"/>
      <c r="QYI246" s="92"/>
      <c r="QYJ246" s="92"/>
      <c r="QYK246" s="92"/>
      <c r="QYL246" s="92"/>
      <c r="QYM246" s="92"/>
      <c r="QYN246" s="92"/>
      <c r="QYO246" s="92"/>
      <c r="QYP246" s="92"/>
      <c r="QYQ246" s="92"/>
      <c r="QYR246" s="92"/>
      <c r="QYS246" s="92"/>
      <c r="QYT246" s="92"/>
      <c r="QYU246" s="92"/>
      <c r="QYV246" s="92"/>
      <c r="QYW246" s="92"/>
      <c r="QYX246" s="92"/>
      <c r="QYY246" s="92"/>
      <c r="QYZ246" s="92"/>
      <c r="QZA246" s="92"/>
      <c r="QZB246" s="92"/>
      <c r="QZC246" s="92"/>
      <c r="QZD246" s="92"/>
      <c r="QZE246" s="92"/>
      <c r="QZF246" s="92"/>
      <c r="QZG246" s="92"/>
      <c r="QZH246" s="92"/>
      <c r="QZI246" s="92"/>
      <c r="QZJ246" s="92"/>
      <c r="QZK246" s="92"/>
      <c r="QZL246" s="92"/>
      <c r="QZM246" s="92"/>
      <c r="QZN246" s="92"/>
      <c r="QZO246" s="92"/>
      <c r="QZP246" s="92"/>
      <c r="QZQ246" s="92"/>
      <c r="QZR246" s="92"/>
      <c r="QZS246" s="92"/>
      <c r="QZT246" s="92"/>
      <c r="QZU246" s="92"/>
      <c r="QZV246" s="92"/>
      <c r="QZW246" s="92"/>
      <c r="QZX246" s="92"/>
      <c r="QZY246" s="92"/>
      <c r="QZZ246" s="92"/>
      <c r="RAA246" s="92"/>
      <c r="RAB246" s="92"/>
      <c r="RAC246" s="92"/>
      <c r="RAD246" s="92"/>
      <c r="RAE246" s="92"/>
      <c r="RAF246" s="92"/>
      <c r="RAG246" s="92"/>
      <c r="RAH246" s="92"/>
      <c r="RAI246" s="92"/>
      <c r="RAJ246" s="92"/>
      <c r="RAK246" s="92"/>
      <c r="RAL246" s="92"/>
      <c r="RAM246" s="92"/>
      <c r="RAN246" s="92"/>
      <c r="RAO246" s="92"/>
      <c r="RAP246" s="92"/>
      <c r="RAQ246" s="92"/>
      <c r="RAR246" s="92"/>
      <c r="RAS246" s="92"/>
      <c r="RAT246" s="92"/>
      <c r="RAU246" s="92"/>
      <c r="RAV246" s="92"/>
      <c r="RAW246" s="92"/>
      <c r="RAX246" s="92"/>
      <c r="RAY246" s="92"/>
      <c r="RAZ246" s="92"/>
      <c r="RBA246" s="92"/>
      <c r="RBB246" s="92"/>
      <c r="RBC246" s="92"/>
      <c r="RBD246" s="92"/>
      <c r="RBE246" s="92"/>
      <c r="RBF246" s="92"/>
      <c r="RBG246" s="92"/>
      <c r="RBH246" s="92"/>
      <c r="RBI246" s="92"/>
      <c r="RBJ246" s="92"/>
      <c r="RBK246" s="92"/>
      <c r="RBL246" s="92"/>
      <c r="RBM246" s="92"/>
      <c r="RBN246" s="92"/>
      <c r="RBO246" s="92"/>
      <c r="RBP246" s="92"/>
      <c r="RBQ246" s="92"/>
      <c r="RBR246" s="92"/>
      <c r="RBS246" s="92"/>
      <c r="RBT246" s="92"/>
      <c r="RBU246" s="92"/>
      <c r="RBV246" s="92"/>
      <c r="RBW246" s="92"/>
      <c r="RBX246" s="92"/>
      <c r="RBY246" s="92"/>
      <c r="RBZ246" s="92"/>
      <c r="RCA246" s="92"/>
      <c r="RCB246" s="92"/>
      <c r="RCC246" s="92"/>
      <c r="RCD246" s="92"/>
      <c r="RCE246" s="92"/>
      <c r="RCF246" s="92"/>
      <c r="RCG246" s="92"/>
      <c r="RCH246" s="92"/>
      <c r="RCI246" s="92"/>
      <c r="RCJ246" s="92"/>
      <c r="RCK246" s="92"/>
      <c r="RCL246" s="92"/>
      <c r="RCM246" s="92"/>
      <c r="RCN246" s="92"/>
      <c r="RCO246" s="92"/>
      <c r="RCP246" s="92"/>
      <c r="RCQ246" s="92"/>
      <c r="RCR246" s="92"/>
      <c r="RCS246" s="92"/>
      <c r="RCT246" s="92"/>
      <c r="RCU246" s="92"/>
      <c r="RCV246" s="92"/>
      <c r="RCW246" s="92"/>
      <c r="RCX246" s="92"/>
      <c r="RCY246" s="92"/>
      <c r="RCZ246" s="92"/>
      <c r="RDA246" s="92"/>
      <c r="RDB246" s="92"/>
      <c r="RDC246" s="92"/>
      <c r="RDD246" s="92"/>
      <c r="RDE246" s="92"/>
      <c r="RDF246" s="92"/>
      <c r="RDG246" s="92"/>
      <c r="RDH246" s="92"/>
      <c r="RDI246" s="92"/>
      <c r="RDJ246" s="92"/>
      <c r="RDK246" s="92"/>
      <c r="RDL246" s="92"/>
      <c r="RDM246" s="92"/>
      <c r="RDN246" s="92"/>
      <c r="RDO246" s="92"/>
      <c r="RDP246" s="92"/>
      <c r="RDQ246" s="92"/>
      <c r="RDR246" s="92"/>
      <c r="RDS246" s="92"/>
      <c r="RDT246" s="92"/>
      <c r="RDU246" s="92"/>
      <c r="RDV246" s="92"/>
      <c r="RDW246" s="92"/>
      <c r="RDX246" s="92"/>
      <c r="RDY246" s="92"/>
      <c r="RDZ246" s="92"/>
      <c r="REA246" s="92"/>
      <c r="REB246" s="92"/>
      <c r="REC246" s="92"/>
      <c r="RED246" s="92"/>
      <c r="REE246" s="92"/>
      <c r="REF246" s="92"/>
      <c r="REG246" s="92"/>
      <c r="REH246" s="92"/>
      <c r="REI246" s="92"/>
      <c r="REJ246" s="92"/>
      <c r="REK246" s="92"/>
      <c r="REL246" s="92"/>
      <c r="REM246" s="92"/>
      <c r="REN246" s="92"/>
      <c r="REO246" s="92"/>
      <c r="REP246" s="92"/>
      <c r="REQ246" s="92"/>
      <c r="RER246" s="92"/>
      <c r="RES246" s="92"/>
      <c r="RET246" s="92"/>
      <c r="REU246" s="92"/>
      <c r="REV246" s="92"/>
      <c r="REW246" s="92"/>
      <c r="REX246" s="92"/>
      <c r="REY246" s="92"/>
      <c r="REZ246" s="92"/>
      <c r="RFA246" s="92"/>
      <c r="RFB246" s="92"/>
      <c r="RFC246" s="92"/>
      <c r="RFD246" s="92"/>
      <c r="RFE246" s="92"/>
      <c r="RFF246" s="92"/>
      <c r="RFG246" s="92"/>
      <c r="RFH246" s="92"/>
      <c r="RFI246" s="92"/>
      <c r="RFJ246" s="92"/>
      <c r="RFK246" s="92"/>
      <c r="RFL246" s="92"/>
      <c r="RFM246" s="92"/>
      <c r="RFN246" s="92"/>
      <c r="RFO246" s="92"/>
      <c r="RFP246" s="92"/>
      <c r="RFQ246" s="92"/>
      <c r="RFR246" s="92"/>
      <c r="RFS246" s="92"/>
      <c r="RFT246" s="92"/>
      <c r="RFU246" s="92"/>
      <c r="RFV246" s="92"/>
      <c r="RFW246" s="92"/>
      <c r="RFX246" s="92"/>
      <c r="RFY246" s="92"/>
      <c r="RFZ246" s="92"/>
      <c r="RGA246" s="92"/>
      <c r="RGB246" s="92"/>
      <c r="RGC246" s="92"/>
      <c r="RGD246" s="92"/>
      <c r="RGE246" s="92"/>
      <c r="RGF246" s="92"/>
      <c r="RGG246" s="92"/>
      <c r="RGH246" s="92"/>
      <c r="RGI246" s="92"/>
      <c r="RGJ246" s="92"/>
      <c r="RGK246" s="92"/>
      <c r="RGL246" s="92"/>
      <c r="RGM246" s="92"/>
      <c r="RGN246" s="92"/>
      <c r="RGO246" s="92"/>
      <c r="RGP246" s="92"/>
      <c r="RGQ246" s="92"/>
      <c r="RGR246" s="92"/>
      <c r="RGS246" s="92"/>
      <c r="RGT246" s="92"/>
      <c r="RGU246" s="92"/>
      <c r="RGV246" s="92"/>
      <c r="RGW246" s="92"/>
      <c r="RGX246" s="92"/>
      <c r="RGY246" s="92"/>
      <c r="RGZ246" s="92"/>
      <c r="RHA246" s="92"/>
      <c r="RHB246" s="92"/>
      <c r="RHC246" s="92"/>
      <c r="RHD246" s="92"/>
      <c r="RHE246" s="92"/>
      <c r="RHF246" s="92"/>
      <c r="RHG246" s="92"/>
      <c r="RHH246" s="92"/>
      <c r="RHI246" s="92"/>
      <c r="RHJ246" s="92"/>
      <c r="RHK246" s="92"/>
      <c r="RHL246" s="92"/>
      <c r="RHM246" s="92"/>
      <c r="RHN246" s="92"/>
      <c r="RHO246" s="92"/>
      <c r="RHP246" s="92"/>
      <c r="RHQ246" s="92"/>
      <c r="RHR246" s="92"/>
      <c r="RHS246" s="92"/>
      <c r="RHT246" s="92"/>
      <c r="RHU246" s="92"/>
      <c r="RHV246" s="92"/>
      <c r="RHW246" s="92"/>
      <c r="RHX246" s="92"/>
      <c r="RHY246" s="92"/>
      <c r="RHZ246" s="92"/>
      <c r="RIA246" s="92"/>
      <c r="RIB246" s="92"/>
      <c r="RIC246" s="92"/>
      <c r="RID246" s="92"/>
      <c r="RIE246" s="92"/>
      <c r="RIF246" s="92"/>
      <c r="RIG246" s="92"/>
      <c r="RIH246" s="92"/>
      <c r="RII246" s="92"/>
      <c r="RIJ246" s="92"/>
      <c r="RIK246" s="92"/>
      <c r="RIL246" s="92"/>
      <c r="RIM246" s="92"/>
      <c r="RIN246" s="92"/>
      <c r="RIO246" s="92"/>
      <c r="RIP246" s="92"/>
      <c r="RIQ246" s="92"/>
      <c r="RIR246" s="92"/>
      <c r="RIS246" s="92"/>
      <c r="RIT246" s="92"/>
      <c r="RIU246" s="92"/>
      <c r="RIV246" s="92"/>
      <c r="RIW246" s="92"/>
      <c r="RIX246" s="92"/>
      <c r="RIY246" s="92"/>
      <c r="RIZ246" s="92"/>
      <c r="RJA246" s="92"/>
      <c r="RJB246" s="92"/>
      <c r="RJC246" s="92"/>
      <c r="RJD246" s="92"/>
      <c r="RJE246" s="92"/>
      <c r="RJF246" s="92"/>
      <c r="RJG246" s="92"/>
      <c r="RJH246" s="92"/>
      <c r="RJI246" s="92"/>
      <c r="RJJ246" s="92"/>
      <c r="RJK246" s="92"/>
      <c r="RJL246" s="92"/>
      <c r="RJM246" s="92"/>
      <c r="RJN246" s="92"/>
      <c r="RJO246" s="92"/>
      <c r="RJP246" s="92"/>
      <c r="RJQ246" s="92"/>
      <c r="RJR246" s="92"/>
      <c r="RJS246" s="92"/>
      <c r="RJT246" s="92"/>
      <c r="RJU246" s="92"/>
      <c r="RJV246" s="92"/>
      <c r="RJW246" s="92"/>
      <c r="RJX246" s="92"/>
      <c r="RJY246" s="92"/>
      <c r="RJZ246" s="92"/>
      <c r="RKA246" s="92"/>
      <c r="RKB246" s="92"/>
      <c r="RKC246" s="92"/>
      <c r="RKD246" s="92"/>
      <c r="RKE246" s="92"/>
      <c r="RKF246" s="92"/>
      <c r="RKG246" s="92"/>
      <c r="RKH246" s="92"/>
      <c r="RKI246" s="92"/>
      <c r="RKJ246" s="92"/>
      <c r="RKK246" s="92"/>
      <c r="RKL246" s="92"/>
      <c r="RKM246" s="92"/>
      <c r="RKN246" s="92"/>
      <c r="RKO246" s="92"/>
      <c r="RKP246" s="92"/>
      <c r="RKQ246" s="92"/>
      <c r="RKR246" s="92"/>
      <c r="RKS246" s="92"/>
      <c r="RKT246" s="92"/>
      <c r="RKU246" s="92"/>
      <c r="RKV246" s="92"/>
      <c r="RKW246" s="92"/>
      <c r="RKX246" s="92"/>
      <c r="RKY246" s="92"/>
      <c r="RKZ246" s="92"/>
      <c r="RLA246" s="92"/>
      <c r="RLB246" s="92"/>
      <c r="RLC246" s="92"/>
      <c r="RLD246" s="92"/>
      <c r="RLE246" s="92"/>
      <c r="RLF246" s="92"/>
      <c r="RLG246" s="92"/>
      <c r="RLH246" s="92"/>
      <c r="RLI246" s="92"/>
      <c r="RLJ246" s="92"/>
      <c r="RLK246" s="92"/>
      <c r="RLL246" s="92"/>
      <c r="RLM246" s="92"/>
      <c r="RLN246" s="92"/>
      <c r="RLO246" s="92"/>
      <c r="RLP246" s="92"/>
      <c r="RLQ246" s="92"/>
      <c r="RLR246" s="92"/>
      <c r="RLS246" s="92"/>
      <c r="RLT246" s="92"/>
      <c r="RLU246" s="92"/>
      <c r="RLV246" s="92"/>
      <c r="RLW246" s="92"/>
      <c r="RLX246" s="92"/>
      <c r="RLY246" s="92"/>
      <c r="RLZ246" s="92"/>
      <c r="RMA246" s="92"/>
      <c r="RMB246" s="92"/>
      <c r="RMC246" s="92"/>
      <c r="RMD246" s="92"/>
      <c r="RME246" s="92"/>
      <c r="RMF246" s="92"/>
      <c r="RMG246" s="92"/>
      <c r="RMH246" s="92"/>
      <c r="RMI246" s="92"/>
      <c r="RMJ246" s="92"/>
      <c r="RMK246" s="92"/>
      <c r="RML246" s="92"/>
      <c r="RMM246" s="92"/>
      <c r="RMN246" s="92"/>
      <c r="RMO246" s="92"/>
      <c r="RMP246" s="92"/>
      <c r="RMQ246" s="92"/>
      <c r="RMR246" s="92"/>
      <c r="RMS246" s="92"/>
      <c r="RMT246" s="92"/>
      <c r="RMU246" s="92"/>
      <c r="RMV246" s="92"/>
      <c r="RMW246" s="92"/>
      <c r="RMX246" s="92"/>
      <c r="RMY246" s="92"/>
      <c r="RMZ246" s="92"/>
      <c r="RNA246" s="92"/>
      <c r="RNB246" s="92"/>
      <c r="RNC246" s="92"/>
      <c r="RND246" s="92"/>
      <c r="RNE246" s="92"/>
      <c r="RNF246" s="92"/>
      <c r="RNG246" s="92"/>
      <c r="RNH246" s="92"/>
      <c r="RNI246" s="92"/>
      <c r="RNJ246" s="92"/>
      <c r="RNK246" s="92"/>
      <c r="RNL246" s="92"/>
      <c r="RNM246" s="92"/>
      <c r="RNN246" s="92"/>
      <c r="RNO246" s="92"/>
      <c r="RNP246" s="92"/>
      <c r="RNQ246" s="92"/>
      <c r="RNR246" s="92"/>
      <c r="RNS246" s="92"/>
      <c r="RNT246" s="92"/>
      <c r="RNU246" s="92"/>
      <c r="RNV246" s="92"/>
      <c r="RNW246" s="92"/>
      <c r="RNX246" s="92"/>
      <c r="RNY246" s="92"/>
      <c r="RNZ246" s="92"/>
      <c r="ROA246" s="92"/>
      <c r="ROB246" s="92"/>
      <c r="ROC246" s="92"/>
      <c r="ROD246" s="92"/>
      <c r="ROE246" s="92"/>
      <c r="ROF246" s="92"/>
      <c r="ROG246" s="92"/>
      <c r="ROH246" s="92"/>
      <c r="ROI246" s="92"/>
      <c r="ROJ246" s="92"/>
      <c r="ROK246" s="92"/>
      <c r="ROL246" s="92"/>
      <c r="ROM246" s="92"/>
      <c r="RON246" s="92"/>
      <c r="ROO246" s="92"/>
      <c r="ROP246" s="92"/>
      <c r="ROQ246" s="92"/>
      <c r="ROR246" s="92"/>
      <c r="ROS246" s="92"/>
      <c r="ROT246" s="92"/>
      <c r="ROU246" s="92"/>
      <c r="ROV246" s="92"/>
      <c r="ROW246" s="92"/>
      <c r="ROX246" s="92"/>
      <c r="ROY246" s="92"/>
      <c r="ROZ246" s="92"/>
      <c r="RPA246" s="92"/>
      <c r="RPB246" s="92"/>
      <c r="RPC246" s="92"/>
      <c r="RPD246" s="92"/>
      <c r="RPE246" s="92"/>
      <c r="RPF246" s="92"/>
      <c r="RPG246" s="92"/>
      <c r="RPH246" s="92"/>
      <c r="RPI246" s="92"/>
      <c r="RPJ246" s="92"/>
      <c r="RPK246" s="92"/>
      <c r="RPL246" s="92"/>
      <c r="RPM246" s="92"/>
      <c r="RPN246" s="92"/>
      <c r="RPO246" s="92"/>
      <c r="RPP246" s="92"/>
      <c r="RPQ246" s="92"/>
      <c r="RPR246" s="92"/>
      <c r="RPS246" s="92"/>
      <c r="RPT246" s="92"/>
      <c r="RPU246" s="92"/>
      <c r="RPV246" s="92"/>
      <c r="RPW246" s="92"/>
      <c r="RPX246" s="92"/>
      <c r="RPY246" s="92"/>
      <c r="RPZ246" s="92"/>
      <c r="RQA246" s="92"/>
      <c r="RQB246" s="92"/>
      <c r="RQC246" s="92"/>
      <c r="RQD246" s="92"/>
      <c r="RQE246" s="92"/>
      <c r="RQF246" s="92"/>
      <c r="RQG246" s="92"/>
      <c r="RQH246" s="92"/>
      <c r="RQI246" s="92"/>
      <c r="RQJ246" s="92"/>
      <c r="RQK246" s="92"/>
      <c r="RQL246" s="92"/>
      <c r="RQM246" s="92"/>
      <c r="RQN246" s="92"/>
      <c r="RQO246" s="92"/>
      <c r="RQP246" s="92"/>
      <c r="RQQ246" s="92"/>
      <c r="RQR246" s="92"/>
      <c r="RQS246" s="92"/>
      <c r="RQT246" s="92"/>
      <c r="RQU246" s="92"/>
      <c r="RQV246" s="92"/>
      <c r="RQW246" s="92"/>
      <c r="RQX246" s="92"/>
      <c r="RQY246" s="92"/>
      <c r="RQZ246" s="92"/>
      <c r="RRA246" s="92"/>
      <c r="RRB246" s="92"/>
      <c r="RRC246" s="92"/>
      <c r="RRD246" s="92"/>
      <c r="RRE246" s="92"/>
      <c r="RRF246" s="92"/>
      <c r="RRG246" s="92"/>
      <c r="RRH246" s="92"/>
      <c r="RRI246" s="92"/>
      <c r="RRJ246" s="92"/>
      <c r="RRK246" s="92"/>
      <c r="RRL246" s="92"/>
      <c r="RRM246" s="92"/>
      <c r="RRN246" s="92"/>
      <c r="RRO246" s="92"/>
      <c r="RRP246" s="92"/>
      <c r="RRQ246" s="92"/>
      <c r="RRR246" s="92"/>
      <c r="RRS246" s="92"/>
      <c r="RRT246" s="92"/>
      <c r="RRU246" s="92"/>
      <c r="RRV246" s="92"/>
      <c r="RRW246" s="92"/>
      <c r="RRX246" s="92"/>
      <c r="RRY246" s="92"/>
      <c r="RRZ246" s="92"/>
      <c r="RSA246" s="92"/>
      <c r="RSB246" s="92"/>
      <c r="RSC246" s="92"/>
      <c r="RSD246" s="92"/>
      <c r="RSE246" s="92"/>
      <c r="RSF246" s="92"/>
      <c r="RSG246" s="92"/>
      <c r="RSH246" s="92"/>
      <c r="RSI246" s="92"/>
      <c r="RSJ246" s="92"/>
      <c r="RSK246" s="92"/>
      <c r="RSL246" s="92"/>
      <c r="RSM246" s="92"/>
      <c r="RSN246" s="92"/>
      <c r="RSO246" s="92"/>
      <c r="RSP246" s="92"/>
      <c r="RSQ246" s="92"/>
      <c r="RSR246" s="92"/>
      <c r="RSS246" s="92"/>
      <c r="RST246" s="92"/>
      <c r="RSU246" s="92"/>
      <c r="RSV246" s="92"/>
      <c r="RSW246" s="92"/>
      <c r="RSX246" s="92"/>
      <c r="RSY246" s="92"/>
      <c r="RSZ246" s="92"/>
      <c r="RTA246" s="92"/>
      <c r="RTB246" s="92"/>
      <c r="RTC246" s="92"/>
      <c r="RTD246" s="92"/>
      <c r="RTE246" s="92"/>
      <c r="RTF246" s="92"/>
      <c r="RTG246" s="92"/>
      <c r="RTH246" s="92"/>
      <c r="RTI246" s="92"/>
      <c r="RTJ246" s="92"/>
      <c r="RTK246" s="92"/>
      <c r="RTL246" s="92"/>
      <c r="RTM246" s="92"/>
      <c r="RTN246" s="92"/>
      <c r="RTO246" s="92"/>
      <c r="RTP246" s="92"/>
      <c r="RTQ246" s="92"/>
      <c r="RTR246" s="92"/>
      <c r="RTS246" s="92"/>
      <c r="RTT246" s="92"/>
      <c r="RTU246" s="92"/>
      <c r="RTV246" s="92"/>
      <c r="RTW246" s="92"/>
      <c r="RTX246" s="92"/>
      <c r="RTY246" s="92"/>
      <c r="RTZ246" s="92"/>
      <c r="RUA246" s="92"/>
      <c r="RUB246" s="92"/>
      <c r="RUC246" s="92"/>
      <c r="RUD246" s="92"/>
      <c r="RUE246" s="92"/>
      <c r="RUF246" s="92"/>
      <c r="RUG246" s="92"/>
      <c r="RUH246" s="92"/>
      <c r="RUI246" s="92"/>
      <c r="RUJ246" s="92"/>
      <c r="RUK246" s="92"/>
      <c r="RUL246" s="92"/>
      <c r="RUM246" s="92"/>
      <c r="RUN246" s="92"/>
      <c r="RUO246" s="92"/>
      <c r="RUP246" s="92"/>
      <c r="RUQ246" s="92"/>
      <c r="RUR246" s="92"/>
      <c r="RUS246" s="92"/>
      <c r="RUT246" s="92"/>
      <c r="RUU246" s="92"/>
      <c r="RUV246" s="92"/>
      <c r="RUW246" s="92"/>
      <c r="RUX246" s="92"/>
      <c r="RUY246" s="92"/>
      <c r="RUZ246" s="92"/>
      <c r="RVA246" s="92"/>
      <c r="RVB246" s="92"/>
      <c r="RVC246" s="92"/>
      <c r="RVD246" s="92"/>
      <c r="RVE246" s="92"/>
      <c r="RVF246" s="92"/>
      <c r="RVG246" s="92"/>
      <c r="RVH246" s="92"/>
      <c r="RVI246" s="92"/>
      <c r="RVJ246" s="92"/>
      <c r="RVK246" s="92"/>
      <c r="RVL246" s="92"/>
      <c r="RVM246" s="92"/>
      <c r="RVN246" s="92"/>
      <c r="RVO246" s="92"/>
      <c r="RVP246" s="92"/>
      <c r="RVQ246" s="92"/>
      <c r="RVR246" s="92"/>
      <c r="RVS246" s="92"/>
      <c r="RVT246" s="92"/>
      <c r="RVU246" s="92"/>
      <c r="RVV246" s="92"/>
      <c r="RVW246" s="92"/>
      <c r="RVX246" s="92"/>
      <c r="RVY246" s="92"/>
      <c r="RVZ246" s="92"/>
      <c r="RWA246" s="92"/>
      <c r="RWB246" s="92"/>
      <c r="RWC246" s="92"/>
      <c r="RWD246" s="92"/>
      <c r="RWE246" s="92"/>
      <c r="RWF246" s="92"/>
      <c r="RWG246" s="92"/>
      <c r="RWH246" s="92"/>
      <c r="RWI246" s="92"/>
      <c r="RWJ246" s="92"/>
      <c r="RWK246" s="92"/>
      <c r="RWL246" s="92"/>
      <c r="RWM246" s="92"/>
      <c r="RWN246" s="92"/>
      <c r="RWO246" s="92"/>
      <c r="RWP246" s="92"/>
      <c r="RWQ246" s="92"/>
      <c r="RWR246" s="92"/>
      <c r="RWS246" s="92"/>
      <c r="RWT246" s="92"/>
      <c r="RWU246" s="92"/>
      <c r="RWV246" s="92"/>
      <c r="RWW246" s="92"/>
      <c r="RWX246" s="92"/>
      <c r="RWY246" s="92"/>
      <c r="RWZ246" s="92"/>
      <c r="RXA246" s="92"/>
      <c r="RXB246" s="92"/>
      <c r="RXC246" s="92"/>
      <c r="RXD246" s="92"/>
      <c r="RXE246" s="92"/>
      <c r="RXF246" s="92"/>
      <c r="RXG246" s="92"/>
      <c r="RXH246" s="92"/>
      <c r="RXI246" s="92"/>
      <c r="RXJ246" s="92"/>
      <c r="RXK246" s="92"/>
      <c r="RXL246" s="92"/>
      <c r="RXM246" s="92"/>
      <c r="RXN246" s="92"/>
      <c r="RXO246" s="92"/>
      <c r="RXP246" s="92"/>
      <c r="RXQ246" s="92"/>
      <c r="RXR246" s="92"/>
      <c r="RXS246" s="92"/>
      <c r="RXT246" s="92"/>
      <c r="RXU246" s="92"/>
      <c r="RXV246" s="92"/>
      <c r="RXW246" s="92"/>
      <c r="RXX246" s="92"/>
      <c r="RXY246" s="92"/>
      <c r="RXZ246" s="92"/>
      <c r="RYA246" s="92"/>
      <c r="RYB246" s="92"/>
      <c r="RYC246" s="92"/>
      <c r="RYD246" s="92"/>
      <c r="RYE246" s="92"/>
      <c r="RYF246" s="92"/>
      <c r="RYG246" s="92"/>
      <c r="RYH246" s="92"/>
      <c r="RYI246" s="92"/>
      <c r="RYJ246" s="92"/>
      <c r="RYK246" s="92"/>
      <c r="RYL246" s="92"/>
      <c r="RYM246" s="92"/>
      <c r="RYN246" s="92"/>
      <c r="RYO246" s="92"/>
      <c r="RYP246" s="92"/>
      <c r="RYQ246" s="92"/>
      <c r="RYR246" s="92"/>
      <c r="RYS246" s="92"/>
      <c r="RYT246" s="92"/>
      <c r="RYU246" s="92"/>
      <c r="RYV246" s="92"/>
      <c r="RYW246" s="92"/>
      <c r="RYX246" s="92"/>
      <c r="RYY246" s="92"/>
      <c r="RYZ246" s="92"/>
      <c r="RZA246" s="92"/>
      <c r="RZB246" s="92"/>
      <c r="RZC246" s="92"/>
      <c r="RZD246" s="92"/>
      <c r="RZE246" s="92"/>
      <c r="RZF246" s="92"/>
      <c r="RZG246" s="92"/>
      <c r="RZH246" s="92"/>
      <c r="RZI246" s="92"/>
      <c r="RZJ246" s="92"/>
      <c r="RZK246" s="92"/>
      <c r="RZL246" s="92"/>
      <c r="RZM246" s="92"/>
      <c r="RZN246" s="92"/>
      <c r="RZO246" s="92"/>
      <c r="RZP246" s="92"/>
      <c r="RZQ246" s="92"/>
      <c r="RZR246" s="92"/>
      <c r="RZS246" s="92"/>
      <c r="RZT246" s="92"/>
      <c r="RZU246" s="92"/>
      <c r="RZV246" s="92"/>
      <c r="RZW246" s="92"/>
      <c r="RZX246" s="92"/>
      <c r="RZY246" s="92"/>
      <c r="RZZ246" s="92"/>
      <c r="SAA246" s="92"/>
      <c r="SAB246" s="92"/>
      <c r="SAC246" s="92"/>
      <c r="SAD246" s="92"/>
      <c r="SAE246" s="92"/>
      <c r="SAF246" s="92"/>
      <c r="SAG246" s="92"/>
      <c r="SAH246" s="92"/>
      <c r="SAI246" s="92"/>
      <c r="SAJ246" s="92"/>
      <c r="SAK246" s="92"/>
      <c r="SAL246" s="92"/>
      <c r="SAM246" s="92"/>
      <c r="SAN246" s="92"/>
      <c r="SAO246" s="92"/>
      <c r="SAP246" s="92"/>
      <c r="SAQ246" s="92"/>
      <c r="SAR246" s="92"/>
      <c r="SAS246" s="92"/>
      <c r="SAT246" s="92"/>
      <c r="SAU246" s="92"/>
      <c r="SAV246" s="92"/>
      <c r="SAW246" s="92"/>
      <c r="SAX246" s="92"/>
      <c r="SAY246" s="92"/>
      <c r="SAZ246" s="92"/>
      <c r="SBA246" s="92"/>
      <c r="SBB246" s="92"/>
      <c r="SBC246" s="92"/>
      <c r="SBD246" s="92"/>
      <c r="SBE246" s="92"/>
      <c r="SBF246" s="92"/>
      <c r="SBG246" s="92"/>
      <c r="SBH246" s="92"/>
      <c r="SBI246" s="92"/>
      <c r="SBJ246" s="92"/>
      <c r="SBK246" s="92"/>
      <c r="SBL246" s="92"/>
      <c r="SBM246" s="92"/>
      <c r="SBN246" s="92"/>
      <c r="SBO246" s="92"/>
      <c r="SBP246" s="92"/>
      <c r="SBQ246" s="92"/>
      <c r="SBR246" s="92"/>
      <c r="SBS246" s="92"/>
      <c r="SBT246" s="92"/>
      <c r="SBU246" s="92"/>
      <c r="SBV246" s="92"/>
      <c r="SBW246" s="92"/>
      <c r="SBX246" s="92"/>
      <c r="SBY246" s="92"/>
      <c r="SBZ246" s="92"/>
      <c r="SCA246" s="92"/>
      <c r="SCB246" s="92"/>
      <c r="SCC246" s="92"/>
      <c r="SCD246" s="92"/>
      <c r="SCE246" s="92"/>
      <c r="SCF246" s="92"/>
      <c r="SCG246" s="92"/>
      <c r="SCH246" s="92"/>
      <c r="SCI246" s="92"/>
      <c r="SCJ246" s="92"/>
      <c r="SCK246" s="92"/>
      <c r="SCL246" s="92"/>
      <c r="SCM246" s="92"/>
      <c r="SCN246" s="92"/>
      <c r="SCO246" s="92"/>
      <c r="SCP246" s="92"/>
      <c r="SCQ246" s="92"/>
      <c r="SCR246" s="92"/>
      <c r="SCS246" s="92"/>
      <c r="SCT246" s="92"/>
      <c r="SCU246" s="92"/>
      <c r="SCV246" s="92"/>
      <c r="SCW246" s="92"/>
      <c r="SCX246" s="92"/>
      <c r="SCY246" s="92"/>
      <c r="SCZ246" s="92"/>
      <c r="SDA246" s="92"/>
      <c r="SDB246" s="92"/>
      <c r="SDC246" s="92"/>
      <c r="SDD246" s="92"/>
      <c r="SDE246" s="92"/>
      <c r="SDF246" s="92"/>
      <c r="SDG246" s="92"/>
      <c r="SDH246" s="92"/>
      <c r="SDI246" s="92"/>
      <c r="SDJ246" s="92"/>
      <c r="SDK246" s="92"/>
      <c r="SDL246" s="92"/>
      <c r="SDM246" s="92"/>
      <c r="SDN246" s="92"/>
      <c r="SDO246" s="92"/>
      <c r="SDP246" s="92"/>
      <c r="SDQ246" s="92"/>
      <c r="SDR246" s="92"/>
      <c r="SDS246" s="92"/>
      <c r="SDT246" s="92"/>
      <c r="SDU246" s="92"/>
      <c r="SDV246" s="92"/>
      <c r="SDW246" s="92"/>
      <c r="SDX246" s="92"/>
      <c r="SDY246" s="92"/>
      <c r="SDZ246" s="92"/>
      <c r="SEA246" s="92"/>
      <c r="SEB246" s="92"/>
      <c r="SEC246" s="92"/>
      <c r="SED246" s="92"/>
      <c r="SEE246" s="92"/>
      <c r="SEF246" s="92"/>
      <c r="SEG246" s="92"/>
      <c r="SEH246" s="92"/>
      <c r="SEI246" s="92"/>
      <c r="SEJ246" s="92"/>
      <c r="SEK246" s="92"/>
      <c r="SEL246" s="92"/>
      <c r="SEM246" s="92"/>
      <c r="SEN246" s="92"/>
      <c r="SEO246" s="92"/>
      <c r="SEP246" s="92"/>
      <c r="SEQ246" s="92"/>
      <c r="SER246" s="92"/>
      <c r="SES246" s="92"/>
      <c r="SET246" s="92"/>
      <c r="SEU246" s="92"/>
      <c r="SEV246" s="92"/>
      <c r="SEW246" s="92"/>
      <c r="SEX246" s="92"/>
      <c r="SEY246" s="92"/>
      <c r="SEZ246" s="92"/>
      <c r="SFA246" s="92"/>
      <c r="SFB246" s="92"/>
      <c r="SFC246" s="92"/>
      <c r="SFD246" s="92"/>
      <c r="SFE246" s="92"/>
      <c r="SFF246" s="92"/>
      <c r="SFG246" s="92"/>
      <c r="SFH246" s="92"/>
      <c r="SFI246" s="92"/>
      <c r="SFJ246" s="92"/>
      <c r="SFK246" s="92"/>
      <c r="SFL246" s="92"/>
      <c r="SFM246" s="92"/>
      <c r="SFN246" s="92"/>
      <c r="SFO246" s="92"/>
      <c r="SFP246" s="92"/>
      <c r="SFQ246" s="92"/>
      <c r="SFR246" s="92"/>
      <c r="SFS246" s="92"/>
      <c r="SFT246" s="92"/>
      <c r="SFU246" s="92"/>
      <c r="SFV246" s="92"/>
      <c r="SFW246" s="92"/>
      <c r="SFX246" s="92"/>
      <c r="SFY246" s="92"/>
      <c r="SFZ246" s="92"/>
      <c r="SGA246" s="92"/>
      <c r="SGB246" s="92"/>
      <c r="SGC246" s="92"/>
      <c r="SGD246" s="92"/>
      <c r="SGE246" s="92"/>
      <c r="SGF246" s="92"/>
      <c r="SGG246" s="92"/>
      <c r="SGH246" s="92"/>
      <c r="SGI246" s="92"/>
      <c r="SGJ246" s="92"/>
      <c r="SGK246" s="92"/>
      <c r="SGL246" s="92"/>
      <c r="SGM246" s="92"/>
      <c r="SGN246" s="92"/>
      <c r="SGO246" s="92"/>
      <c r="SGP246" s="92"/>
      <c r="SGQ246" s="92"/>
      <c r="SGR246" s="92"/>
      <c r="SGS246" s="92"/>
      <c r="SGT246" s="92"/>
      <c r="SGU246" s="92"/>
      <c r="SGV246" s="92"/>
      <c r="SGW246" s="92"/>
      <c r="SGX246" s="92"/>
      <c r="SGY246" s="92"/>
      <c r="SGZ246" s="92"/>
      <c r="SHA246" s="92"/>
      <c r="SHB246" s="92"/>
      <c r="SHC246" s="92"/>
      <c r="SHD246" s="92"/>
      <c r="SHE246" s="92"/>
      <c r="SHF246" s="92"/>
      <c r="SHG246" s="92"/>
      <c r="SHH246" s="92"/>
      <c r="SHI246" s="92"/>
      <c r="SHJ246" s="92"/>
      <c r="SHK246" s="92"/>
      <c r="SHL246" s="92"/>
      <c r="SHM246" s="92"/>
      <c r="SHN246" s="92"/>
      <c r="SHO246" s="92"/>
      <c r="SHP246" s="92"/>
      <c r="SHQ246" s="92"/>
      <c r="SHR246" s="92"/>
      <c r="SHS246" s="92"/>
      <c r="SHT246" s="92"/>
      <c r="SHU246" s="92"/>
      <c r="SHV246" s="92"/>
      <c r="SHW246" s="92"/>
      <c r="SHX246" s="92"/>
      <c r="SHY246" s="92"/>
      <c r="SHZ246" s="92"/>
      <c r="SIA246" s="92"/>
      <c r="SIB246" s="92"/>
      <c r="SIC246" s="92"/>
      <c r="SID246" s="92"/>
      <c r="SIE246" s="92"/>
      <c r="SIF246" s="92"/>
      <c r="SIG246" s="92"/>
      <c r="SIH246" s="92"/>
      <c r="SII246" s="92"/>
      <c r="SIJ246" s="92"/>
      <c r="SIK246" s="92"/>
      <c r="SIL246" s="92"/>
      <c r="SIM246" s="92"/>
      <c r="SIN246" s="92"/>
      <c r="SIO246" s="92"/>
      <c r="SIP246" s="92"/>
      <c r="SIQ246" s="92"/>
      <c r="SIR246" s="92"/>
      <c r="SIS246" s="92"/>
      <c r="SIT246" s="92"/>
      <c r="SIU246" s="92"/>
      <c r="SIV246" s="92"/>
      <c r="SIW246" s="92"/>
      <c r="SIX246" s="92"/>
      <c r="SIY246" s="92"/>
      <c r="SIZ246" s="92"/>
      <c r="SJA246" s="92"/>
      <c r="SJB246" s="92"/>
      <c r="SJC246" s="92"/>
      <c r="SJD246" s="92"/>
      <c r="SJE246" s="92"/>
      <c r="SJF246" s="92"/>
      <c r="SJG246" s="92"/>
      <c r="SJH246" s="92"/>
      <c r="SJI246" s="92"/>
      <c r="SJJ246" s="92"/>
      <c r="SJK246" s="92"/>
      <c r="SJL246" s="92"/>
      <c r="SJM246" s="92"/>
      <c r="SJN246" s="92"/>
      <c r="SJO246" s="92"/>
      <c r="SJP246" s="92"/>
      <c r="SJQ246" s="92"/>
      <c r="SJR246" s="92"/>
      <c r="SJS246" s="92"/>
      <c r="SJT246" s="92"/>
      <c r="SJU246" s="92"/>
      <c r="SJV246" s="92"/>
      <c r="SJW246" s="92"/>
      <c r="SJX246" s="92"/>
      <c r="SJY246" s="92"/>
      <c r="SJZ246" s="92"/>
      <c r="SKA246" s="92"/>
      <c r="SKB246" s="92"/>
      <c r="SKC246" s="92"/>
      <c r="SKD246" s="92"/>
      <c r="SKE246" s="92"/>
      <c r="SKF246" s="92"/>
      <c r="SKG246" s="92"/>
      <c r="SKH246" s="92"/>
      <c r="SKI246" s="92"/>
      <c r="SKJ246" s="92"/>
      <c r="SKK246" s="92"/>
      <c r="SKL246" s="92"/>
      <c r="SKM246" s="92"/>
      <c r="SKN246" s="92"/>
      <c r="SKO246" s="92"/>
      <c r="SKP246" s="92"/>
      <c r="SKQ246" s="92"/>
      <c r="SKR246" s="92"/>
      <c r="SKS246" s="92"/>
      <c r="SKT246" s="92"/>
      <c r="SKU246" s="92"/>
      <c r="SKV246" s="92"/>
      <c r="SKW246" s="92"/>
      <c r="SKX246" s="92"/>
      <c r="SKY246" s="92"/>
      <c r="SKZ246" s="92"/>
      <c r="SLA246" s="92"/>
      <c r="SLB246" s="92"/>
      <c r="SLC246" s="92"/>
      <c r="SLD246" s="92"/>
      <c r="SLE246" s="92"/>
      <c r="SLF246" s="92"/>
      <c r="SLG246" s="92"/>
      <c r="SLH246" s="92"/>
      <c r="SLI246" s="92"/>
      <c r="SLJ246" s="92"/>
      <c r="SLK246" s="92"/>
      <c r="SLL246" s="92"/>
      <c r="SLM246" s="92"/>
      <c r="SLN246" s="92"/>
      <c r="SLO246" s="92"/>
      <c r="SLP246" s="92"/>
      <c r="SLQ246" s="92"/>
      <c r="SLR246" s="92"/>
      <c r="SLS246" s="92"/>
      <c r="SLT246" s="92"/>
      <c r="SLU246" s="92"/>
      <c r="SLV246" s="92"/>
      <c r="SLW246" s="92"/>
      <c r="SLX246" s="92"/>
      <c r="SLY246" s="92"/>
      <c r="SLZ246" s="92"/>
      <c r="SMA246" s="92"/>
      <c r="SMB246" s="92"/>
      <c r="SMC246" s="92"/>
      <c r="SMD246" s="92"/>
      <c r="SME246" s="92"/>
      <c r="SMF246" s="92"/>
      <c r="SMG246" s="92"/>
      <c r="SMH246" s="92"/>
      <c r="SMI246" s="92"/>
      <c r="SMJ246" s="92"/>
      <c r="SMK246" s="92"/>
      <c r="SML246" s="92"/>
      <c r="SMM246" s="92"/>
      <c r="SMN246" s="92"/>
      <c r="SMO246" s="92"/>
      <c r="SMP246" s="92"/>
      <c r="SMQ246" s="92"/>
      <c r="SMR246" s="92"/>
      <c r="SMS246" s="92"/>
      <c r="SMT246" s="92"/>
      <c r="SMU246" s="92"/>
      <c r="SMV246" s="92"/>
      <c r="SMW246" s="92"/>
      <c r="SMX246" s="92"/>
      <c r="SMY246" s="92"/>
      <c r="SMZ246" s="92"/>
      <c r="SNA246" s="92"/>
      <c r="SNB246" s="92"/>
      <c r="SNC246" s="92"/>
      <c r="SND246" s="92"/>
      <c r="SNE246" s="92"/>
      <c r="SNF246" s="92"/>
      <c r="SNG246" s="92"/>
      <c r="SNH246" s="92"/>
      <c r="SNI246" s="92"/>
      <c r="SNJ246" s="92"/>
      <c r="SNK246" s="92"/>
      <c r="SNL246" s="92"/>
      <c r="SNM246" s="92"/>
      <c r="SNN246" s="92"/>
      <c r="SNO246" s="92"/>
      <c r="SNP246" s="92"/>
      <c r="SNQ246" s="92"/>
      <c r="SNR246" s="92"/>
      <c r="SNS246" s="92"/>
      <c r="SNT246" s="92"/>
      <c r="SNU246" s="92"/>
      <c r="SNV246" s="92"/>
      <c r="SNW246" s="92"/>
      <c r="SNX246" s="92"/>
      <c r="SNY246" s="92"/>
      <c r="SNZ246" s="92"/>
      <c r="SOA246" s="92"/>
      <c r="SOB246" s="92"/>
      <c r="SOC246" s="92"/>
      <c r="SOD246" s="92"/>
      <c r="SOE246" s="92"/>
      <c r="SOF246" s="92"/>
      <c r="SOG246" s="92"/>
      <c r="SOH246" s="92"/>
      <c r="SOI246" s="92"/>
      <c r="SOJ246" s="92"/>
      <c r="SOK246" s="92"/>
      <c r="SOL246" s="92"/>
      <c r="SOM246" s="92"/>
      <c r="SON246" s="92"/>
      <c r="SOO246" s="92"/>
      <c r="SOP246" s="92"/>
      <c r="SOQ246" s="92"/>
      <c r="SOR246" s="92"/>
      <c r="SOS246" s="92"/>
      <c r="SOT246" s="92"/>
      <c r="SOU246" s="92"/>
      <c r="SOV246" s="92"/>
      <c r="SOW246" s="92"/>
      <c r="SOX246" s="92"/>
      <c r="SOY246" s="92"/>
      <c r="SOZ246" s="92"/>
      <c r="SPA246" s="92"/>
      <c r="SPB246" s="92"/>
      <c r="SPC246" s="92"/>
      <c r="SPD246" s="92"/>
      <c r="SPE246" s="92"/>
      <c r="SPF246" s="92"/>
      <c r="SPG246" s="92"/>
      <c r="SPH246" s="92"/>
      <c r="SPI246" s="92"/>
      <c r="SPJ246" s="92"/>
      <c r="SPK246" s="92"/>
      <c r="SPL246" s="92"/>
      <c r="SPM246" s="92"/>
      <c r="SPN246" s="92"/>
      <c r="SPO246" s="92"/>
      <c r="SPP246" s="92"/>
      <c r="SPQ246" s="92"/>
      <c r="SPR246" s="92"/>
      <c r="SPS246" s="92"/>
      <c r="SPT246" s="92"/>
      <c r="SPU246" s="92"/>
      <c r="SPV246" s="92"/>
      <c r="SPW246" s="92"/>
      <c r="SPX246" s="92"/>
      <c r="SPY246" s="92"/>
      <c r="SPZ246" s="92"/>
      <c r="SQA246" s="92"/>
      <c r="SQB246" s="92"/>
      <c r="SQC246" s="92"/>
      <c r="SQD246" s="92"/>
      <c r="SQE246" s="92"/>
      <c r="SQF246" s="92"/>
      <c r="SQG246" s="92"/>
      <c r="SQH246" s="92"/>
      <c r="SQI246" s="92"/>
      <c r="SQJ246" s="92"/>
      <c r="SQK246" s="92"/>
      <c r="SQL246" s="92"/>
      <c r="SQM246" s="92"/>
      <c r="SQN246" s="92"/>
      <c r="SQO246" s="92"/>
      <c r="SQP246" s="92"/>
      <c r="SQQ246" s="92"/>
      <c r="SQR246" s="92"/>
      <c r="SQS246" s="92"/>
      <c r="SQT246" s="92"/>
      <c r="SQU246" s="92"/>
      <c r="SQV246" s="92"/>
      <c r="SQW246" s="92"/>
      <c r="SQX246" s="92"/>
      <c r="SQY246" s="92"/>
      <c r="SQZ246" s="92"/>
      <c r="SRA246" s="92"/>
      <c r="SRB246" s="92"/>
      <c r="SRC246" s="92"/>
      <c r="SRD246" s="92"/>
      <c r="SRE246" s="92"/>
      <c r="SRF246" s="92"/>
      <c r="SRG246" s="92"/>
      <c r="SRH246" s="92"/>
      <c r="SRI246" s="92"/>
      <c r="SRJ246" s="92"/>
      <c r="SRK246" s="92"/>
      <c r="SRL246" s="92"/>
      <c r="SRM246" s="92"/>
      <c r="SRN246" s="92"/>
      <c r="SRO246" s="92"/>
      <c r="SRP246" s="92"/>
      <c r="SRQ246" s="92"/>
      <c r="SRR246" s="92"/>
      <c r="SRS246" s="92"/>
      <c r="SRT246" s="92"/>
      <c r="SRU246" s="92"/>
      <c r="SRV246" s="92"/>
      <c r="SRW246" s="92"/>
      <c r="SRX246" s="92"/>
      <c r="SRY246" s="92"/>
      <c r="SRZ246" s="92"/>
      <c r="SSA246" s="92"/>
      <c r="SSB246" s="92"/>
      <c r="SSC246" s="92"/>
      <c r="SSD246" s="92"/>
      <c r="SSE246" s="92"/>
      <c r="SSF246" s="92"/>
      <c r="SSG246" s="92"/>
      <c r="SSH246" s="92"/>
      <c r="SSI246" s="92"/>
      <c r="SSJ246" s="92"/>
      <c r="SSK246" s="92"/>
      <c r="SSL246" s="92"/>
      <c r="SSM246" s="92"/>
      <c r="SSN246" s="92"/>
      <c r="SSO246" s="92"/>
      <c r="SSP246" s="92"/>
      <c r="SSQ246" s="92"/>
      <c r="SSR246" s="92"/>
      <c r="SSS246" s="92"/>
      <c r="SST246" s="92"/>
      <c r="SSU246" s="92"/>
      <c r="SSV246" s="92"/>
      <c r="SSW246" s="92"/>
      <c r="SSX246" s="92"/>
      <c r="SSY246" s="92"/>
      <c r="SSZ246" s="92"/>
      <c r="STA246" s="92"/>
      <c r="STB246" s="92"/>
      <c r="STC246" s="92"/>
      <c r="STD246" s="92"/>
      <c r="STE246" s="92"/>
      <c r="STF246" s="92"/>
      <c r="STG246" s="92"/>
      <c r="STH246" s="92"/>
      <c r="STI246" s="92"/>
      <c r="STJ246" s="92"/>
      <c r="STK246" s="92"/>
      <c r="STL246" s="92"/>
      <c r="STM246" s="92"/>
      <c r="STN246" s="92"/>
      <c r="STO246" s="92"/>
      <c r="STP246" s="92"/>
      <c r="STQ246" s="92"/>
      <c r="STR246" s="92"/>
      <c r="STS246" s="92"/>
      <c r="STT246" s="92"/>
      <c r="STU246" s="92"/>
      <c r="STV246" s="92"/>
      <c r="STW246" s="92"/>
      <c r="STX246" s="92"/>
      <c r="STY246" s="92"/>
      <c r="STZ246" s="92"/>
      <c r="SUA246" s="92"/>
      <c r="SUB246" s="92"/>
      <c r="SUC246" s="92"/>
      <c r="SUD246" s="92"/>
      <c r="SUE246" s="92"/>
      <c r="SUF246" s="92"/>
      <c r="SUG246" s="92"/>
      <c r="SUH246" s="92"/>
      <c r="SUI246" s="92"/>
      <c r="SUJ246" s="92"/>
      <c r="SUK246" s="92"/>
      <c r="SUL246" s="92"/>
      <c r="SUM246" s="92"/>
      <c r="SUN246" s="92"/>
      <c r="SUO246" s="92"/>
      <c r="SUP246" s="92"/>
      <c r="SUQ246" s="92"/>
      <c r="SUR246" s="92"/>
      <c r="SUS246" s="92"/>
      <c r="SUT246" s="92"/>
      <c r="SUU246" s="92"/>
      <c r="SUV246" s="92"/>
      <c r="SUW246" s="92"/>
      <c r="SUX246" s="92"/>
      <c r="SUY246" s="92"/>
      <c r="SUZ246" s="92"/>
      <c r="SVA246" s="92"/>
      <c r="SVB246" s="92"/>
      <c r="SVC246" s="92"/>
      <c r="SVD246" s="92"/>
      <c r="SVE246" s="92"/>
      <c r="SVF246" s="92"/>
      <c r="SVG246" s="92"/>
      <c r="SVH246" s="92"/>
      <c r="SVI246" s="92"/>
      <c r="SVJ246" s="92"/>
      <c r="SVK246" s="92"/>
      <c r="SVL246" s="92"/>
      <c r="SVM246" s="92"/>
      <c r="SVN246" s="92"/>
      <c r="SVO246" s="92"/>
      <c r="SVP246" s="92"/>
      <c r="SVQ246" s="92"/>
      <c r="SVR246" s="92"/>
      <c r="SVS246" s="92"/>
      <c r="SVT246" s="92"/>
      <c r="SVU246" s="92"/>
      <c r="SVV246" s="92"/>
      <c r="SVW246" s="92"/>
      <c r="SVX246" s="92"/>
      <c r="SVY246" s="92"/>
      <c r="SVZ246" s="92"/>
      <c r="SWA246" s="92"/>
      <c r="SWB246" s="92"/>
      <c r="SWC246" s="92"/>
      <c r="SWD246" s="92"/>
      <c r="SWE246" s="92"/>
      <c r="SWF246" s="92"/>
      <c r="SWG246" s="92"/>
      <c r="SWH246" s="92"/>
      <c r="SWI246" s="92"/>
      <c r="SWJ246" s="92"/>
      <c r="SWK246" s="92"/>
      <c r="SWL246" s="92"/>
      <c r="SWM246" s="92"/>
      <c r="SWN246" s="92"/>
      <c r="SWO246" s="92"/>
      <c r="SWP246" s="92"/>
      <c r="SWQ246" s="92"/>
      <c r="SWR246" s="92"/>
      <c r="SWS246" s="92"/>
      <c r="SWT246" s="92"/>
      <c r="SWU246" s="92"/>
      <c r="SWV246" s="92"/>
      <c r="SWW246" s="92"/>
      <c r="SWX246" s="92"/>
      <c r="SWY246" s="92"/>
      <c r="SWZ246" s="92"/>
      <c r="SXA246" s="92"/>
      <c r="SXB246" s="92"/>
      <c r="SXC246" s="92"/>
      <c r="SXD246" s="92"/>
      <c r="SXE246" s="92"/>
      <c r="SXF246" s="92"/>
      <c r="SXG246" s="92"/>
      <c r="SXH246" s="92"/>
      <c r="SXI246" s="92"/>
      <c r="SXJ246" s="92"/>
      <c r="SXK246" s="92"/>
      <c r="SXL246" s="92"/>
      <c r="SXM246" s="92"/>
      <c r="SXN246" s="92"/>
      <c r="SXO246" s="92"/>
      <c r="SXP246" s="92"/>
      <c r="SXQ246" s="92"/>
      <c r="SXR246" s="92"/>
      <c r="SXS246" s="92"/>
      <c r="SXT246" s="92"/>
      <c r="SXU246" s="92"/>
      <c r="SXV246" s="92"/>
      <c r="SXW246" s="92"/>
      <c r="SXX246" s="92"/>
      <c r="SXY246" s="92"/>
      <c r="SXZ246" s="92"/>
      <c r="SYA246" s="92"/>
      <c r="SYB246" s="92"/>
      <c r="SYC246" s="92"/>
      <c r="SYD246" s="92"/>
      <c r="SYE246" s="92"/>
      <c r="SYF246" s="92"/>
      <c r="SYG246" s="92"/>
      <c r="SYH246" s="92"/>
      <c r="SYI246" s="92"/>
      <c r="SYJ246" s="92"/>
      <c r="SYK246" s="92"/>
      <c r="SYL246" s="92"/>
      <c r="SYM246" s="92"/>
      <c r="SYN246" s="92"/>
      <c r="SYO246" s="92"/>
      <c r="SYP246" s="92"/>
      <c r="SYQ246" s="92"/>
      <c r="SYR246" s="92"/>
      <c r="SYS246" s="92"/>
      <c r="SYT246" s="92"/>
      <c r="SYU246" s="92"/>
      <c r="SYV246" s="92"/>
      <c r="SYW246" s="92"/>
      <c r="SYX246" s="92"/>
      <c r="SYY246" s="92"/>
      <c r="SYZ246" s="92"/>
      <c r="SZA246" s="92"/>
      <c r="SZB246" s="92"/>
      <c r="SZC246" s="92"/>
      <c r="SZD246" s="92"/>
      <c r="SZE246" s="92"/>
      <c r="SZF246" s="92"/>
      <c r="SZG246" s="92"/>
      <c r="SZH246" s="92"/>
      <c r="SZI246" s="92"/>
      <c r="SZJ246" s="92"/>
      <c r="SZK246" s="92"/>
      <c r="SZL246" s="92"/>
      <c r="SZM246" s="92"/>
      <c r="SZN246" s="92"/>
      <c r="SZO246" s="92"/>
      <c r="SZP246" s="92"/>
      <c r="SZQ246" s="92"/>
      <c r="SZR246" s="92"/>
      <c r="SZS246" s="92"/>
      <c r="SZT246" s="92"/>
      <c r="SZU246" s="92"/>
      <c r="SZV246" s="92"/>
      <c r="SZW246" s="92"/>
      <c r="SZX246" s="92"/>
      <c r="SZY246" s="92"/>
      <c r="SZZ246" s="92"/>
      <c r="TAA246" s="92"/>
      <c r="TAB246" s="92"/>
      <c r="TAC246" s="92"/>
      <c r="TAD246" s="92"/>
      <c r="TAE246" s="92"/>
      <c r="TAF246" s="92"/>
      <c r="TAG246" s="92"/>
      <c r="TAH246" s="92"/>
      <c r="TAI246" s="92"/>
      <c r="TAJ246" s="92"/>
      <c r="TAK246" s="92"/>
      <c r="TAL246" s="92"/>
      <c r="TAM246" s="92"/>
      <c r="TAN246" s="92"/>
      <c r="TAO246" s="92"/>
      <c r="TAP246" s="92"/>
      <c r="TAQ246" s="92"/>
      <c r="TAR246" s="92"/>
      <c r="TAS246" s="92"/>
      <c r="TAT246" s="92"/>
      <c r="TAU246" s="92"/>
      <c r="TAV246" s="92"/>
      <c r="TAW246" s="92"/>
      <c r="TAX246" s="92"/>
      <c r="TAY246" s="92"/>
      <c r="TAZ246" s="92"/>
      <c r="TBA246" s="92"/>
      <c r="TBB246" s="92"/>
      <c r="TBC246" s="92"/>
      <c r="TBD246" s="92"/>
      <c r="TBE246" s="92"/>
      <c r="TBF246" s="92"/>
      <c r="TBG246" s="92"/>
      <c r="TBH246" s="92"/>
      <c r="TBI246" s="92"/>
      <c r="TBJ246" s="92"/>
      <c r="TBK246" s="92"/>
      <c r="TBL246" s="92"/>
      <c r="TBM246" s="92"/>
      <c r="TBN246" s="92"/>
      <c r="TBO246" s="92"/>
      <c r="TBP246" s="92"/>
      <c r="TBQ246" s="92"/>
      <c r="TBR246" s="92"/>
      <c r="TBS246" s="92"/>
      <c r="TBT246" s="92"/>
      <c r="TBU246" s="92"/>
      <c r="TBV246" s="92"/>
      <c r="TBW246" s="92"/>
      <c r="TBX246" s="92"/>
      <c r="TBY246" s="92"/>
      <c r="TBZ246" s="92"/>
      <c r="TCA246" s="92"/>
      <c r="TCB246" s="92"/>
      <c r="TCC246" s="92"/>
      <c r="TCD246" s="92"/>
      <c r="TCE246" s="92"/>
      <c r="TCF246" s="92"/>
      <c r="TCG246" s="92"/>
      <c r="TCH246" s="92"/>
      <c r="TCI246" s="92"/>
      <c r="TCJ246" s="92"/>
      <c r="TCK246" s="92"/>
      <c r="TCL246" s="92"/>
      <c r="TCM246" s="92"/>
      <c r="TCN246" s="92"/>
      <c r="TCO246" s="92"/>
      <c r="TCP246" s="92"/>
      <c r="TCQ246" s="92"/>
      <c r="TCR246" s="92"/>
      <c r="TCS246" s="92"/>
      <c r="TCT246" s="92"/>
      <c r="TCU246" s="92"/>
      <c r="TCV246" s="92"/>
      <c r="TCW246" s="92"/>
      <c r="TCX246" s="92"/>
      <c r="TCY246" s="92"/>
      <c r="TCZ246" s="92"/>
      <c r="TDA246" s="92"/>
      <c r="TDB246" s="92"/>
      <c r="TDC246" s="92"/>
      <c r="TDD246" s="92"/>
      <c r="TDE246" s="92"/>
      <c r="TDF246" s="92"/>
      <c r="TDG246" s="92"/>
      <c r="TDH246" s="92"/>
      <c r="TDI246" s="92"/>
      <c r="TDJ246" s="92"/>
      <c r="TDK246" s="92"/>
      <c r="TDL246" s="92"/>
      <c r="TDM246" s="92"/>
      <c r="TDN246" s="92"/>
      <c r="TDO246" s="92"/>
      <c r="TDP246" s="92"/>
      <c r="TDQ246" s="92"/>
      <c r="TDR246" s="92"/>
      <c r="TDS246" s="92"/>
      <c r="TDT246" s="92"/>
      <c r="TDU246" s="92"/>
      <c r="TDV246" s="92"/>
      <c r="TDW246" s="92"/>
      <c r="TDX246" s="92"/>
      <c r="TDY246" s="92"/>
      <c r="TDZ246" s="92"/>
      <c r="TEA246" s="92"/>
      <c r="TEB246" s="92"/>
      <c r="TEC246" s="92"/>
      <c r="TED246" s="92"/>
      <c r="TEE246" s="92"/>
      <c r="TEF246" s="92"/>
      <c r="TEG246" s="92"/>
      <c r="TEH246" s="92"/>
      <c r="TEI246" s="92"/>
      <c r="TEJ246" s="92"/>
      <c r="TEK246" s="92"/>
      <c r="TEL246" s="92"/>
      <c r="TEM246" s="92"/>
      <c r="TEN246" s="92"/>
      <c r="TEO246" s="92"/>
      <c r="TEP246" s="92"/>
      <c r="TEQ246" s="92"/>
      <c r="TER246" s="92"/>
      <c r="TES246" s="92"/>
      <c r="TET246" s="92"/>
      <c r="TEU246" s="92"/>
      <c r="TEV246" s="92"/>
      <c r="TEW246" s="92"/>
      <c r="TEX246" s="92"/>
      <c r="TEY246" s="92"/>
      <c r="TEZ246" s="92"/>
      <c r="TFA246" s="92"/>
      <c r="TFB246" s="92"/>
      <c r="TFC246" s="92"/>
      <c r="TFD246" s="92"/>
      <c r="TFE246" s="92"/>
      <c r="TFF246" s="92"/>
      <c r="TFG246" s="92"/>
      <c r="TFH246" s="92"/>
      <c r="TFI246" s="92"/>
      <c r="TFJ246" s="92"/>
      <c r="TFK246" s="92"/>
      <c r="TFL246" s="92"/>
      <c r="TFM246" s="92"/>
      <c r="TFN246" s="92"/>
      <c r="TFO246" s="92"/>
      <c r="TFP246" s="92"/>
      <c r="TFQ246" s="92"/>
      <c r="TFR246" s="92"/>
      <c r="TFS246" s="92"/>
      <c r="TFT246" s="92"/>
      <c r="TFU246" s="92"/>
      <c r="TFV246" s="92"/>
      <c r="TFW246" s="92"/>
      <c r="TFX246" s="92"/>
      <c r="TFY246" s="92"/>
      <c r="TFZ246" s="92"/>
      <c r="TGA246" s="92"/>
      <c r="TGB246" s="92"/>
      <c r="TGC246" s="92"/>
      <c r="TGD246" s="92"/>
      <c r="TGE246" s="92"/>
      <c r="TGF246" s="92"/>
      <c r="TGG246" s="92"/>
      <c r="TGH246" s="92"/>
      <c r="TGI246" s="92"/>
      <c r="TGJ246" s="92"/>
      <c r="TGK246" s="92"/>
      <c r="TGL246" s="92"/>
      <c r="TGM246" s="92"/>
      <c r="TGN246" s="92"/>
      <c r="TGO246" s="92"/>
      <c r="TGP246" s="92"/>
      <c r="TGQ246" s="92"/>
      <c r="TGR246" s="92"/>
      <c r="TGS246" s="92"/>
      <c r="TGT246" s="92"/>
      <c r="TGU246" s="92"/>
      <c r="TGV246" s="92"/>
      <c r="TGW246" s="92"/>
      <c r="TGX246" s="92"/>
      <c r="TGY246" s="92"/>
      <c r="TGZ246" s="92"/>
      <c r="THA246" s="92"/>
      <c r="THB246" s="92"/>
      <c r="THC246" s="92"/>
      <c r="THD246" s="92"/>
      <c r="THE246" s="92"/>
      <c r="THF246" s="92"/>
      <c r="THG246" s="92"/>
      <c r="THH246" s="92"/>
      <c r="THI246" s="92"/>
      <c r="THJ246" s="92"/>
      <c r="THK246" s="92"/>
      <c r="THL246" s="92"/>
      <c r="THM246" s="92"/>
      <c r="THN246" s="92"/>
      <c r="THO246" s="92"/>
      <c r="THP246" s="92"/>
      <c r="THQ246" s="92"/>
      <c r="THR246" s="92"/>
      <c r="THS246" s="92"/>
      <c r="THT246" s="92"/>
      <c r="THU246" s="92"/>
      <c r="THV246" s="92"/>
      <c r="THW246" s="92"/>
      <c r="THX246" s="92"/>
      <c r="THY246" s="92"/>
      <c r="THZ246" s="92"/>
      <c r="TIA246" s="92"/>
      <c r="TIB246" s="92"/>
      <c r="TIC246" s="92"/>
      <c r="TID246" s="92"/>
      <c r="TIE246" s="92"/>
      <c r="TIF246" s="92"/>
      <c r="TIG246" s="92"/>
      <c r="TIH246" s="92"/>
      <c r="TII246" s="92"/>
      <c r="TIJ246" s="92"/>
      <c r="TIK246" s="92"/>
      <c r="TIL246" s="92"/>
      <c r="TIM246" s="92"/>
      <c r="TIN246" s="92"/>
      <c r="TIO246" s="92"/>
      <c r="TIP246" s="92"/>
      <c r="TIQ246" s="92"/>
      <c r="TIR246" s="92"/>
      <c r="TIS246" s="92"/>
      <c r="TIT246" s="92"/>
      <c r="TIU246" s="92"/>
      <c r="TIV246" s="92"/>
      <c r="TIW246" s="92"/>
      <c r="TIX246" s="92"/>
      <c r="TIY246" s="92"/>
      <c r="TIZ246" s="92"/>
      <c r="TJA246" s="92"/>
      <c r="TJB246" s="92"/>
      <c r="TJC246" s="92"/>
      <c r="TJD246" s="92"/>
      <c r="TJE246" s="92"/>
      <c r="TJF246" s="92"/>
      <c r="TJG246" s="92"/>
      <c r="TJH246" s="92"/>
      <c r="TJI246" s="92"/>
      <c r="TJJ246" s="92"/>
      <c r="TJK246" s="92"/>
      <c r="TJL246" s="92"/>
      <c r="TJM246" s="92"/>
      <c r="TJN246" s="92"/>
      <c r="TJO246" s="92"/>
      <c r="TJP246" s="92"/>
      <c r="TJQ246" s="92"/>
      <c r="TJR246" s="92"/>
      <c r="TJS246" s="92"/>
      <c r="TJT246" s="92"/>
      <c r="TJU246" s="92"/>
      <c r="TJV246" s="92"/>
      <c r="TJW246" s="92"/>
      <c r="TJX246" s="92"/>
      <c r="TJY246" s="92"/>
      <c r="TJZ246" s="92"/>
      <c r="TKA246" s="92"/>
      <c r="TKB246" s="92"/>
      <c r="TKC246" s="92"/>
      <c r="TKD246" s="92"/>
      <c r="TKE246" s="92"/>
      <c r="TKF246" s="92"/>
      <c r="TKG246" s="92"/>
      <c r="TKH246" s="92"/>
      <c r="TKI246" s="92"/>
      <c r="TKJ246" s="92"/>
      <c r="TKK246" s="92"/>
      <c r="TKL246" s="92"/>
      <c r="TKM246" s="92"/>
      <c r="TKN246" s="92"/>
      <c r="TKO246" s="92"/>
      <c r="TKP246" s="92"/>
      <c r="TKQ246" s="92"/>
      <c r="TKR246" s="92"/>
      <c r="TKS246" s="92"/>
      <c r="TKT246" s="92"/>
      <c r="TKU246" s="92"/>
      <c r="TKV246" s="92"/>
      <c r="TKW246" s="92"/>
      <c r="TKX246" s="92"/>
      <c r="TKY246" s="92"/>
      <c r="TKZ246" s="92"/>
      <c r="TLA246" s="92"/>
      <c r="TLB246" s="92"/>
      <c r="TLC246" s="92"/>
      <c r="TLD246" s="92"/>
      <c r="TLE246" s="92"/>
      <c r="TLF246" s="92"/>
      <c r="TLG246" s="92"/>
      <c r="TLH246" s="92"/>
      <c r="TLI246" s="92"/>
      <c r="TLJ246" s="92"/>
      <c r="TLK246" s="92"/>
      <c r="TLL246" s="92"/>
      <c r="TLM246" s="92"/>
      <c r="TLN246" s="92"/>
      <c r="TLO246" s="92"/>
      <c r="TLP246" s="92"/>
      <c r="TLQ246" s="92"/>
      <c r="TLR246" s="92"/>
      <c r="TLS246" s="92"/>
      <c r="TLT246" s="92"/>
      <c r="TLU246" s="92"/>
      <c r="TLV246" s="92"/>
      <c r="TLW246" s="92"/>
      <c r="TLX246" s="92"/>
      <c r="TLY246" s="92"/>
      <c r="TLZ246" s="92"/>
      <c r="TMA246" s="92"/>
      <c r="TMB246" s="92"/>
      <c r="TMC246" s="92"/>
      <c r="TMD246" s="92"/>
      <c r="TME246" s="92"/>
      <c r="TMF246" s="92"/>
      <c r="TMG246" s="92"/>
      <c r="TMH246" s="92"/>
      <c r="TMI246" s="92"/>
      <c r="TMJ246" s="92"/>
      <c r="TMK246" s="92"/>
      <c r="TML246" s="92"/>
      <c r="TMM246" s="92"/>
      <c r="TMN246" s="92"/>
      <c r="TMO246" s="92"/>
      <c r="TMP246" s="92"/>
      <c r="TMQ246" s="92"/>
      <c r="TMR246" s="92"/>
      <c r="TMS246" s="92"/>
      <c r="TMT246" s="92"/>
      <c r="TMU246" s="92"/>
      <c r="TMV246" s="92"/>
      <c r="TMW246" s="92"/>
      <c r="TMX246" s="92"/>
      <c r="TMY246" s="92"/>
      <c r="TMZ246" s="92"/>
      <c r="TNA246" s="92"/>
      <c r="TNB246" s="92"/>
      <c r="TNC246" s="92"/>
      <c r="TND246" s="92"/>
      <c r="TNE246" s="92"/>
      <c r="TNF246" s="92"/>
      <c r="TNG246" s="92"/>
      <c r="TNH246" s="92"/>
      <c r="TNI246" s="92"/>
      <c r="TNJ246" s="92"/>
      <c r="TNK246" s="92"/>
      <c r="TNL246" s="92"/>
      <c r="TNM246" s="92"/>
      <c r="TNN246" s="92"/>
      <c r="TNO246" s="92"/>
      <c r="TNP246" s="92"/>
      <c r="TNQ246" s="92"/>
      <c r="TNR246" s="92"/>
      <c r="TNS246" s="92"/>
      <c r="TNT246" s="92"/>
      <c r="TNU246" s="92"/>
      <c r="TNV246" s="92"/>
      <c r="TNW246" s="92"/>
      <c r="TNX246" s="92"/>
      <c r="TNY246" s="92"/>
      <c r="TNZ246" s="92"/>
      <c r="TOA246" s="92"/>
      <c r="TOB246" s="92"/>
      <c r="TOC246" s="92"/>
      <c r="TOD246" s="92"/>
      <c r="TOE246" s="92"/>
      <c r="TOF246" s="92"/>
      <c r="TOG246" s="92"/>
      <c r="TOH246" s="92"/>
      <c r="TOI246" s="92"/>
      <c r="TOJ246" s="92"/>
      <c r="TOK246" s="92"/>
      <c r="TOL246" s="92"/>
      <c r="TOM246" s="92"/>
      <c r="TON246" s="92"/>
      <c r="TOO246" s="92"/>
      <c r="TOP246" s="92"/>
      <c r="TOQ246" s="92"/>
      <c r="TOR246" s="92"/>
      <c r="TOS246" s="92"/>
      <c r="TOT246" s="92"/>
      <c r="TOU246" s="92"/>
      <c r="TOV246" s="92"/>
      <c r="TOW246" s="92"/>
      <c r="TOX246" s="92"/>
      <c r="TOY246" s="92"/>
      <c r="TOZ246" s="92"/>
      <c r="TPA246" s="92"/>
      <c r="TPB246" s="92"/>
      <c r="TPC246" s="92"/>
      <c r="TPD246" s="92"/>
      <c r="TPE246" s="92"/>
      <c r="TPF246" s="92"/>
      <c r="TPG246" s="92"/>
      <c r="TPH246" s="92"/>
      <c r="TPI246" s="92"/>
      <c r="TPJ246" s="92"/>
      <c r="TPK246" s="92"/>
      <c r="TPL246" s="92"/>
      <c r="TPM246" s="92"/>
      <c r="TPN246" s="92"/>
      <c r="TPO246" s="92"/>
      <c r="TPP246" s="92"/>
      <c r="TPQ246" s="92"/>
      <c r="TPR246" s="92"/>
      <c r="TPS246" s="92"/>
      <c r="TPT246" s="92"/>
      <c r="TPU246" s="92"/>
      <c r="TPV246" s="92"/>
      <c r="TPW246" s="92"/>
      <c r="TPX246" s="92"/>
      <c r="TPY246" s="92"/>
      <c r="TPZ246" s="92"/>
      <c r="TQA246" s="92"/>
      <c r="TQB246" s="92"/>
      <c r="TQC246" s="92"/>
      <c r="TQD246" s="92"/>
      <c r="TQE246" s="92"/>
      <c r="TQF246" s="92"/>
      <c r="TQG246" s="92"/>
      <c r="TQH246" s="92"/>
      <c r="TQI246" s="92"/>
      <c r="TQJ246" s="92"/>
      <c r="TQK246" s="92"/>
      <c r="TQL246" s="92"/>
      <c r="TQM246" s="92"/>
      <c r="TQN246" s="92"/>
      <c r="TQO246" s="92"/>
      <c r="TQP246" s="92"/>
      <c r="TQQ246" s="92"/>
      <c r="TQR246" s="92"/>
      <c r="TQS246" s="92"/>
      <c r="TQT246" s="92"/>
      <c r="TQU246" s="92"/>
      <c r="TQV246" s="92"/>
      <c r="TQW246" s="92"/>
      <c r="TQX246" s="92"/>
      <c r="TQY246" s="92"/>
      <c r="TQZ246" s="92"/>
      <c r="TRA246" s="92"/>
      <c r="TRB246" s="92"/>
      <c r="TRC246" s="92"/>
      <c r="TRD246" s="92"/>
      <c r="TRE246" s="92"/>
      <c r="TRF246" s="92"/>
      <c r="TRG246" s="92"/>
      <c r="TRH246" s="92"/>
      <c r="TRI246" s="92"/>
      <c r="TRJ246" s="92"/>
      <c r="TRK246" s="92"/>
      <c r="TRL246" s="92"/>
      <c r="TRM246" s="92"/>
      <c r="TRN246" s="92"/>
      <c r="TRO246" s="92"/>
      <c r="TRP246" s="92"/>
      <c r="TRQ246" s="92"/>
      <c r="TRR246" s="92"/>
      <c r="TRS246" s="92"/>
      <c r="TRT246" s="92"/>
      <c r="TRU246" s="92"/>
      <c r="TRV246" s="92"/>
      <c r="TRW246" s="92"/>
      <c r="TRX246" s="92"/>
      <c r="TRY246" s="92"/>
      <c r="TRZ246" s="92"/>
      <c r="TSA246" s="92"/>
      <c r="TSB246" s="92"/>
      <c r="TSC246" s="92"/>
      <c r="TSD246" s="92"/>
      <c r="TSE246" s="92"/>
      <c r="TSF246" s="92"/>
      <c r="TSG246" s="92"/>
      <c r="TSH246" s="92"/>
      <c r="TSI246" s="92"/>
      <c r="TSJ246" s="92"/>
      <c r="TSK246" s="92"/>
      <c r="TSL246" s="92"/>
      <c r="TSM246" s="92"/>
      <c r="TSN246" s="92"/>
      <c r="TSO246" s="92"/>
      <c r="TSP246" s="92"/>
      <c r="TSQ246" s="92"/>
      <c r="TSR246" s="92"/>
      <c r="TSS246" s="92"/>
      <c r="TST246" s="92"/>
      <c r="TSU246" s="92"/>
      <c r="TSV246" s="92"/>
      <c r="TSW246" s="92"/>
      <c r="TSX246" s="92"/>
      <c r="TSY246" s="92"/>
      <c r="TSZ246" s="92"/>
      <c r="TTA246" s="92"/>
      <c r="TTB246" s="92"/>
      <c r="TTC246" s="92"/>
      <c r="TTD246" s="92"/>
      <c r="TTE246" s="92"/>
      <c r="TTF246" s="92"/>
      <c r="TTG246" s="92"/>
      <c r="TTH246" s="92"/>
      <c r="TTI246" s="92"/>
      <c r="TTJ246" s="92"/>
      <c r="TTK246" s="92"/>
      <c r="TTL246" s="92"/>
      <c r="TTM246" s="92"/>
      <c r="TTN246" s="92"/>
      <c r="TTO246" s="92"/>
      <c r="TTP246" s="92"/>
      <c r="TTQ246" s="92"/>
      <c r="TTR246" s="92"/>
      <c r="TTS246" s="92"/>
      <c r="TTT246" s="92"/>
      <c r="TTU246" s="92"/>
      <c r="TTV246" s="92"/>
      <c r="TTW246" s="92"/>
      <c r="TTX246" s="92"/>
      <c r="TTY246" s="92"/>
      <c r="TTZ246" s="92"/>
      <c r="TUA246" s="92"/>
      <c r="TUB246" s="92"/>
      <c r="TUC246" s="92"/>
      <c r="TUD246" s="92"/>
      <c r="TUE246" s="92"/>
      <c r="TUF246" s="92"/>
      <c r="TUG246" s="92"/>
      <c r="TUH246" s="92"/>
      <c r="TUI246" s="92"/>
      <c r="TUJ246" s="92"/>
      <c r="TUK246" s="92"/>
      <c r="TUL246" s="92"/>
      <c r="TUM246" s="92"/>
      <c r="TUN246" s="92"/>
      <c r="TUO246" s="92"/>
      <c r="TUP246" s="92"/>
      <c r="TUQ246" s="92"/>
      <c r="TUR246" s="92"/>
      <c r="TUS246" s="92"/>
      <c r="TUT246" s="92"/>
      <c r="TUU246" s="92"/>
      <c r="TUV246" s="92"/>
      <c r="TUW246" s="92"/>
      <c r="TUX246" s="92"/>
      <c r="TUY246" s="92"/>
      <c r="TUZ246" s="92"/>
      <c r="TVA246" s="92"/>
      <c r="TVB246" s="92"/>
      <c r="TVC246" s="92"/>
      <c r="TVD246" s="92"/>
      <c r="TVE246" s="92"/>
      <c r="TVF246" s="92"/>
      <c r="TVG246" s="92"/>
      <c r="TVH246" s="92"/>
      <c r="TVI246" s="92"/>
      <c r="TVJ246" s="92"/>
      <c r="TVK246" s="92"/>
      <c r="TVL246" s="92"/>
      <c r="TVM246" s="92"/>
      <c r="TVN246" s="92"/>
      <c r="TVO246" s="92"/>
      <c r="TVP246" s="92"/>
      <c r="TVQ246" s="92"/>
      <c r="TVR246" s="92"/>
      <c r="TVS246" s="92"/>
      <c r="TVT246" s="92"/>
      <c r="TVU246" s="92"/>
      <c r="TVV246" s="92"/>
      <c r="TVW246" s="92"/>
      <c r="TVX246" s="92"/>
      <c r="TVY246" s="92"/>
      <c r="TVZ246" s="92"/>
      <c r="TWA246" s="92"/>
      <c r="TWB246" s="92"/>
      <c r="TWC246" s="92"/>
      <c r="TWD246" s="92"/>
      <c r="TWE246" s="92"/>
      <c r="TWF246" s="92"/>
      <c r="TWG246" s="92"/>
      <c r="TWH246" s="92"/>
      <c r="TWI246" s="92"/>
      <c r="TWJ246" s="92"/>
      <c r="TWK246" s="92"/>
      <c r="TWL246" s="92"/>
      <c r="TWM246" s="92"/>
      <c r="TWN246" s="92"/>
      <c r="TWO246" s="92"/>
      <c r="TWP246" s="92"/>
      <c r="TWQ246" s="92"/>
      <c r="TWR246" s="92"/>
      <c r="TWS246" s="92"/>
      <c r="TWT246" s="92"/>
      <c r="TWU246" s="92"/>
      <c r="TWV246" s="92"/>
      <c r="TWW246" s="92"/>
      <c r="TWX246" s="92"/>
      <c r="TWY246" s="92"/>
      <c r="TWZ246" s="92"/>
      <c r="TXA246" s="92"/>
      <c r="TXB246" s="92"/>
      <c r="TXC246" s="92"/>
      <c r="TXD246" s="92"/>
      <c r="TXE246" s="92"/>
      <c r="TXF246" s="92"/>
      <c r="TXG246" s="92"/>
      <c r="TXH246" s="92"/>
      <c r="TXI246" s="92"/>
      <c r="TXJ246" s="92"/>
      <c r="TXK246" s="92"/>
      <c r="TXL246" s="92"/>
      <c r="TXM246" s="92"/>
      <c r="TXN246" s="92"/>
      <c r="TXO246" s="92"/>
      <c r="TXP246" s="92"/>
      <c r="TXQ246" s="92"/>
      <c r="TXR246" s="92"/>
      <c r="TXS246" s="92"/>
      <c r="TXT246" s="92"/>
      <c r="TXU246" s="92"/>
      <c r="TXV246" s="92"/>
      <c r="TXW246" s="92"/>
      <c r="TXX246" s="92"/>
      <c r="TXY246" s="92"/>
      <c r="TXZ246" s="92"/>
      <c r="TYA246" s="92"/>
      <c r="TYB246" s="92"/>
      <c r="TYC246" s="92"/>
      <c r="TYD246" s="92"/>
      <c r="TYE246" s="92"/>
      <c r="TYF246" s="92"/>
      <c r="TYG246" s="92"/>
      <c r="TYH246" s="92"/>
      <c r="TYI246" s="92"/>
      <c r="TYJ246" s="92"/>
      <c r="TYK246" s="92"/>
      <c r="TYL246" s="92"/>
      <c r="TYM246" s="92"/>
      <c r="TYN246" s="92"/>
      <c r="TYO246" s="92"/>
      <c r="TYP246" s="92"/>
      <c r="TYQ246" s="92"/>
      <c r="TYR246" s="92"/>
      <c r="TYS246" s="92"/>
      <c r="TYT246" s="92"/>
      <c r="TYU246" s="92"/>
      <c r="TYV246" s="92"/>
      <c r="TYW246" s="92"/>
      <c r="TYX246" s="92"/>
      <c r="TYY246" s="92"/>
      <c r="TYZ246" s="92"/>
      <c r="TZA246" s="92"/>
      <c r="TZB246" s="92"/>
      <c r="TZC246" s="92"/>
      <c r="TZD246" s="92"/>
      <c r="TZE246" s="92"/>
      <c r="TZF246" s="92"/>
      <c r="TZG246" s="92"/>
      <c r="TZH246" s="92"/>
      <c r="TZI246" s="92"/>
      <c r="TZJ246" s="92"/>
      <c r="TZK246" s="92"/>
      <c r="TZL246" s="92"/>
      <c r="TZM246" s="92"/>
      <c r="TZN246" s="92"/>
      <c r="TZO246" s="92"/>
      <c r="TZP246" s="92"/>
      <c r="TZQ246" s="92"/>
      <c r="TZR246" s="92"/>
      <c r="TZS246" s="92"/>
      <c r="TZT246" s="92"/>
      <c r="TZU246" s="92"/>
      <c r="TZV246" s="92"/>
      <c r="TZW246" s="92"/>
      <c r="TZX246" s="92"/>
      <c r="TZY246" s="92"/>
      <c r="TZZ246" s="92"/>
      <c r="UAA246" s="92"/>
      <c r="UAB246" s="92"/>
      <c r="UAC246" s="92"/>
      <c r="UAD246" s="92"/>
      <c r="UAE246" s="92"/>
      <c r="UAF246" s="92"/>
      <c r="UAG246" s="92"/>
      <c r="UAH246" s="92"/>
      <c r="UAI246" s="92"/>
      <c r="UAJ246" s="92"/>
      <c r="UAK246" s="92"/>
      <c r="UAL246" s="92"/>
      <c r="UAM246" s="92"/>
      <c r="UAN246" s="92"/>
      <c r="UAO246" s="92"/>
      <c r="UAP246" s="92"/>
      <c r="UAQ246" s="92"/>
      <c r="UAR246" s="92"/>
      <c r="UAS246" s="92"/>
      <c r="UAT246" s="92"/>
      <c r="UAU246" s="92"/>
      <c r="UAV246" s="92"/>
      <c r="UAW246" s="92"/>
      <c r="UAX246" s="92"/>
      <c r="UAY246" s="92"/>
      <c r="UAZ246" s="92"/>
      <c r="UBA246" s="92"/>
      <c r="UBB246" s="92"/>
      <c r="UBC246" s="92"/>
      <c r="UBD246" s="92"/>
      <c r="UBE246" s="92"/>
      <c r="UBF246" s="92"/>
      <c r="UBG246" s="92"/>
      <c r="UBH246" s="92"/>
      <c r="UBI246" s="92"/>
      <c r="UBJ246" s="92"/>
      <c r="UBK246" s="92"/>
      <c r="UBL246" s="92"/>
      <c r="UBM246" s="92"/>
      <c r="UBN246" s="92"/>
      <c r="UBO246" s="92"/>
      <c r="UBP246" s="92"/>
      <c r="UBQ246" s="92"/>
      <c r="UBR246" s="92"/>
      <c r="UBS246" s="92"/>
      <c r="UBT246" s="92"/>
      <c r="UBU246" s="92"/>
      <c r="UBV246" s="92"/>
      <c r="UBW246" s="92"/>
      <c r="UBX246" s="92"/>
      <c r="UBY246" s="92"/>
      <c r="UBZ246" s="92"/>
      <c r="UCA246" s="92"/>
      <c r="UCB246" s="92"/>
      <c r="UCC246" s="92"/>
      <c r="UCD246" s="92"/>
      <c r="UCE246" s="92"/>
      <c r="UCF246" s="92"/>
      <c r="UCG246" s="92"/>
      <c r="UCH246" s="92"/>
      <c r="UCI246" s="92"/>
      <c r="UCJ246" s="92"/>
      <c r="UCK246" s="92"/>
      <c r="UCL246" s="92"/>
      <c r="UCM246" s="92"/>
      <c r="UCN246" s="92"/>
      <c r="UCO246" s="92"/>
      <c r="UCP246" s="92"/>
      <c r="UCQ246" s="92"/>
      <c r="UCR246" s="92"/>
      <c r="UCS246" s="92"/>
      <c r="UCT246" s="92"/>
      <c r="UCU246" s="92"/>
      <c r="UCV246" s="92"/>
      <c r="UCW246" s="92"/>
      <c r="UCX246" s="92"/>
      <c r="UCY246" s="92"/>
      <c r="UCZ246" s="92"/>
      <c r="UDA246" s="92"/>
      <c r="UDB246" s="92"/>
      <c r="UDC246" s="92"/>
      <c r="UDD246" s="92"/>
      <c r="UDE246" s="92"/>
      <c r="UDF246" s="92"/>
      <c r="UDG246" s="92"/>
      <c r="UDH246" s="92"/>
      <c r="UDI246" s="92"/>
      <c r="UDJ246" s="92"/>
      <c r="UDK246" s="92"/>
      <c r="UDL246" s="92"/>
      <c r="UDM246" s="92"/>
      <c r="UDN246" s="92"/>
      <c r="UDO246" s="92"/>
      <c r="UDP246" s="92"/>
      <c r="UDQ246" s="92"/>
      <c r="UDR246" s="92"/>
      <c r="UDS246" s="92"/>
      <c r="UDT246" s="92"/>
      <c r="UDU246" s="92"/>
      <c r="UDV246" s="92"/>
      <c r="UDW246" s="92"/>
      <c r="UDX246" s="92"/>
      <c r="UDY246" s="92"/>
      <c r="UDZ246" s="92"/>
      <c r="UEA246" s="92"/>
      <c r="UEB246" s="92"/>
      <c r="UEC246" s="92"/>
      <c r="UED246" s="92"/>
      <c r="UEE246" s="92"/>
      <c r="UEF246" s="92"/>
      <c r="UEG246" s="92"/>
      <c r="UEH246" s="92"/>
      <c r="UEI246" s="92"/>
      <c r="UEJ246" s="92"/>
      <c r="UEK246" s="92"/>
      <c r="UEL246" s="92"/>
      <c r="UEM246" s="92"/>
      <c r="UEN246" s="92"/>
      <c r="UEO246" s="92"/>
      <c r="UEP246" s="92"/>
      <c r="UEQ246" s="92"/>
      <c r="UER246" s="92"/>
      <c r="UES246" s="92"/>
      <c r="UET246" s="92"/>
      <c r="UEU246" s="92"/>
      <c r="UEV246" s="92"/>
      <c r="UEW246" s="92"/>
      <c r="UEX246" s="92"/>
      <c r="UEY246" s="92"/>
      <c r="UEZ246" s="92"/>
      <c r="UFA246" s="92"/>
      <c r="UFB246" s="92"/>
      <c r="UFC246" s="92"/>
      <c r="UFD246" s="92"/>
      <c r="UFE246" s="92"/>
      <c r="UFF246" s="92"/>
      <c r="UFG246" s="92"/>
      <c r="UFH246" s="92"/>
      <c r="UFI246" s="92"/>
      <c r="UFJ246" s="92"/>
      <c r="UFK246" s="92"/>
      <c r="UFL246" s="92"/>
      <c r="UFM246" s="92"/>
      <c r="UFN246" s="92"/>
      <c r="UFO246" s="92"/>
      <c r="UFP246" s="92"/>
      <c r="UFQ246" s="92"/>
      <c r="UFR246" s="92"/>
      <c r="UFS246" s="92"/>
      <c r="UFT246" s="92"/>
      <c r="UFU246" s="92"/>
      <c r="UFV246" s="92"/>
      <c r="UFW246" s="92"/>
      <c r="UFX246" s="92"/>
      <c r="UFY246" s="92"/>
      <c r="UFZ246" s="92"/>
      <c r="UGA246" s="92"/>
      <c r="UGB246" s="92"/>
      <c r="UGC246" s="92"/>
      <c r="UGD246" s="92"/>
      <c r="UGE246" s="92"/>
      <c r="UGF246" s="92"/>
      <c r="UGG246" s="92"/>
      <c r="UGH246" s="92"/>
      <c r="UGI246" s="92"/>
      <c r="UGJ246" s="92"/>
      <c r="UGK246" s="92"/>
      <c r="UGL246" s="92"/>
      <c r="UGM246" s="92"/>
      <c r="UGN246" s="92"/>
      <c r="UGO246" s="92"/>
      <c r="UGP246" s="92"/>
      <c r="UGQ246" s="92"/>
      <c r="UGR246" s="92"/>
      <c r="UGS246" s="92"/>
      <c r="UGT246" s="92"/>
      <c r="UGU246" s="92"/>
      <c r="UGV246" s="92"/>
      <c r="UGW246" s="92"/>
      <c r="UGX246" s="92"/>
      <c r="UGY246" s="92"/>
      <c r="UGZ246" s="92"/>
      <c r="UHA246" s="92"/>
      <c r="UHB246" s="92"/>
      <c r="UHC246" s="92"/>
      <c r="UHD246" s="92"/>
      <c r="UHE246" s="92"/>
      <c r="UHF246" s="92"/>
      <c r="UHG246" s="92"/>
      <c r="UHH246" s="92"/>
      <c r="UHI246" s="92"/>
      <c r="UHJ246" s="92"/>
      <c r="UHK246" s="92"/>
      <c r="UHL246" s="92"/>
      <c r="UHM246" s="92"/>
      <c r="UHN246" s="92"/>
      <c r="UHO246" s="92"/>
      <c r="UHP246" s="92"/>
      <c r="UHQ246" s="92"/>
      <c r="UHR246" s="92"/>
      <c r="UHS246" s="92"/>
      <c r="UHT246" s="92"/>
      <c r="UHU246" s="92"/>
      <c r="UHV246" s="92"/>
      <c r="UHW246" s="92"/>
      <c r="UHX246" s="92"/>
      <c r="UHY246" s="92"/>
      <c r="UHZ246" s="92"/>
      <c r="UIA246" s="92"/>
      <c r="UIB246" s="92"/>
      <c r="UIC246" s="92"/>
      <c r="UID246" s="92"/>
      <c r="UIE246" s="92"/>
      <c r="UIF246" s="92"/>
      <c r="UIG246" s="92"/>
      <c r="UIH246" s="92"/>
      <c r="UII246" s="92"/>
      <c r="UIJ246" s="92"/>
      <c r="UIK246" s="92"/>
      <c r="UIL246" s="92"/>
      <c r="UIM246" s="92"/>
      <c r="UIN246" s="92"/>
      <c r="UIO246" s="92"/>
      <c r="UIP246" s="92"/>
      <c r="UIQ246" s="92"/>
      <c r="UIR246" s="92"/>
      <c r="UIS246" s="92"/>
      <c r="UIT246" s="92"/>
      <c r="UIU246" s="92"/>
      <c r="UIV246" s="92"/>
      <c r="UIW246" s="92"/>
      <c r="UIX246" s="92"/>
      <c r="UIY246" s="92"/>
      <c r="UIZ246" s="92"/>
      <c r="UJA246" s="92"/>
      <c r="UJB246" s="92"/>
      <c r="UJC246" s="92"/>
      <c r="UJD246" s="92"/>
      <c r="UJE246" s="92"/>
      <c r="UJF246" s="92"/>
      <c r="UJG246" s="92"/>
      <c r="UJH246" s="92"/>
      <c r="UJI246" s="92"/>
      <c r="UJJ246" s="92"/>
      <c r="UJK246" s="92"/>
      <c r="UJL246" s="92"/>
      <c r="UJM246" s="92"/>
      <c r="UJN246" s="92"/>
      <c r="UJO246" s="92"/>
      <c r="UJP246" s="92"/>
      <c r="UJQ246" s="92"/>
      <c r="UJR246" s="92"/>
      <c r="UJS246" s="92"/>
      <c r="UJT246" s="92"/>
      <c r="UJU246" s="92"/>
      <c r="UJV246" s="92"/>
      <c r="UJW246" s="92"/>
      <c r="UJX246" s="92"/>
      <c r="UJY246" s="92"/>
      <c r="UJZ246" s="92"/>
      <c r="UKA246" s="92"/>
      <c r="UKB246" s="92"/>
      <c r="UKC246" s="92"/>
      <c r="UKD246" s="92"/>
      <c r="UKE246" s="92"/>
      <c r="UKF246" s="92"/>
      <c r="UKG246" s="92"/>
      <c r="UKH246" s="92"/>
      <c r="UKI246" s="92"/>
      <c r="UKJ246" s="92"/>
      <c r="UKK246" s="92"/>
      <c r="UKL246" s="92"/>
      <c r="UKM246" s="92"/>
      <c r="UKN246" s="92"/>
      <c r="UKO246" s="92"/>
      <c r="UKP246" s="92"/>
      <c r="UKQ246" s="92"/>
      <c r="UKR246" s="92"/>
      <c r="UKS246" s="92"/>
      <c r="UKT246" s="92"/>
      <c r="UKU246" s="92"/>
      <c r="UKV246" s="92"/>
      <c r="UKW246" s="92"/>
      <c r="UKX246" s="92"/>
      <c r="UKY246" s="92"/>
      <c r="UKZ246" s="92"/>
      <c r="ULA246" s="92"/>
      <c r="ULB246" s="92"/>
      <c r="ULC246" s="92"/>
      <c r="ULD246" s="92"/>
      <c r="ULE246" s="92"/>
      <c r="ULF246" s="92"/>
      <c r="ULG246" s="92"/>
      <c r="ULH246" s="92"/>
      <c r="ULI246" s="92"/>
      <c r="ULJ246" s="92"/>
      <c r="ULK246" s="92"/>
      <c r="ULL246" s="92"/>
      <c r="ULM246" s="92"/>
      <c r="ULN246" s="92"/>
      <c r="ULO246" s="92"/>
      <c r="ULP246" s="92"/>
      <c r="ULQ246" s="92"/>
      <c r="ULR246" s="92"/>
      <c r="ULS246" s="92"/>
      <c r="ULT246" s="92"/>
      <c r="ULU246" s="92"/>
      <c r="ULV246" s="92"/>
      <c r="ULW246" s="92"/>
      <c r="ULX246" s="92"/>
      <c r="ULY246" s="92"/>
      <c r="ULZ246" s="92"/>
      <c r="UMA246" s="92"/>
      <c r="UMB246" s="92"/>
      <c r="UMC246" s="92"/>
      <c r="UMD246" s="92"/>
      <c r="UME246" s="92"/>
      <c r="UMF246" s="92"/>
      <c r="UMG246" s="92"/>
      <c r="UMH246" s="92"/>
      <c r="UMI246" s="92"/>
      <c r="UMJ246" s="92"/>
      <c r="UMK246" s="92"/>
      <c r="UML246" s="92"/>
      <c r="UMM246" s="92"/>
      <c r="UMN246" s="92"/>
      <c r="UMO246" s="92"/>
      <c r="UMP246" s="92"/>
      <c r="UMQ246" s="92"/>
      <c r="UMR246" s="92"/>
      <c r="UMS246" s="92"/>
      <c r="UMT246" s="92"/>
      <c r="UMU246" s="92"/>
      <c r="UMV246" s="92"/>
      <c r="UMW246" s="92"/>
      <c r="UMX246" s="92"/>
      <c r="UMY246" s="92"/>
      <c r="UMZ246" s="92"/>
      <c r="UNA246" s="92"/>
      <c r="UNB246" s="92"/>
      <c r="UNC246" s="92"/>
      <c r="UND246" s="92"/>
      <c r="UNE246" s="92"/>
      <c r="UNF246" s="92"/>
      <c r="UNG246" s="92"/>
      <c r="UNH246" s="92"/>
      <c r="UNI246" s="92"/>
      <c r="UNJ246" s="92"/>
      <c r="UNK246" s="92"/>
      <c r="UNL246" s="92"/>
      <c r="UNM246" s="92"/>
      <c r="UNN246" s="92"/>
      <c r="UNO246" s="92"/>
      <c r="UNP246" s="92"/>
      <c r="UNQ246" s="92"/>
      <c r="UNR246" s="92"/>
      <c r="UNS246" s="92"/>
      <c r="UNT246" s="92"/>
      <c r="UNU246" s="92"/>
      <c r="UNV246" s="92"/>
      <c r="UNW246" s="92"/>
      <c r="UNX246" s="92"/>
      <c r="UNY246" s="92"/>
      <c r="UNZ246" s="92"/>
      <c r="UOA246" s="92"/>
      <c r="UOB246" s="92"/>
      <c r="UOC246" s="92"/>
      <c r="UOD246" s="92"/>
      <c r="UOE246" s="92"/>
      <c r="UOF246" s="92"/>
      <c r="UOG246" s="92"/>
      <c r="UOH246" s="92"/>
      <c r="UOI246" s="92"/>
      <c r="UOJ246" s="92"/>
      <c r="UOK246" s="92"/>
      <c r="UOL246" s="92"/>
      <c r="UOM246" s="92"/>
      <c r="UON246" s="92"/>
      <c r="UOO246" s="92"/>
      <c r="UOP246" s="92"/>
      <c r="UOQ246" s="92"/>
      <c r="UOR246" s="92"/>
      <c r="UOS246" s="92"/>
      <c r="UOT246" s="92"/>
      <c r="UOU246" s="92"/>
      <c r="UOV246" s="92"/>
      <c r="UOW246" s="92"/>
      <c r="UOX246" s="92"/>
      <c r="UOY246" s="92"/>
      <c r="UOZ246" s="92"/>
      <c r="UPA246" s="92"/>
      <c r="UPB246" s="92"/>
      <c r="UPC246" s="92"/>
      <c r="UPD246" s="92"/>
      <c r="UPE246" s="92"/>
      <c r="UPF246" s="92"/>
      <c r="UPG246" s="92"/>
      <c r="UPH246" s="92"/>
      <c r="UPI246" s="92"/>
      <c r="UPJ246" s="92"/>
      <c r="UPK246" s="92"/>
      <c r="UPL246" s="92"/>
      <c r="UPM246" s="92"/>
      <c r="UPN246" s="92"/>
      <c r="UPO246" s="92"/>
      <c r="UPP246" s="92"/>
      <c r="UPQ246" s="92"/>
      <c r="UPR246" s="92"/>
      <c r="UPS246" s="92"/>
      <c r="UPT246" s="92"/>
      <c r="UPU246" s="92"/>
      <c r="UPV246" s="92"/>
      <c r="UPW246" s="92"/>
      <c r="UPX246" s="92"/>
      <c r="UPY246" s="92"/>
      <c r="UPZ246" s="92"/>
      <c r="UQA246" s="92"/>
      <c r="UQB246" s="92"/>
      <c r="UQC246" s="92"/>
      <c r="UQD246" s="92"/>
      <c r="UQE246" s="92"/>
      <c r="UQF246" s="92"/>
      <c r="UQG246" s="92"/>
      <c r="UQH246" s="92"/>
      <c r="UQI246" s="92"/>
      <c r="UQJ246" s="92"/>
      <c r="UQK246" s="92"/>
      <c r="UQL246" s="92"/>
      <c r="UQM246" s="92"/>
      <c r="UQN246" s="92"/>
      <c r="UQO246" s="92"/>
      <c r="UQP246" s="92"/>
      <c r="UQQ246" s="92"/>
      <c r="UQR246" s="92"/>
      <c r="UQS246" s="92"/>
      <c r="UQT246" s="92"/>
      <c r="UQU246" s="92"/>
      <c r="UQV246" s="92"/>
      <c r="UQW246" s="92"/>
      <c r="UQX246" s="92"/>
      <c r="UQY246" s="92"/>
      <c r="UQZ246" s="92"/>
      <c r="URA246" s="92"/>
      <c r="URB246" s="92"/>
      <c r="URC246" s="92"/>
      <c r="URD246" s="92"/>
      <c r="URE246" s="92"/>
      <c r="URF246" s="92"/>
      <c r="URG246" s="92"/>
      <c r="URH246" s="92"/>
      <c r="URI246" s="92"/>
      <c r="URJ246" s="92"/>
      <c r="URK246" s="92"/>
      <c r="URL246" s="92"/>
      <c r="URM246" s="92"/>
      <c r="URN246" s="92"/>
      <c r="URO246" s="92"/>
      <c r="URP246" s="92"/>
      <c r="URQ246" s="92"/>
      <c r="URR246" s="92"/>
      <c r="URS246" s="92"/>
      <c r="URT246" s="92"/>
      <c r="URU246" s="92"/>
      <c r="URV246" s="92"/>
      <c r="URW246" s="92"/>
      <c r="URX246" s="92"/>
      <c r="URY246" s="92"/>
      <c r="URZ246" s="92"/>
      <c r="USA246" s="92"/>
      <c r="USB246" s="92"/>
      <c r="USC246" s="92"/>
      <c r="USD246" s="92"/>
      <c r="USE246" s="92"/>
      <c r="USF246" s="92"/>
      <c r="USG246" s="92"/>
      <c r="USH246" s="92"/>
      <c r="USI246" s="92"/>
      <c r="USJ246" s="92"/>
      <c r="USK246" s="92"/>
      <c r="USL246" s="92"/>
      <c r="USM246" s="92"/>
      <c r="USN246" s="92"/>
      <c r="USO246" s="92"/>
      <c r="USP246" s="92"/>
      <c r="USQ246" s="92"/>
      <c r="USR246" s="92"/>
      <c r="USS246" s="92"/>
      <c r="UST246" s="92"/>
      <c r="USU246" s="92"/>
      <c r="USV246" s="92"/>
      <c r="USW246" s="92"/>
      <c r="USX246" s="92"/>
      <c r="USY246" s="92"/>
      <c r="USZ246" s="92"/>
      <c r="UTA246" s="92"/>
      <c r="UTB246" s="92"/>
      <c r="UTC246" s="92"/>
      <c r="UTD246" s="92"/>
      <c r="UTE246" s="92"/>
      <c r="UTF246" s="92"/>
      <c r="UTG246" s="92"/>
      <c r="UTH246" s="92"/>
      <c r="UTI246" s="92"/>
      <c r="UTJ246" s="92"/>
      <c r="UTK246" s="92"/>
      <c r="UTL246" s="92"/>
      <c r="UTM246" s="92"/>
      <c r="UTN246" s="92"/>
      <c r="UTO246" s="92"/>
      <c r="UTP246" s="92"/>
      <c r="UTQ246" s="92"/>
      <c r="UTR246" s="92"/>
      <c r="UTS246" s="92"/>
      <c r="UTT246" s="92"/>
      <c r="UTU246" s="92"/>
      <c r="UTV246" s="92"/>
      <c r="UTW246" s="92"/>
      <c r="UTX246" s="92"/>
      <c r="UTY246" s="92"/>
      <c r="UTZ246" s="92"/>
      <c r="UUA246" s="92"/>
      <c r="UUB246" s="92"/>
      <c r="UUC246" s="92"/>
      <c r="UUD246" s="92"/>
      <c r="UUE246" s="92"/>
      <c r="UUF246" s="92"/>
      <c r="UUG246" s="92"/>
      <c r="UUH246" s="92"/>
      <c r="UUI246" s="92"/>
      <c r="UUJ246" s="92"/>
      <c r="UUK246" s="92"/>
      <c r="UUL246" s="92"/>
      <c r="UUM246" s="92"/>
      <c r="UUN246" s="92"/>
      <c r="UUO246" s="92"/>
      <c r="UUP246" s="92"/>
      <c r="UUQ246" s="92"/>
      <c r="UUR246" s="92"/>
      <c r="UUS246" s="92"/>
      <c r="UUT246" s="92"/>
      <c r="UUU246" s="92"/>
      <c r="UUV246" s="92"/>
      <c r="UUW246" s="92"/>
      <c r="UUX246" s="92"/>
      <c r="UUY246" s="92"/>
      <c r="UUZ246" s="92"/>
      <c r="UVA246" s="92"/>
      <c r="UVB246" s="92"/>
      <c r="UVC246" s="92"/>
      <c r="UVD246" s="92"/>
      <c r="UVE246" s="92"/>
      <c r="UVF246" s="92"/>
      <c r="UVG246" s="92"/>
      <c r="UVH246" s="92"/>
      <c r="UVI246" s="92"/>
      <c r="UVJ246" s="92"/>
      <c r="UVK246" s="92"/>
      <c r="UVL246" s="92"/>
      <c r="UVM246" s="92"/>
      <c r="UVN246" s="92"/>
      <c r="UVO246" s="92"/>
      <c r="UVP246" s="92"/>
      <c r="UVQ246" s="92"/>
      <c r="UVR246" s="92"/>
      <c r="UVS246" s="92"/>
      <c r="UVT246" s="92"/>
      <c r="UVU246" s="92"/>
      <c r="UVV246" s="92"/>
      <c r="UVW246" s="92"/>
      <c r="UVX246" s="92"/>
      <c r="UVY246" s="92"/>
      <c r="UVZ246" s="92"/>
      <c r="UWA246" s="92"/>
      <c r="UWB246" s="92"/>
      <c r="UWC246" s="92"/>
      <c r="UWD246" s="92"/>
      <c r="UWE246" s="92"/>
      <c r="UWF246" s="92"/>
      <c r="UWG246" s="92"/>
      <c r="UWH246" s="92"/>
      <c r="UWI246" s="92"/>
      <c r="UWJ246" s="92"/>
      <c r="UWK246" s="92"/>
      <c r="UWL246" s="92"/>
      <c r="UWM246" s="92"/>
      <c r="UWN246" s="92"/>
      <c r="UWO246" s="92"/>
      <c r="UWP246" s="92"/>
      <c r="UWQ246" s="92"/>
      <c r="UWR246" s="92"/>
      <c r="UWS246" s="92"/>
      <c r="UWT246" s="92"/>
      <c r="UWU246" s="92"/>
      <c r="UWV246" s="92"/>
      <c r="UWW246" s="92"/>
      <c r="UWX246" s="92"/>
      <c r="UWY246" s="92"/>
      <c r="UWZ246" s="92"/>
      <c r="UXA246" s="92"/>
      <c r="UXB246" s="92"/>
      <c r="UXC246" s="92"/>
      <c r="UXD246" s="92"/>
      <c r="UXE246" s="92"/>
      <c r="UXF246" s="92"/>
      <c r="UXG246" s="92"/>
      <c r="UXH246" s="92"/>
      <c r="UXI246" s="92"/>
      <c r="UXJ246" s="92"/>
      <c r="UXK246" s="92"/>
      <c r="UXL246" s="92"/>
      <c r="UXM246" s="92"/>
      <c r="UXN246" s="92"/>
      <c r="UXO246" s="92"/>
      <c r="UXP246" s="92"/>
      <c r="UXQ246" s="92"/>
      <c r="UXR246" s="92"/>
      <c r="UXS246" s="92"/>
      <c r="UXT246" s="92"/>
      <c r="UXU246" s="92"/>
      <c r="UXV246" s="92"/>
      <c r="UXW246" s="92"/>
      <c r="UXX246" s="92"/>
      <c r="UXY246" s="92"/>
      <c r="UXZ246" s="92"/>
      <c r="UYA246" s="92"/>
      <c r="UYB246" s="92"/>
      <c r="UYC246" s="92"/>
      <c r="UYD246" s="92"/>
      <c r="UYE246" s="92"/>
      <c r="UYF246" s="92"/>
      <c r="UYG246" s="92"/>
      <c r="UYH246" s="92"/>
      <c r="UYI246" s="92"/>
      <c r="UYJ246" s="92"/>
      <c r="UYK246" s="92"/>
      <c r="UYL246" s="92"/>
      <c r="UYM246" s="92"/>
      <c r="UYN246" s="92"/>
      <c r="UYO246" s="92"/>
      <c r="UYP246" s="92"/>
      <c r="UYQ246" s="92"/>
      <c r="UYR246" s="92"/>
      <c r="UYS246" s="92"/>
      <c r="UYT246" s="92"/>
      <c r="UYU246" s="92"/>
      <c r="UYV246" s="92"/>
      <c r="UYW246" s="92"/>
      <c r="UYX246" s="92"/>
      <c r="UYY246" s="92"/>
      <c r="UYZ246" s="92"/>
      <c r="UZA246" s="92"/>
      <c r="UZB246" s="92"/>
      <c r="UZC246" s="92"/>
      <c r="UZD246" s="92"/>
      <c r="UZE246" s="92"/>
      <c r="UZF246" s="92"/>
      <c r="UZG246" s="92"/>
      <c r="UZH246" s="92"/>
      <c r="UZI246" s="92"/>
      <c r="UZJ246" s="92"/>
      <c r="UZK246" s="92"/>
      <c r="UZL246" s="92"/>
      <c r="UZM246" s="92"/>
      <c r="UZN246" s="92"/>
      <c r="UZO246" s="92"/>
      <c r="UZP246" s="92"/>
      <c r="UZQ246" s="92"/>
      <c r="UZR246" s="92"/>
      <c r="UZS246" s="92"/>
      <c r="UZT246" s="92"/>
      <c r="UZU246" s="92"/>
      <c r="UZV246" s="92"/>
      <c r="UZW246" s="92"/>
      <c r="UZX246" s="92"/>
      <c r="UZY246" s="92"/>
      <c r="UZZ246" s="92"/>
      <c r="VAA246" s="92"/>
      <c r="VAB246" s="92"/>
      <c r="VAC246" s="92"/>
      <c r="VAD246" s="92"/>
      <c r="VAE246" s="92"/>
      <c r="VAF246" s="92"/>
      <c r="VAG246" s="92"/>
      <c r="VAH246" s="92"/>
      <c r="VAI246" s="92"/>
      <c r="VAJ246" s="92"/>
      <c r="VAK246" s="92"/>
      <c r="VAL246" s="92"/>
      <c r="VAM246" s="92"/>
      <c r="VAN246" s="92"/>
      <c r="VAO246" s="92"/>
      <c r="VAP246" s="92"/>
      <c r="VAQ246" s="92"/>
      <c r="VAR246" s="92"/>
      <c r="VAS246" s="92"/>
      <c r="VAT246" s="92"/>
      <c r="VAU246" s="92"/>
      <c r="VAV246" s="92"/>
      <c r="VAW246" s="92"/>
      <c r="VAX246" s="92"/>
      <c r="VAY246" s="92"/>
      <c r="VAZ246" s="92"/>
      <c r="VBA246" s="92"/>
      <c r="VBB246" s="92"/>
      <c r="VBC246" s="92"/>
      <c r="VBD246" s="92"/>
      <c r="VBE246" s="92"/>
      <c r="VBF246" s="92"/>
      <c r="VBG246" s="92"/>
      <c r="VBH246" s="92"/>
      <c r="VBI246" s="92"/>
      <c r="VBJ246" s="92"/>
      <c r="VBK246" s="92"/>
      <c r="VBL246" s="92"/>
      <c r="VBM246" s="92"/>
      <c r="VBN246" s="92"/>
      <c r="VBO246" s="92"/>
      <c r="VBP246" s="92"/>
      <c r="VBQ246" s="92"/>
      <c r="VBR246" s="92"/>
      <c r="VBS246" s="92"/>
      <c r="VBT246" s="92"/>
      <c r="VBU246" s="92"/>
      <c r="VBV246" s="92"/>
      <c r="VBW246" s="92"/>
      <c r="VBX246" s="92"/>
      <c r="VBY246" s="92"/>
      <c r="VBZ246" s="92"/>
      <c r="VCA246" s="92"/>
      <c r="VCB246" s="92"/>
      <c r="VCC246" s="92"/>
      <c r="VCD246" s="92"/>
      <c r="VCE246" s="92"/>
      <c r="VCF246" s="92"/>
      <c r="VCG246" s="92"/>
      <c r="VCH246" s="92"/>
      <c r="VCI246" s="92"/>
      <c r="VCJ246" s="92"/>
      <c r="VCK246" s="92"/>
      <c r="VCL246" s="92"/>
      <c r="VCM246" s="92"/>
      <c r="VCN246" s="92"/>
      <c r="VCO246" s="92"/>
      <c r="VCP246" s="92"/>
      <c r="VCQ246" s="92"/>
      <c r="VCR246" s="92"/>
      <c r="VCS246" s="92"/>
      <c r="VCT246" s="92"/>
      <c r="VCU246" s="92"/>
      <c r="VCV246" s="92"/>
      <c r="VCW246" s="92"/>
      <c r="VCX246" s="92"/>
      <c r="VCY246" s="92"/>
      <c r="VCZ246" s="92"/>
      <c r="VDA246" s="92"/>
      <c r="VDB246" s="92"/>
      <c r="VDC246" s="92"/>
      <c r="VDD246" s="92"/>
      <c r="VDE246" s="92"/>
      <c r="VDF246" s="92"/>
      <c r="VDG246" s="92"/>
      <c r="VDH246" s="92"/>
      <c r="VDI246" s="92"/>
      <c r="VDJ246" s="92"/>
      <c r="VDK246" s="92"/>
      <c r="VDL246" s="92"/>
      <c r="VDM246" s="92"/>
      <c r="VDN246" s="92"/>
      <c r="VDO246" s="92"/>
      <c r="VDP246" s="92"/>
      <c r="VDQ246" s="92"/>
      <c r="VDR246" s="92"/>
      <c r="VDS246" s="92"/>
      <c r="VDT246" s="92"/>
      <c r="VDU246" s="92"/>
      <c r="VDV246" s="92"/>
      <c r="VDW246" s="92"/>
      <c r="VDX246" s="92"/>
      <c r="VDY246" s="92"/>
      <c r="VDZ246" s="92"/>
      <c r="VEA246" s="92"/>
      <c r="VEB246" s="92"/>
      <c r="VEC246" s="92"/>
      <c r="VED246" s="92"/>
      <c r="VEE246" s="92"/>
      <c r="VEF246" s="92"/>
      <c r="VEG246" s="92"/>
      <c r="VEH246" s="92"/>
      <c r="VEI246" s="92"/>
      <c r="VEJ246" s="92"/>
      <c r="VEK246" s="92"/>
      <c r="VEL246" s="92"/>
      <c r="VEM246" s="92"/>
      <c r="VEN246" s="92"/>
      <c r="VEO246" s="92"/>
      <c r="VEP246" s="92"/>
      <c r="VEQ246" s="92"/>
      <c r="VER246" s="92"/>
      <c r="VES246" s="92"/>
      <c r="VET246" s="92"/>
      <c r="VEU246" s="92"/>
      <c r="VEV246" s="92"/>
      <c r="VEW246" s="92"/>
      <c r="VEX246" s="92"/>
      <c r="VEY246" s="92"/>
      <c r="VEZ246" s="92"/>
      <c r="VFA246" s="92"/>
      <c r="VFB246" s="92"/>
      <c r="VFC246" s="92"/>
      <c r="VFD246" s="92"/>
      <c r="VFE246" s="92"/>
      <c r="VFF246" s="92"/>
      <c r="VFG246" s="92"/>
      <c r="VFH246" s="92"/>
      <c r="VFI246" s="92"/>
      <c r="VFJ246" s="92"/>
      <c r="VFK246" s="92"/>
      <c r="VFL246" s="92"/>
      <c r="VFM246" s="92"/>
      <c r="VFN246" s="92"/>
      <c r="VFO246" s="92"/>
      <c r="VFP246" s="92"/>
      <c r="VFQ246" s="92"/>
      <c r="VFR246" s="92"/>
      <c r="VFS246" s="92"/>
      <c r="VFT246" s="92"/>
      <c r="VFU246" s="92"/>
      <c r="VFV246" s="92"/>
      <c r="VFW246" s="92"/>
      <c r="VFX246" s="92"/>
      <c r="VFY246" s="92"/>
      <c r="VFZ246" s="92"/>
      <c r="VGA246" s="92"/>
      <c r="VGB246" s="92"/>
      <c r="VGC246" s="92"/>
      <c r="VGD246" s="92"/>
      <c r="VGE246" s="92"/>
      <c r="VGF246" s="92"/>
      <c r="VGG246" s="92"/>
      <c r="VGH246" s="92"/>
      <c r="VGI246" s="92"/>
      <c r="VGJ246" s="92"/>
      <c r="VGK246" s="92"/>
      <c r="VGL246" s="92"/>
      <c r="VGM246" s="92"/>
      <c r="VGN246" s="92"/>
      <c r="VGO246" s="92"/>
      <c r="VGP246" s="92"/>
      <c r="VGQ246" s="92"/>
      <c r="VGR246" s="92"/>
      <c r="VGS246" s="92"/>
      <c r="VGT246" s="92"/>
      <c r="VGU246" s="92"/>
      <c r="VGV246" s="92"/>
      <c r="VGW246" s="92"/>
      <c r="VGX246" s="92"/>
      <c r="VGY246" s="92"/>
      <c r="VGZ246" s="92"/>
      <c r="VHA246" s="92"/>
      <c r="VHB246" s="92"/>
      <c r="VHC246" s="92"/>
      <c r="VHD246" s="92"/>
      <c r="VHE246" s="92"/>
      <c r="VHF246" s="92"/>
      <c r="VHG246" s="92"/>
      <c r="VHH246" s="92"/>
      <c r="VHI246" s="92"/>
      <c r="VHJ246" s="92"/>
      <c r="VHK246" s="92"/>
      <c r="VHL246" s="92"/>
      <c r="VHM246" s="92"/>
      <c r="VHN246" s="92"/>
      <c r="VHO246" s="92"/>
      <c r="VHP246" s="92"/>
      <c r="VHQ246" s="92"/>
      <c r="VHR246" s="92"/>
      <c r="VHS246" s="92"/>
      <c r="VHT246" s="92"/>
      <c r="VHU246" s="92"/>
      <c r="VHV246" s="92"/>
      <c r="VHW246" s="92"/>
      <c r="VHX246" s="92"/>
      <c r="VHY246" s="92"/>
      <c r="VHZ246" s="92"/>
      <c r="VIA246" s="92"/>
      <c r="VIB246" s="92"/>
      <c r="VIC246" s="92"/>
      <c r="VID246" s="92"/>
      <c r="VIE246" s="92"/>
      <c r="VIF246" s="92"/>
      <c r="VIG246" s="92"/>
      <c r="VIH246" s="92"/>
      <c r="VII246" s="92"/>
      <c r="VIJ246" s="92"/>
      <c r="VIK246" s="92"/>
      <c r="VIL246" s="92"/>
      <c r="VIM246" s="92"/>
      <c r="VIN246" s="92"/>
      <c r="VIO246" s="92"/>
      <c r="VIP246" s="92"/>
      <c r="VIQ246" s="92"/>
      <c r="VIR246" s="92"/>
      <c r="VIS246" s="92"/>
      <c r="VIT246" s="92"/>
      <c r="VIU246" s="92"/>
      <c r="VIV246" s="92"/>
      <c r="VIW246" s="92"/>
      <c r="VIX246" s="92"/>
      <c r="VIY246" s="92"/>
      <c r="VIZ246" s="92"/>
      <c r="VJA246" s="92"/>
      <c r="VJB246" s="92"/>
      <c r="VJC246" s="92"/>
      <c r="VJD246" s="92"/>
      <c r="VJE246" s="92"/>
      <c r="VJF246" s="92"/>
      <c r="VJG246" s="92"/>
      <c r="VJH246" s="92"/>
      <c r="VJI246" s="92"/>
      <c r="VJJ246" s="92"/>
      <c r="VJK246" s="92"/>
      <c r="VJL246" s="92"/>
      <c r="VJM246" s="92"/>
      <c r="VJN246" s="92"/>
      <c r="VJO246" s="92"/>
      <c r="VJP246" s="92"/>
      <c r="VJQ246" s="92"/>
      <c r="VJR246" s="92"/>
      <c r="VJS246" s="92"/>
      <c r="VJT246" s="92"/>
      <c r="VJU246" s="92"/>
      <c r="VJV246" s="92"/>
      <c r="VJW246" s="92"/>
      <c r="VJX246" s="92"/>
      <c r="VJY246" s="92"/>
      <c r="VJZ246" s="92"/>
      <c r="VKA246" s="92"/>
      <c r="VKB246" s="92"/>
      <c r="VKC246" s="92"/>
      <c r="VKD246" s="92"/>
      <c r="VKE246" s="92"/>
      <c r="VKF246" s="92"/>
      <c r="VKG246" s="92"/>
      <c r="VKH246" s="92"/>
      <c r="VKI246" s="92"/>
      <c r="VKJ246" s="92"/>
      <c r="VKK246" s="92"/>
      <c r="VKL246" s="92"/>
      <c r="VKM246" s="92"/>
      <c r="VKN246" s="92"/>
      <c r="VKO246" s="92"/>
      <c r="VKP246" s="92"/>
      <c r="VKQ246" s="92"/>
      <c r="VKR246" s="92"/>
      <c r="VKS246" s="92"/>
      <c r="VKT246" s="92"/>
      <c r="VKU246" s="92"/>
      <c r="VKV246" s="92"/>
      <c r="VKW246" s="92"/>
      <c r="VKX246" s="92"/>
      <c r="VKY246" s="92"/>
      <c r="VKZ246" s="92"/>
      <c r="VLA246" s="92"/>
      <c r="VLB246" s="92"/>
      <c r="VLC246" s="92"/>
      <c r="VLD246" s="92"/>
      <c r="VLE246" s="92"/>
      <c r="VLF246" s="92"/>
      <c r="VLG246" s="92"/>
      <c r="VLH246" s="92"/>
      <c r="VLI246" s="92"/>
      <c r="VLJ246" s="92"/>
      <c r="VLK246" s="92"/>
      <c r="VLL246" s="92"/>
      <c r="VLM246" s="92"/>
      <c r="VLN246" s="92"/>
      <c r="VLO246" s="92"/>
      <c r="VLP246" s="92"/>
      <c r="VLQ246" s="92"/>
      <c r="VLR246" s="92"/>
      <c r="VLS246" s="92"/>
      <c r="VLT246" s="92"/>
      <c r="VLU246" s="92"/>
      <c r="VLV246" s="92"/>
      <c r="VLW246" s="92"/>
      <c r="VLX246" s="92"/>
      <c r="VLY246" s="92"/>
      <c r="VLZ246" s="92"/>
      <c r="VMA246" s="92"/>
      <c r="VMB246" s="92"/>
      <c r="VMC246" s="92"/>
      <c r="VMD246" s="92"/>
      <c r="VME246" s="92"/>
      <c r="VMF246" s="92"/>
      <c r="VMG246" s="92"/>
      <c r="VMH246" s="92"/>
      <c r="VMI246" s="92"/>
      <c r="VMJ246" s="92"/>
      <c r="VMK246" s="92"/>
      <c r="VML246" s="92"/>
      <c r="VMM246" s="92"/>
      <c r="VMN246" s="92"/>
      <c r="VMO246" s="92"/>
      <c r="VMP246" s="92"/>
      <c r="VMQ246" s="92"/>
      <c r="VMR246" s="92"/>
      <c r="VMS246" s="92"/>
      <c r="VMT246" s="92"/>
      <c r="VMU246" s="92"/>
      <c r="VMV246" s="92"/>
      <c r="VMW246" s="92"/>
      <c r="VMX246" s="92"/>
      <c r="VMY246" s="92"/>
      <c r="VMZ246" s="92"/>
      <c r="VNA246" s="92"/>
      <c r="VNB246" s="92"/>
      <c r="VNC246" s="92"/>
      <c r="VND246" s="92"/>
      <c r="VNE246" s="92"/>
      <c r="VNF246" s="92"/>
      <c r="VNG246" s="92"/>
      <c r="VNH246" s="92"/>
      <c r="VNI246" s="92"/>
      <c r="VNJ246" s="92"/>
      <c r="VNK246" s="92"/>
      <c r="VNL246" s="92"/>
      <c r="VNM246" s="92"/>
      <c r="VNN246" s="92"/>
      <c r="VNO246" s="92"/>
      <c r="VNP246" s="92"/>
      <c r="VNQ246" s="92"/>
      <c r="VNR246" s="92"/>
      <c r="VNS246" s="92"/>
      <c r="VNT246" s="92"/>
      <c r="VNU246" s="92"/>
      <c r="VNV246" s="92"/>
      <c r="VNW246" s="92"/>
      <c r="VNX246" s="92"/>
      <c r="VNY246" s="92"/>
      <c r="VNZ246" s="92"/>
      <c r="VOA246" s="92"/>
      <c r="VOB246" s="92"/>
      <c r="VOC246" s="92"/>
      <c r="VOD246" s="92"/>
      <c r="VOE246" s="92"/>
      <c r="VOF246" s="92"/>
      <c r="VOG246" s="92"/>
      <c r="VOH246" s="92"/>
      <c r="VOI246" s="92"/>
      <c r="VOJ246" s="92"/>
      <c r="VOK246" s="92"/>
      <c r="VOL246" s="92"/>
      <c r="VOM246" s="92"/>
      <c r="VON246" s="92"/>
      <c r="VOO246" s="92"/>
      <c r="VOP246" s="92"/>
      <c r="VOQ246" s="92"/>
      <c r="VOR246" s="92"/>
      <c r="VOS246" s="92"/>
      <c r="VOT246" s="92"/>
      <c r="VOU246" s="92"/>
      <c r="VOV246" s="92"/>
      <c r="VOW246" s="92"/>
      <c r="VOX246" s="92"/>
      <c r="VOY246" s="92"/>
      <c r="VOZ246" s="92"/>
      <c r="VPA246" s="92"/>
      <c r="VPB246" s="92"/>
      <c r="VPC246" s="92"/>
      <c r="VPD246" s="92"/>
      <c r="VPE246" s="92"/>
      <c r="VPF246" s="92"/>
      <c r="VPG246" s="92"/>
      <c r="VPH246" s="92"/>
      <c r="VPI246" s="92"/>
      <c r="VPJ246" s="92"/>
      <c r="VPK246" s="92"/>
      <c r="VPL246" s="92"/>
      <c r="VPM246" s="92"/>
      <c r="VPN246" s="92"/>
      <c r="VPO246" s="92"/>
      <c r="VPP246" s="92"/>
      <c r="VPQ246" s="92"/>
      <c r="VPR246" s="92"/>
      <c r="VPS246" s="92"/>
      <c r="VPT246" s="92"/>
      <c r="VPU246" s="92"/>
      <c r="VPV246" s="92"/>
      <c r="VPW246" s="92"/>
      <c r="VPX246" s="92"/>
      <c r="VPY246" s="92"/>
      <c r="VPZ246" s="92"/>
      <c r="VQA246" s="92"/>
      <c r="VQB246" s="92"/>
      <c r="VQC246" s="92"/>
      <c r="VQD246" s="92"/>
      <c r="VQE246" s="92"/>
      <c r="VQF246" s="92"/>
      <c r="VQG246" s="92"/>
      <c r="VQH246" s="92"/>
      <c r="VQI246" s="92"/>
      <c r="VQJ246" s="92"/>
      <c r="VQK246" s="92"/>
      <c r="VQL246" s="92"/>
      <c r="VQM246" s="92"/>
      <c r="VQN246" s="92"/>
      <c r="VQO246" s="92"/>
      <c r="VQP246" s="92"/>
      <c r="VQQ246" s="92"/>
      <c r="VQR246" s="92"/>
      <c r="VQS246" s="92"/>
      <c r="VQT246" s="92"/>
      <c r="VQU246" s="92"/>
      <c r="VQV246" s="92"/>
      <c r="VQW246" s="92"/>
      <c r="VQX246" s="92"/>
      <c r="VQY246" s="92"/>
      <c r="VQZ246" s="92"/>
      <c r="VRA246" s="92"/>
      <c r="VRB246" s="92"/>
      <c r="VRC246" s="92"/>
      <c r="VRD246" s="92"/>
      <c r="VRE246" s="92"/>
      <c r="VRF246" s="92"/>
      <c r="VRG246" s="92"/>
      <c r="VRH246" s="92"/>
      <c r="VRI246" s="92"/>
      <c r="VRJ246" s="92"/>
      <c r="VRK246" s="92"/>
      <c r="VRL246" s="92"/>
      <c r="VRM246" s="92"/>
      <c r="VRN246" s="92"/>
      <c r="VRO246" s="92"/>
      <c r="VRP246" s="92"/>
      <c r="VRQ246" s="92"/>
      <c r="VRR246" s="92"/>
      <c r="VRS246" s="92"/>
      <c r="VRT246" s="92"/>
      <c r="VRU246" s="92"/>
      <c r="VRV246" s="92"/>
      <c r="VRW246" s="92"/>
      <c r="VRX246" s="92"/>
      <c r="VRY246" s="92"/>
      <c r="VRZ246" s="92"/>
      <c r="VSA246" s="92"/>
      <c r="VSB246" s="92"/>
      <c r="VSC246" s="92"/>
      <c r="VSD246" s="92"/>
      <c r="VSE246" s="92"/>
      <c r="VSF246" s="92"/>
      <c r="VSG246" s="92"/>
      <c r="VSH246" s="92"/>
      <c r="VSI246" s="92"/>
      <c r="VSJ246" s="92"/>
      <c r="VSK246" s="92"/>
      <c r="VSL246" s="92"/>
      <c r="VSM246" s="92"/>
      <c r="VSN246" s="92"/>
      <c r="VSO246" s="92"/>
      <c r="VSP246" s="92"/>
      <c r="VSQ246" s="92"/>
      <c r="VSR246" s="92"/>
      <c r="VSS246" s="92"/>
      <c r="VST246" s="92"/>
      <c r="VSU246" s="92"/>
      <c r="VSV246" s="92"/>
      <c r="VSW246" s="92"/>
      <c r="VSX246" s="92"/>
      <c r="VSY246" s="92"/>
      <c r="VSZ246" s="92"/>
      <c r="VTA246" s="92"/>
      <c r="VTB246" s="92"/>
      <c r="VTC246" s="92"/>
      <c r="VTD246" s="92"/>
      <c r="VTE246" s="92"/>
      <c r="VTF246" s="92"/>
      <c r="VTG246" s="92"/>
      <c r="VTH246" s="92"/>
      <c r="VTI246" s="92"/>
      <c r="VTJ246" s="92"/>
      <c r="VTK246" s="92"/>
      <c r="VTL246" s="92"/>
      <c r="VTM246" s="92"/>
      <c r="VTN246" s="92"/>
      <c r="VTO246" s="92"/>
      <c r="VTP246" s="92"/>
      <c r="VTQ246" s="92"/>
      <c r="VTR246" s="92"/>
      <c r="VTS246" s="92"/>
      <c r="VTT246" s="92"/>
      <c r="VTU246" s="92"/>
      <c r="VTV246" s="92"/>
      <c r="VTW246" s="92"/>
      <c r="VTX246" s="92"/>
      <c r="VTY246" s="92"/>
      <c r="VTZ246" s="92"/>
      <c r="VUA246" s="92"/>
      <c r="VUB246" s="92"/>
      <c r="VUC246" s="92"/>
      <c r="VUD246" s="92"/>
      <c r="VUE246" s="92"/>
      <c r="VUF246" s="92"/>
      <c r="VUG246" s="92"/>
      <c r="VUH246" s="92"/>
      <c r="VUI246" s="92"/>
      <c r="VUJ246" s="92"/>
      <c r="VUK246" s="92"/>
      <c r="VUL246" s="92"/>
      <c r="VUM246" s="92"/>
      <c r="VUN246" s="92"/>
      <c r="VUO246" s="92"/>
      <c r="VUP246" s="92"/>
      <c r="VUQ246" s="92"/>
      <c r="VUR246" s="92"/>
      <c r="VUS246" s="92"/>
      <c r="VUT246" s="92"/>
      <c r="VUU246" s="92"/>
      <c r="VUV246" s="92"/>
      <c r="VUW246" s="92"/>
      <c r="VUX246" s="92"/>
      <c r="VUY246" s="92"/>
      <c r="VUZ246" s="92"/>
      <c r="VVA246" s="92"/>
      <c r="VVB246" s="92"/>
      <c r="VVC246" s="92"/>
      <c r="VVD246" s="92"/>
      <c r="VVE246" s="92"/>
      <c r="VVF246" s="92"/>
      <c r="VVG246" s="92"/>
      <c r="VVH246" s="92"/>
      <c r="VVI246" s="92"/>
      <c r="VVJ246" s="92"/>
      <c r="VVK246" s="92"/>
      <c r="VVL246" s="92"/>
      <c r="VVM246" s="92"/>
      <c r="VVN246" s="92"/>
      <c r="VVO246" s="92"/>
      <c r="VVP246" s="92"/>
      <c r="VVQ246" s="92"/>
      <c r="VVR246" s="92"/>
      <c r="VVS246" s="92"/>
      <c r="VVT246" s="92"/>
      <c r="VVU246" s="92"/>
      <c r="VVV246" s="92"/>
      <c r="VVW246" s="92"/>
      <c r="VVX246" s="92"/>
      <c r="VVY246" s="92"/>
      <c r="VVZ246" s="92"/>
      <c r="VWA246" s="92"/>
      <c r="VWB246" s="92"/>
      <c r="VWC246" s="92"/>
      <c r="VWD246" s="92"/>
      <c r="VWE246" s="92"/>
      <c r="VWF246" s="92"/>
      <c r="VWG246" s="92"/>
      <c r="VWH246" s="92"/>
      <c r="VWI246" s="92"/>
      <c r="VWJ246" s="92"/>
      <c r="VWK246" s="92"/>
      <c r="VWL246" s="92"/>
      <c r="VWM246" s="92"/>
      <c r="VWN246" s="92"/>
      <c r="VWO246" s="92"/>
      <c r="VWP246" s="92"/>
      <c r="VWQ246" s="92"/>
      <c r="VWR246" s="92"/>
      <c r="VWS246" s="92"/>
      <c r="VWT246" s="92"/>
      <c r="VWU246" s="92"/>
      <c r="VWV246" s="92"/>
      <c r="VWW246" s="92"/>
      <c r="VWX246" s="92"/>
      <c r="VWY246" s="92"/>
      <c r="VWZ246" s="92"/>
      <c r="VXA246" s="92"/>
      <c r="VXB246" s="92"/>
      <c r="VXC246" s="92"/>
      <c r="VXD246" s="92"/>
      <c r="VXE246" s="92"/>
      <c r="VXF246" s="92"/>
      <c r="VXG246" s="92"/>
      <c r="VXH246" s="92"/>
      <c r="VXI246" s="92"/>
      <c r="VXJ246" s="92"/>
      <c r="VXK246" s="92"/>
      <c r="VXL246" s="92"/>
      <c r="VXM246" s="92"/>
      <c r="VXN246" s="92"/>
      <c r="VXO246" s="92"/>
      <c r="VXP246" s="92"/>
      <c r="VXQ246" s="92"/>
      <c r="VXR246" s="92"/>
      <c r="VXS246" s="92"/>
      <c r="VXT246" s="92"/>
      <c r="VXU246" s="92"/>
      <c r="VXV246" s="92"/>
      <c r="VXW246" s="92"/>
      <c r="VXX246" s="92"/>
      <c r="VXY246" s="92"/>
      <c r="VXZ246" s="92"/>
      <c r="VYA246" s="92"/>
      <c r="VYB246" s="92"/>
      <c r="VYC246" s="92"/>
      <c r="VYD246" s="92"/>
      <c r="VYE246" s="92"/>
      <c r="VYF246" s="92"/>
      <c r="VYG246" s="92"/>
      <c r="VYH246" s="92"/>
      <c r="VYI246" s="92"/>
      <c r="VYJ246" s="92"/>
      <c r="VYK246" s="92"/>
      <c r="VYL246" s="92"/>
      <c r="VYM246" s="92"/>
      <c r="VYN246" s="92"/>
      <c r="VYO246" s="92"/>
      <c r="VYP246" s="92"/>
      <c r="VYQ246" s="92"/>
      <c r="VYR246" s="92"/>
      <c r="VYS246" s="92"/>
      <c r="VYT246" s="92"/>
      <c r="VYU246" s="92"/>
      <c r="VYV246" s="92"/>
      <c r="VYW246" s="92"/>
      <c r="VYX246" s="92"/>
      <c r="VYY246" s="92"/>
      <c r="VYZ246" s="92"/>
      <c r="VZA246" s="92"/>
      <c r="VZB246" s="92"/>
      <c r="VZC246" s="92"/>
      <c r="VZD246" s="92"/>
      <c r="VZE246" s="92"/>
      <c r="VZF246" s="92"/>
      <c r="VZG246" s="92"/>
      <c r="VZH246" s="92"/>
      <c r="VZI246" s="92"/>
      <c r="VZJ246" s="92"/>
      <c r="VZK246" s="92"/>
      <c r="VZL246" s="92"/>
      <c r="VZM246" s="92"/>
      <c r="VZN246" s="92"/>
      <c r="VZO246" s="92"/>
      <c r="VZP246" s="92"/>
      <c r="VZQ246" s="92"/>
      <c r="VZR246" s="92"/>
      <c r="VZS246" s="92"/>
      <c r="VZT246" s="92"/>
      <c r="VZU246" s="92"/>
      <c r="VZV246" s="92"/>
      <c r="VZW246" s="92"/>
      <c r="VZX246" s="92"/>
      <c r="VZY246" s="92"/>
      <c r="VZZ246" s="92"/>
      <c r="WAA246" s="92"/>
      <c r="WAB246" s="92"/>
      <c r="WAC246" s="92"/>
      <c r="WAD246" s="92"/>
      <c r="WAE246" s="92"/>
      <c r="WAF246" s="92"/>
      <c r="WAG246" s="92"/>
      <c r="WAH246" s="92"/>
      <c r="WAI246" s="92"/>
      <c r="WAJ246" s="92"/>
      <c r="WAK246" s="92"/>
      <c r="WAL246" s="92"/>
      <c r="WAM246" s="92"/>
      <c r="WAN246" s="92"/>
      <c r="WAO246" s="92"/>
      <c r="WAP246" s="92"/>
      <c r="WAQ246" s="92"/>
      <c r="WAR246" s="92"/>
      <c r="WAS246" s="92"/>
      <c r="WAT246" s="92"/>
      <c r="WAU246" s="92"/>
      <c r="WAV246" s="92"/>
      <c r="WAW246" s="92"/>
      <c r="WAX246" s="92"/>
      <c r="WAY246" s="92"/>
      <c r="WAZ246" s="92"/>
      <c r="WBA246" s="92"/>
      <c r="WBB246" s="92"/>
      <c r="WBC246" s="92"/>
      <c r="WBD246" s="92"/>
      <c r="WBE246" s="92"/>
      <c r="WBF246" s="92"/>
      <c r="WBG246" s="92"/>
      <c r="WBH246" s="92"/>
      <c r="WBI246" s="92"/>
      <c r="WBJ246" s="92"/>
      <c r="WBK246" s="92"/>
      <c r="WBL246" s="92"/>
      <c r="WBM246" s="92"/>
      <c r="WBN246" s="92"/>
      <c r="WBO246" s="92"/>
      <c r="WBP246" s="92"/>
      <c r="WBQ246" s="92"/>
      <c r="WBR246" s="92"/>
      <c r="WBS246" s="92"/>
      <c r="WBT246" s="92"/>
      <c r="WBU246" s="92"/>
      <c r="WBV246" s="92"/>
      <c r="WBW246" s="92"/>
      <c r="WBX246" s="92"/>
      <c r="WBY246" s="92"/>
      <c r="WBZ246" s="92"/>
      <c r="WCA246" s="92"/>
      <c r="WCB246" s="92"/>
      <c r="WCC246" s="92"/>
      <c r="WCD246" s="92"/>
      <c r="WCE246" s="92"/>
      <c r="WCF246" s="92"/>
      <c r="WCG246" s="92"/>
      <c r="WCH246" s="92"/>
      <c r="WCI246" s="92"/>
      <c r="WCJ246" s="92"/>
      <c r="WCK246" s="92"/>
      <c r="WCL246" s="92"/>
      <c r="WCM246" s="92"/>
      <c r="WCN246" s="92"/>
      <c r="WCO246" s="92"/>
      <c r="WCP246" s="92"/>
      <c r="WCQ246" s="92"/>
      <c r="WCR246" s="92"/>
      <c r="WCS246" s="92"/>
      <c r="WCT246" s="92"/>
      <c r="WCU246" s="92"/>
      <c r="WCV246" s="92"/>
      <c r="WCW246" s="92"/>
      <c r="WCX246" s="92"/>
      <c r="WCY246" s="92"/>
      <c r="WCZ246" s="92"/>
      <c r="WDA246" s="92"/>
      <c r="WDB246" s="92"/>
      <c r="WDC246" s="92"/>
      <c r="WDD246" s="92"/>
      <c r="WDE246" s="92"/>
      <c r="WDF246" s="92"/>
      <c r="WDG246" s="92"/>
      <c r="WDH246" s="92"/>
      <c r="WDI246" s="92"/>
      <c r="WDJ246" s="92"/>
      <c r="WDK246" s="92"/>
      <c r="WDL246" s="92"/>
      <c r="WDM246" s="92"/>
      <c r="WDN246" s="92"/>
      <c r="WDO246" s="92"/>
      <c r="WDP246" s="92"/>
      <c r="WDQ246" s="92"/>
      <c r="WDR246" s="92"/>
      <c r="WDS246" s="92"/>
      <c r="WDT246" s="92"/>
      <c r="WDU246" s="92"/>
      <c r="WDV246" s="92"/>
      <c r="WDW246" s="92"/>
      <c r="WDX246" s="92"/>
      <c r="WDY246" s="92"/>
      <c r="WDZ246" s="92"/>
      <c r="WEA246" s="92"/>
      <c r="WEB246" s="92"/>
      <c r="WEC246" s="92"/>
      <c r="WED246" s="92"/>
      <c r="WEE246" s="92"/>
      <c r="WEF246" s="92"/>
      <c r="WEG246" s="92"/>
      <c r="WEH246" s="92"/>
      <c r="WEI246" s="92"/>
      <c r="WEJ246" s="92"/>
      <c r="WEK246" s="92"/>
      <c r="WEL246" s="92"/>
      <c r="WEM246" s="92"/>
      <c r="WEN246" s="92"/>
      <c r="WEO246" s="92"/>
      <c r="WEP246" s="92"/>
      <c r="WEQ246" s="92"/>
      <c r="WER246" s="92"/>
      <c r="WES246" s="92"/>
      <c r="WET246" s="92"/>
      <c r="WEU246" s="92"/>
      <c r="WEV246" s="92"/>
      <c r="WEW246" s="92"/>
      <c r="WEX246" s="92"/>
      <c r="WEY246" s="92"/>
      <c r="WEZ246" s="92"/>
      <c r="WFA246" s="92"/>
      <c r="WFB246" s="92"/>
      <c r="WFC246" s="92"/>
      <c r="WFD246" s="92"/>
      <c r="WFE246" s="92"/>
      <c r="WFF246" s="92"/>
      <c r="WFG246" s="92"/>
      <c r="WFH246" s="92"/>
      <c r="WFI246" s="92"/>
      <c r="WFJ246" s="92"/>
      <c r="WFK246" s="92"/>
      <c r="WFL246" s="92"/>
      <c r="WFM246" s="92"/>
      <c r="WFN246" s="92"/>
      <c r="WFO246" s="92"/>
      <c r="WFP246" s="92"/>
      <c r="WFQ246" s="92"/>
      <c r="WFR246" s="92"/>
      <c r="WFS246" s="92"/>
      <c r="WFT246" s="92"/>
      <c r="WFU246" s="92"/>
      <c r="WFV246" s="92"/>
      <c r="WFW246" s="92"/>
      <c r="WFX246" s="92"/>
      <c r="WFY246" s="92"/>
      <c r="WFZ246" s="92"/>
      <c r="WGA246" s="92"/>
      <c r="WGB246" s="92"/>
      <c r="WGC246" s="92"/>
      <c r="WGD246" s="92"/>
      <c r="WGE246" s="92"/>
      <c r="WGF246" s="92"/>
      <c r="WGG246" s="92"/>
      <c r="WGH246" s="92"/>
      <c r="WGI246" s="92"/>
      <c r="WGJ246" s="92"/>
      <c r="WGK246" s="92"/>
      <c r="WGL246" s="92"/>
      <c r="WGM246" s="92"/>
      <c r="WGN246" s="92"/>
      <c r="WGO246" s="92"/>
      <c r="WGP246" s="92"/>
      <c r="WGQ246" s="92"/>
      <c r="WGR246" s="92"/>
      <c r="WGS246" s="92"/>
      <c r="WGT246" s="92"/>
      <c r="WGU246" s="92"/>
      <c r="WGV246" s="92"/>
      <c r="WGW246" s="92"/>
      <c r="WGX246" s="92"/>
      <c r="WGY246" s="92"/>
      <c r="WGZ246" s="92"/>
      <c r="WHA246" s="92"/>
      <c r="WHB246" s="92"/>
      <c r="WHC246" s="92"/>
      <c r="WHD246" s="92"/>
      <c r="WHE246" s="92"/>
      <c r="WHF246" s="92"/>
      <c r="WHG246" s="92"/>
      <c r="WHH246" s="92"/>
      <c r="WHI246" s="92"/>
      <c r="WHJ246" s="92"/>
      <c r="WHK246" s="92"/>
      <c r="WHL246" s="92"/>
      <c r="WHM246" s="92"/>
      <c r="WHN246" s="92"/>
      <c r="WHO246" s="92"/>
      <c r="WHP246" s="92"/>
      <c r="WHQ246" s="92"/>
      <c r="WHR246" s="92"/>
      <c r="WHS246" s="92"/>
      <c r="WHT246" s="92"/>
      <c r="WHU246" s="92"/>
      <c r="WHV246" s="92"/>
      <c r="WHW246" s="92"/>
      <c r="WHX246" s="92"/>
      <c r="WHY246" s="92"/>
      <c r="WHZ246" s="92"/>
      <c r="WIA246" s="92"/>
      <c r="WIB246" s="92"/>
      <c r="WIC246" s="92"/>
      <c r="WID246" s="92"/>
      <c r="WIE246" s="92"/>
      <c r="WIF246" s="92"/>
      <c r="WIG246" s="92"/>
      <c r="WIH246" s="92"/>
      <c r="WII246" s="92"/>
      <c r="WIJ246" s="92"/>
      <c r="WIK246" s="92"/>
      <c r="WIL246" s="92"/>
      <c r="WIM246" s="92"/>
      <c r="WIN246" s="92"/>
      <c r="WIO246" s="92"/>
      <c r="WIP246" s="92"/>
      <c r="WIQ246" s="92"/>
      <c r="WIR246" s="92"/>
      <c r="WIS246" s="92"/>
      <c r="WIT246" s="92"/>
      <c r="WIU246" s="92"/>
      <c r="WIV246" s="92"/>
      <c r="WIW246" s="92"/>
      <c r="WIX246" s="92"/>
      <c r="WIY246" s="92"/>
      <c r="WIZ246" s="92"/>
      <c r="WJA246" s="92"/>
      <c r="WJB246" s="92"/>
      <c r="WJC246" s="92"/>
      <c r="WJD246" s="92"/>
      <c r="WJE246" s="92"/>
      <c r="WJF246" s="92"/>
      <c r="WJG246" s="92"/>
      <c r="WJH246" s="92"/>
      <c r="WJI246" s="92"/>
      <c r="WJJ246" s="92"/>
      <c r="WJK246" s="92"/>
      <c r="WJL246" s="92"/>
      <c r="WJM246" s="92"/>
      <c r="WJN246" s="92"/>
      <c r="WJO246" s="92"/>
      <c r="WJP246" s="92"/>
      <c r="WJQ246" s="92"/>
      <c r="WJR246" s="92"/>
      <c r="WJS246" s="92"/>
      <c r="WJT246" s="92"/>
      <c r="WJU246" s="92"/>
      <c r="WJV246" s="92"/>
      <c r="WJW246" s="92"/>
      <c r="WJX246" s="92"/>
      <c r="WJY246" s="92"/>
      <c r="WJZ246" s="92"/>
      <c r="WKA246" s="92"/>
      <c r="WKB246" s="92"/>
      <c r="WKC246" s="92"/>
      <c r="WKD246" s="92"/>
      <c r="WKE246" s="92"/>
      <c r="WKF246" s="92"/>
      <c r="WKG246" s="92"/>
      <c r="WKH246" s="92"/>
      <c r="WKI246" s="92"/>
      <c r="WKJ246" s="92"/>
      <c r="WKK246" s="92"/>
      <c r="WKL246" s="92"/>
      <c r="WKM246" s="92"/>
      <c r="WKN246" s="92"/>
      <c r="WKO246" s="92"/>
      <c r="WKP246" s="92"/>
      <c r="WKQ246" s="92"/>
      <c r="WKR246" s="92"/>
      <c r="WKS246" s="92"/>
      <c r="WKT246" s="92"/>
      <c r="WKU246" s="92"/>
      <c r="WKV246" s="92"/>
      <c r="WKW246" s="92"/>
      <c r="WKX246" s="92"/>
      <c r="WKY246" s="92"/>
      <c r="WKZ246" s="92"/>
      <c r="WLA246" s="92"/>
      <c r="WLB246" s="92"/>
      <c r="WLC246" s="92"/>
      <c r="WLD246" s="92"/>
      <c r="WLE246" s="92"/>
      <c r="WLF246" s="92"/>
      <c r="WLG246" s="92"/>
      <c r="WLH246" s="92"/>
      <c r="WLI246" s="92"/>
      <c r="WLJ246" s="92"/>
      <c r="WLK246" s="92"/>
      <c r="WLL246" s="92"/>
      <c r="WLM246" s="92"/>
      <c r="WLN246" s="92"/>
      <c r="WLO246" s="92"/>
      <c r="WLP246" s="92"/>
      <c r="WLQ246" s="92"/>
      <c r="WLR246" s="92"/>
      <c r="WLS246" s="92"/>
      <c r="WLT246" s="92"/>
      <c r="WLU246" s="92"/>
      <c r="WLV246" s="92"/>
      <c r="WLW246" s="92"/>
      <c r="WLX246" s="92"/>
      <c r="WLY246" s="92"/>
      <c r="WLZ246" s="92"/>
      <c r="WMA246" s="92"/>
      <c r="WMB246" s="92"/>
      <c r="WMC246" s="92"/>
      <c r="WMD246" s="92"/>
      <c r="WME246" s="92"/>
      <c r="WMF246" s="92"/>
      <c r="WMG246" s="92"/>
      <c r="WMH246" s="92"/>
      <c r="WMI246" s="92"/>
      <c r="WMJ246" s="92"/>
      <c r="WMK246" s="92"/>
      <c r="WML246" s="92"/>
      <c r="WMM246" s="92"/>
      <c r="WMN246" s="92"/>
      <c r="WMO246" s="92"/>
      <c r="WMP246" s="92"/>
      <c r="WMQ246" s="92"/>
      <c r="WMR246" s="92"/>
      <c r="WMS246" s="92"/>
      <c r="WMT246" s="92"/>
      <c r="WMU246" s="92"/>
      <c r="WMV246" s="92"/>
      <c r="WMW246" s="92"/>
      <c r="WMX246" s="92"/>
      <c r="WMY246" s="92"/>
      <c r="WMZ246" s="92"/>
      <c r="WNA246" s="92"/>
      <c r="WNB246" s="92"/>
      <c r="WNC246" s="92"/>
      <c r="WND246" s="92"/>
      <c r="WNE246" s="92"/>
      <c r="WNF246" s="92"/>
      <c r="WNG246" s="92"/>
      <c r="WNH246" s="92"/>
      <c r="WNI246" s="92"/>
      <c r="WNJ246" s="92"/>
      <c r="WNK246" s="92"/>
      <c r="WNL246" s="92"/>
      <c r="WNM246" s="92"/>
      <c r="WNN246" s="92"/>
      <c r="WNO246" s="92"/>
      <c r="WNP246" s="92"/>
      <c r="WNQ246" s="92"/>
      <c r="WNR246" s="92"/>
      <c r="WNS246" s="92"/>
      <c r="WNT246" s="92"/>
      <c r="WNU246" s="92"/>
      <c r="WNV246" s="92"/>
      <c r="WNW246" s="92"/>
      <c r="WNX246" s="92"/>
      <c r="WNY246" s="92"/>
      <c r="WNZ246" s="92"/>
      <c r="WOA246" s="92"/>
      <c r="WOB246" s="92"/>
      <c r="WOC246" s="92"/>
      <c r="WOD246" s="92"/>
      <c r="WOE246" s="92"/>
      <c r="WOF246" s="92"/>
      <c r="WOG246" s="92"/>
      <c r="WOH246" s="92"/>
      <c r="WOI246" s="92"/>
      <c r="WOJ246" s="92"/>
      <c r="WOK246" s="92"/>
      <c r="WOL246" s="92"/>
      <c r="WOM246" s="92"/>
      <c r="WON246" s="92"/>
      <c r="WOO246" s="92"/>
      <c r="WOP246" s="92"/>
      <c r="WOQ246" s="92"/>
      <c r="WOR246" s="92"/>
      <c r="WOS246" s="92"/>
      <c r="WOT246" s="92"/>
      <c r="WOU246" s="92"/>
      <c r="WOV246" s="92"/>
      <c r="WOW246" s="92"/>
      <c r="WOX246" s="92"/>
      <c r="WOY246" s="92"/>
      <c r="WOZ246" s="92"/>
      <c r="WPA246" s="92"/>
      <c r="WPB246" s="92"/>
      <c r="WPC246" s="92"/>
      <c r="WPD246" s="92"/>
      <c r="WPE246" s="92"/>
      <c r="WPF246" s="92"/>
      <c r="WPG246" s="92"/>
      <c r="WPH246" s="92"/>
      <c r="WPI246" s="92"/>
      <c r="WPJ246" s="92"/>
      <c r="WPK246" s="92"/>
      <c r="WPL246" s="92"/>
      <c r="WPM246" s="92"/>
      <c r="WPN246" s="92"/>
      <c r="WPO246" s="92"/>
      <c r="WPP246" s="92"/>
      <c r="WPQ246" s="92"/>
      <c r="WPR246" s="92"/>
      <c r="WPS246" s="92"/>
      <c r="WPT246" s="92"/>
      <c r="WPU246" s="92"/>
      <c r="WPV246" s="92"/>
      <c r="WPW246" s="92"/>
      <c r="WPX246" s="92"/>
      <c r="WPY246" s="92"/>
      <c r="WPZ246" s="92"/>
      <c r="WQA246" s="92"/>
      <c r="WQB246" s="92"/>
      <c r="WQC246" s="92"/>
      <c r="WQD246" s="92"/>
      <c r="WQE246" s="92"/>
      <c r="WQF246" s="92"/>
      <c r="WQG246" s="92"/>
      <c r="WQH246" s="92"/>
      <c r="WQI246" s="92"/>
      <c r="WQJ246" s="92"/>
      <c r="WQK246" s="92"/>
      <c r="WQL246" s="92"/>
      <c r="WQM246" s="92"/>
      <c r="WQN246" s="92"/>
      <c r="WQO246" s="92"/>
      <c r="WQP246" s="92"/>
      <c r="WQQ246" s="92"/>
      <c r="WQR246" s="92"/>
      <c r="WQS246" s="92"/>
      <c r="WQT246" s="92"/>
      <c r="WQU246" s="92"/>
      <c r="WQV246" s="92"/>
      <c r="WQW246" s="92"/>
      <c r="WQX246" s="92"/>
      <c r="WQY246" s="92"/>
      <c r="WQZ246" s="92"/>
      <c r="WRA246" s="92"/>
      <c r="WRB246" s="92"/>
      <c r="WRC246" s="92"/>
      <c r="WRD246" s="92"/>
      <c r="WRE246" s="92"/>
      <c r="WRF246" s="92"/>
      <c r="WRG246" s="92"/>
      <c r="WRH246" s="92"/>
      <c r="WRI246" s="92"/>
      <c r="WRJ246" s="92"/>
      <c r="WRK246" s="92"/>
      <c r="WRL246" s="92"/>
      <c r="WRM246" s="92"/>
      <c r="WRN246" s="92"/>
      <c r="WRO246" s="92"/>
      <c r="WRP246" s="92"/>
      <c r="WRQ246" s="92"/>
      <c r="WRR246" s="92"/>
      <c r="WRS246" s="92"/>
      <c r="WRT246" s="92"/>
      <c r="WRU246" s="92"/>
      <c r="WRV246" s="92"/>
      <c r="WRW246" s="92"/>
      <c r="WRX246" s="92"/>
      <c r="WRY246" s="92"/>
      <c r="WRZ246" s="92"/>
      <c r="WSA246" s="92"/>
      <c r="WSB246" s="92"/>
      <c r="WSC246" s="92"/>
      <c r="WSD246" s="92"/>
      <c r="WSE246" s="92"/>
      <c r="WSF246" s="92"/>
      <c r="WSG246" s="92"/>
      <c r="WSH246" s="92"/>
      <c r="WSI246" s="92"/>
      <c r="WSJ246" s="92"/>
      <c r="WSK246" s="92"/>
      <c r="WSL246" s="92"/>
      <c r="WSM246" s="92"/>
      <c r="WSN246" s="92"/>
      <c r="WSO246" s="92"/>
      <c r="WSP246" s="92"/>
      <c r="WSQ246" s="92"/>
      <c r="WSR246" s="92"/>
      <c r="WSS246" s="92"/>
      <c r="WST246" s="92"/>
      <c r="WSU246" s="92"/>
      <c r="WSV246" s="92"/>
      <c r="WSW246" s="92"/>
      <c r="WSX246" s="92"/>
      <c r="WSY246" s="92"/>
      <c r="WSZ246" s="92"/>
      <c r="WTA246" s="92"/>
      <c r="WTB246" s="92"/>
      <c r="WTC246" s="92"/>
      <c r="WTD246" s="92"/>
      <c r="WTE246" s="92"/>
      <c r="WTF246" s="92"/>
      <c r="WTG246" s="92"/>
      <c r="WTH246" s="92"/>
      <c r="WTI246" s="92"/>
      <c r="WTJ246" s="92"/>
      <c r="WTK246" s="92"/>
      <c r="WTL246" s="92"/>
      <c r="WTM246" s="92"/>
      <c r="WTN246" s="92"/>
      <c r="WTO246" s="92"/>
      <c r="WTP246" s="92"/>
      <c r="WTQ246" s="92"/>
      <c r="WTR246" s="92"/>
      <c r="WTS246" s="92"/>
      <c r="WTT246" s="92"/>
      <c r="WTU246" s="92"/>
      <c r="WTV246" s="92"/>
      <c r="WTW246" s="92"/>
      <c r="WTX246" s="92"/>
      <c r="WTY246" s="92"/>
      <c r="WTZ246" s="92"/>
      <c r="WUA246" s="92"/>
      <c r="WUB246" s="92"/>
      <c r="WUC246" s="92"/>
      <c r="WUD246" s="92"/>
      <c r="WUE246" s="92"/>
      <c r="WUF246" s="92"/>
      <c r="WUG246" s="92"/>
      <c r="WUH246" s="92"/>
      <c r="WUI246" s="92"/>
      <c r="WUJ246" s="92"/>
      <c r="WUK246" s="92"/>
      <c r="WUL246" s="92"/>
      <c r="WUM246" s="92"/>
      <c r="WUN246" s="92"/>
      <c r="WUO246" s="92"/>
      <c r="WUP246" s="92"/>
      <c r="WUQ246" s="92"/>
      <c r="WUR246" s="92"/>
      <c r="WUS246" s="92"/>
      <c r="WUT246" s="92"/>
      <c r="WUU246" s="92"/>
      <c r="WUV246" s="92"/>
      <c r="WUW246" s="92"/>
      <c r="WUX246" s="92"/>
      <c r="WUY246" s="92"/>
      <c r="WUZ246" s="92"/>
      <c r="WVA246" s="92"/>
      <c r="WVB246" s="92"/>
      <c r="WVC246" s="92"/>
      <c r="WVD246" s="92"/>
      <c r="WVE246" s="92"/>
      <c r="WVF246" s="92"/>
      <c r="WVG246" s="92"/>
      <c r="WVH246" s="92"/>
      <c r="WVI246" s="92"/>
      <c r="WVJ246" s="92"/>
      <c r="WVK246" s="92"/>
      <c r="WVL246" s="92"/>
      <c r="WVM246" s="92"/>
      <c r="WVN246" s="92"/>
      <c r="WVO246" s="92"/>
      <c r="WVP246" s="92"/>
      <c r="WVQ246" s="92"/>
      <c r="WVR246" s="92"/>
      <c r="WVS246" s="92"/>
      <c r="WVT246" s="92"/>
      <c r="WVU246" s="92"/>
      <c r="WVV246" s="92"/>
      <c r="WVW246" s="92"/>
      <c r="WVX246" s="92"/>
      <c r="WVY246" s="92"/>
      <c r="WVZ246" s="92"/>
      <c r="WWA246" s="92"/>
      <c r="WWB246" s="92"/>
      <c r="WWC246" s="92"/>
      <c r="WWD246" s="92"/>
      <c r="WWE246" s="92"/>
      <c r="WWF246" s="92"/>
      <c r="WWG246" s="92"/>
      <c r="WWH246" s="92"/>
      <c r="WWI246" s="92"/>
      <c r="WWJ246" s="92"/>
      <c r="WWK246" s="92"/>
      <c r="WWL246" s="92"/>
      <c r="WWM246" s="92"/>
      <c r="WWN246" s="92"/>
      <c r="WWO246" s="92"/>
      <c r="WWP246" s="92"/>
      <c r="WWQ246" s="92"/>
      <c r="WWR246" s="92"/>
      <c r="WWS246" s="92"/>
      <c r="WWT246" s="92"/>
      <c r="WWU246" s="92"/>
      <c r="WWV246" s="92"/>
      <c r="WWW246" s="92"/>
      <c r="WWX246" s="92"/>
      <c r="WWY246" s="92"/>
      <c r="WWZ246" s="92"/>
      <c r="WXA246" s="92"/>
      <c r="WXB246" s="92"/>
      <c r="WXC246" s="92"/>
      <c r="WXD246" s="92"/>
      <c r="WXE246" s="92"/>
      <c r="WXF246" s="92"/>
      <c r="WXG246" s="92"/>
      <c r="WXH246" s="92"/>
      <c r="WXI246" s="92"/>
      <c r="WXJ246" s="92"/>
      <c r="WXK246" s="92"/>
      <c r="WXL246" s="92"/>
      <c r="WXM246" s="92"/>
      <c r="WXN246" s="92"/>
      <c r="WXO246" s="92"/>
      <c r="WXP246" s="92"/>
      <c r="WXQ246" s="92"/>
      <c r="WXR246" s="92"/>
      <c r="WXS246" s="92"/>
      <c r="WXT246" s="92"/>
      <c r="WXU246" s="92"/>
      <c r="WXV246" s="92"/>
      <c r="WXW246" s="92"/>
      <c r="WXX246" s="92"/>
      <c r="WXY246" s="92"/>
      <c r="WXZ246" s="92"/>
      <c r="WYA246" s="92"/>
      <c r="WYB246" s="92"/>
      <c r="WYC246" s="92"/>
      <c r="WYD246" s="92"/>
      <c r="WYE246" s="92"/>
      <c r="WYF246" s="92"/>
      <c r="WYG246" s="92"/>
      <c r="WYH246" s="92"/>
      <c r="WYI246" s="92"/>
      <c r="WYJ246" s="92"/>
      <c r="WYK246" s="92"/>
      <c r="WYL246" s="92"/>
      <c r="WYM246" s="92"/>
      <c r="WYN246" s="92"/>
      <c r="WYO246" s="92"/>
      <c r="WYP246" s="92"/>
      <c r="WYQ246" s="92"/>
      <c r="WYR246" s="92"/>
      <c r="WYS246" s="92"/>
      <c r="WYT246" s="92"/>
      <c r="WYU246" s="92"/>
      <c r="WYV246" s="92"/>
      <c r="WYW246" s="92"/>
      <c r="WYX246" s="92"/>
      <c r="WYY246" s="92"/>
      <c r="WYZ246" s="92"/>
      <c r="WZA246" s="92"/>
      <c r="WZB246" s="92"/>
      <c r="WZC246" s="92"/>
      <c r="WZD246" s="92"/>
      <c r="WZE246" s="92"/>
      <c r="WZF246" s="92"/>
      <c r="WZG246" s="92"/>
      <c r="WZH246" s="92"/>
      <c r="WZI246" s="92"/>
      <c r="WZJ246" s="92"/>
      <c r="WZK246" s="92"/>
      <c r="WZL246" s="92"/>
      <c r="WZM246" s="92"/>
      <c r="WZN246" s="92"/>
      <c r="WZO246" s="92"/>
      <c r="WZP246" s="92"/>
      <c r="WZQ246" s="92"/>
      <c r="WZR246" s="92"/>
      <c r="WZS246" s="92"/>
      <c r="WZT246" s="92"/>
      <c r="WZU246" s="92"/>
      <c r="WZV246" s="92"/>
      <c r="WZW246" s="92"/>
      <c r="WZX246" s="92"/>
      <c r="WZY246" s="92"/>
      <c r="WZZ246" s="92"/>
      <c r="XAA246" s="92"/>
      <c r="XAB246" s="92"/>
      <c r="XAC246" s="92"/>
      <c r="XAD246" s="92"/>
      <c r="XAE246" s="92"/>
      <c r="XAF246" s="92"/>
      <c r="XAG246" s="92"/>
      <c r="XAH246" s="92"/>
      <c r="XAI246" s="92"/>
      <c r="XAJ246" s="92"/>
      <c r="XAK246" s="92"/>
      <c r="XAL246" s="92"/>
      <c r="XAM246" s="92"/>
      <c r="XAN246" s="92"/>
      <c r="XAO246" s="92"/>
      <c r="XAP246" s="92"/>
      <c r="XAQ246" s="92"/>
      <c r="XAR246" s="92"/>
      <c r="XAS246" s="92"/>
      <c r="XAT246" s="92"/>
      <c r="XAU246" s="92"/>
      <c r="XAV246" s="92"/>
      <c r="XAW246" s="92"/>
      <c r="XAX246" s="92"/>
      <c r="XAY246" s="92"/>
      <c r="XAZ246" s="92"/>
      <c r="XBA246" s="92"/>
      <c r="XBB246" s="92"/>
      <c r="XBC246" s="92"/>
      <c r="XBD246" s="92"/>
      <c r="XBE246" s="92"/>
      <c r="XBF246" s="92"/>
      <c r="XBG246" s="92"/>
      <c r="XBH246" s="92"/>
      <c r="XBI246" s="92"/>
      <c r="XBJ246" s="92"/>
      <c r="XBK246" s="92"/>
      <c r="XBL246" s="92"/>
      <c r="XBM246" s="92"/>
      <c r="XBN246" s="92"/>
      <c r="XBO246" s="92"/>
      <c r="XBP246" s="92"/>
      <c r="XBQ246" s="92"/>
      <c r="XBR246" s="92"/>
      <c r="XBS246" s="92"/>
      <c r="XBT246" s="92"/>
      <c r="XBU246" s="92"/>
      <c r="XBV246" s="92"/>
      <c r="XBW246" s="92"/>
      <c r="XBX246" s="92"/>
      <c r="XBY246" s="92"/>
      <c r="XBZ246" s="92"/>
      <c r="XCA246" s="92"/>
      <c r="XCB246" s="92"/>
      <c r="XCC246" s="92"/>
      <c r="XCD246" s="92"/>
      <c r="XCE246" s="92"/>
      <c r="XCF246" s="92"/>
      <c r="XCG246" s="92"/>
      <c r="XCH246" s="92"/>
      <c r="XCI246" s="92"/>
      <c r="XCJ246" s="92"/>
      <c r="XCK246" s="92"/>
      <c r="XCL246" s="92"/>
      <c r="XCM246" s="92"/>
      <c r="XCN246" s="92"/>
      <c r="XCO246" s="92"/>
      <c r="XCP246" s="92"/>
      <c r="XCQ246" s="92"/>
      <c r="XCR246" s="92"/>
      <c r="XCS246" s="92"/>
      <c r="XCT246" s="92"/>
      <c r="XCU246" s="92"/>
      <c r="XCV246" s="92"/>
      <c r="XCW246" s="92"/>
      <c r="XCX246" s="92"/>
      <c r="XCY246" s="92"/>
      <c r="XCZ246" s="92"/>
      <c r="XDA246" s="92"/>
      <c r="XDB246" s="92"/>
      <c r="XDC246" s="92"/>
      <c r="XDD246" s="92"/>
      <c r="XDE246" s="92"/>
      <c r="XDF246" s="92"/>
      <c r="XDG246" s="92"/>
      <c r="XDH246" s="92"/>
      <c r="XDI246" s="92"/>
      <c r="XDJ246" s="92"/>
      <c r="XDK246" s="92"/>
      <c r="XDL246" s="92"/>
      <c r="XDM246" s="92"/>
      <c r="XDN246" s="92"/>
      <c r="XDO246" s="92"/>
      <c r="XDP246" s="92"/>
      <c r="XDQ246" s="92"/>
      <c r="XDR246" s="92"/>
      <c r="XDS246" s="92"/>
      <c r="XDT246" s="92"/>
      <c r="XDU246" s="92"/>
      <c r="XDV246" s="92"/>
      <c r="XDW246" s="92"/>
      <c r="XDX246" s="92"/>
      <c r="XDY246" s="92"/>
      <c r="XDZ246" s="92"/>
      <c r="XEA246" s="92"/>
      <c r="XEB246" s="92"/>
      <c r="XEC246" s="92"/>
      <c r="XED246" s="92"/>
      <c r="XEE246" s="92"/>
      <c r="XEF246" s="92"/>
      <c r="XEG246" s="92"/>
      <c r="XEH246" s="92"/>
      <c r="XEI246" s="92"/>
      <c r="XEJ246" s="92"/>
      <c r="XEK246" s="92"/>
      <c r="XEL246" s="92"/>
      <c r="XEM246" s="92"/>
      <c r="XEN246" s="92"/>
      <c r="XEO246" s="92"/>
      <c r="XEP246" s="92"/>
      <c r="XEQ246" s="92"/>
      <c r="XER246" s="92"/>
      <c r="XES246" s="92"/>
      <c r="XET246" s="92"/>
      <c r="XEU246" s="92"/>
      <c r="XEV246" s="92"/>
      <c r="XEW246" s="92"/>
      <c r="XEX246" s="92"/>
      <c r="XEY246" s="92"/>
      <c r="XEZ246" s="92"/>
      <c r="XFA246" s="92"/>
      <c r="XFB246" s="92"/>
      <c r="XFC246" s="92"/>
    </row>
    <row r="247" spans="1:16383" x14ac:dyDescent="0.25">
      <c r="F247" s="138"/>
      <c r="G247" s="138"/>
      <c r="H247" s="138"/>
    </row>
    <row r="248" spans="1:16383" s="200" customFormat="1" x14ac:dyDescent="0.25">
      <c r="A248" s="196"/>
      <c r="B248" s="197"/>
      <c r="C248" s="198"/>
      <c r="D248" s="199"/>
      <c r="E248" s="200" t="str">
        <f>InpR!$E$119</f>
        <v>2019-20 RPI-CPIH wedge adjustment at 2017-18 FYA CPIH prices - WR</v>
      </c>
      <c r="F248" s="250">
        <f>InpR!$F$119</f>
        <v>6.2038371246436498E-3</v>
      </c>
      <c r="G248" s="200" t="str">
        <f>InpR!$G$119</f>
        <v>£m</v>
      </c>
      <c r="H248" s="30"/>
    </row>
    <row r="249" spans="1:16383" s="92" customFormat="1" x14ac:dyDescent="0.25">
      <c r="A249" s="164"/>
      <c r="B249" s="165"/>
      <c r="C249" s="166"/>
      <c r="D249" s="167"/>
      <c r="E249" s="231" t="str">
        <f>Index!E$46</f>
        <v>CPI(H): Financial year average - index - final determination</v>
      </c>
      <c r="F249" s="223">
        <f>Index!F$46</f>
        <v>0</v>
      </c>
      <c r="G249" s="223" t="str">
        <f>Index!G$46</f>
        <v>index</v>
      </c>
      <c r="H249" s="223">
        <f>Index!H$46</f>
        <v>0</v>
      </c>
      <c r="I249" s="223">
        <f>Index!I$46</f>
        <v>0</v>
      </c>
      <c r="J249" s="223">
        <f>Index!J$46</f>
        <v>104.21666666666665</v>
      </c>
      <c r="K249" s="223">
        <f>Index!K$46</f>
        <v>106.43333333333334</v>
      </c>
      <c r="L249" s="223">
        <f>Index!L$46</f>
        <v>108.55238432841566</v>
      </c>
      <c r="M249" s="223">
        <f>Index!M$46</f>
        <v>110.70537330136041</v>
      </c>
      <c r="N249" s="223">
        <f>Index!N$46</f>
        <v>112.92412852304601</v>
      </c>
      <c r="O249" s="223">
        <f>Index!O$46</f>
        <v>115.26744552524366</v>
      </c>
      <c r="P249" s="223">
        <f>Index!P$46</f>
        <v>117.68806188127384</v>
      </c>
      <c r="Q249" s="223">
        <f>Index!Q$46</f>
        <v>120.15951118078074</v>
      </c>
      <c r="R249" s="223">
        <f>Index!R$46</f>
        <v>122.56270140439625</v>
      </c>
    </row>
    <row r="250" spans="1:16383" s="92" customFormat="1" x14ac:dyDescent="0.25">
      <c r="A250" s="164"/>
      <c r="B250" s="165"/>
      <c r="C250" s="166"/>
      <c r="D250" s="167"/>
      <c r="E250" s="231" t="str">
        <f>Index!E$50</f>
        <v>CPI(H): March - index - final determination</v>
      </c>
      <c r="F250" s="223">
        <f>Index!F$50</f>
        <v>0</v>
      </c>
      <c r="G250" s="223" t="str">
        <f>Index!G$50</f>
        <v>index</v>
      </c>
      <c r="H250" s="223">
        <f>Index!H$50</f>
        <v>0</v>
      </c>
      <c r="I250" s="223">
        <f>Index!I$50</f>
        <v>0</v>
      </c>
      <c r="J250" s="223">
        <f>Index!J$50</f>
        <v>105.1</v>
      </c>
      <c r="K250" s="223">
        <f>Index!K$50</f>
        <v>107</v>
      </c>
      <c r="L250" s="223">
        <f>Index!L$50</f>
        <v>109.52246947724301</v>
      </c>
      <c r="M250" s="223">
        <f>Index!M$50</f>
        <v>111.712918866788</v>
      </c>
      <c r="N250" s="223">
        <f>Index!N$50</f>
        <v>113.97509521197701</v>
      </c>
      <c r="O250" s="223">
        <f>Index!O$50</f>
        <v>116.368572211429</v>
      </c>
      <c r="P250" s="223">
        <f>Index!P$50</f>
        <v>118.812312227869</v>
      </c>
      <c r="Q250" s="223">
        <f>Index!Q$50</f>
        <v>121.307370784654</v>
      </c>
      <c r="R250" s="223">
        <f>Index!R$50</f>
        <v>123.73351820034701</v>
      </c>
    </row>
    <row r="251" spans="1:16383" s="334" customFormat="1" x14ac:dyDescent="0.25">
      <c r="A251" s="330"/>
      <c r="B251" s="331"/>
      <c r="C251" s="332"/>
      <c r="D251" s="333"/>
      <c r="E251" s="230" t="s">
        <v>571</v>
      </c>
      <c r="F251" s="177">
        <f xml:space="preserve"> $L$250 / $J$249</f>
        <v>1.0509112695721383</v>
      </c>
      <c r="G251" s="335"/>
    </row>
    <row r="252" spans="1:16383" s="329" customFormat="1" x14ac:dyDescent="0.25">
      <c r="A252" s="47"/>
      <c r="B252" s="51"/>
      <c r="C252" s="278"/>
      <c r="D252" s="56"/>
      <c r="E252" s="247" t="s">
        <v>572</v>
      </c>
      <c r="F252" s="247">
        <f xml:space="preserve"> $F$248 * $F$251</f>
        <v>6.5196823488780226E-3</v>
      </c>
      <c r="G252" s="247" t="s">
        <v>296</v>
      </c>
      <c r="H252" s="7"/>
      <c r="I252" s="7"/>
      <c r="J252" s="7"/>
      <c r="K252" s="7"/>
      <c r="L252" s="7"/>
      <c r="M252" s="7"/>
      <c r="N252" s="7"/>
      <c r="O252" s="7"/>
      <c r="P252" s="7"/>
      <c r="Q252" s="7"/>
      <c r="R252" s="7"/>
    </row>
    <row r="253" spans="1:16383" s="92" customFormat="1" x14ac:dyDescent="0.25">
      <c r="A253" s="164"/>
      <c r="B253" s="165"/>
      <c r="C253" s="166"/>
      <c r="D253" s="167"/>
      <c r="E253" s="30" t="str">
        <f>Time!E$40</f>
        <v>Acquisition / initial balance date flag</v>
      </c>
      <c r="F253" s="249">
        <f>Time!F$40</f>
        <v>0</v>
      </c>
      <c r="G253" s="249" t="str">
        <f>Time!G$40</f>
        <v>flag</v>
      </c>
      <c r="H253" s="249">
        <f>Time!H$40</f>
        <v>1</v>
      </c>
      <c r="I253" s="249">
        <f>Time!I$40</f>
        <v>0</v>
      </c>
      <c r="J253" s="249">
        <f>Time!J$40</f>
        <v>0</v>
      </c>
      <c r="K253" s="249">
        <f>Time!K$40</f>
        <v>0</v>
      </c>
      <c r="L253" s="249">
        <f>Time!L$40</f>
        <v>1</v>
      </c>
      <c r="M253" s="249">
        <f>Time!M$40</f>
        <v>0</v>
      </c>
      <c r="N253" s="249">
        <f>Time!N$40</f>
        <v>0</v>
      </c>
      <c r="O253" s="249">
        <f>Time!O$40</f>
        <v>0</v>
      </c>
      <c r="P253" s="249">
        <f>Time!P$40</f>
        <v>0</v>
      </c>
      <c r="Q253" s="249">
        <f>Time!Q$40</f>
        <v>0</v>
      </c>
      <c r="R253" s="249">
        <f>Time!R$40</f>
        <v>0</v>
      </c>
    </row>
    <row r="254" spans="1:16383" x14ac:dyDescent="0.25">
      <c r="A254" s="48"/>
      <c r="B254" s="59"/>
      <c r="C254" s="108"/>
      <c r="D254" s="53"/>
    </row>
    <row r="255" spans="1:16383" x14ac:dyDescent="0.25">
      <c r="A255" s="47"/>
      <c r="B255" s="51"/>
      <c r="C255" s="278"/>
      <c r="D255" s="56"/>
      <c r="E255" s="7" t="s">
        <v>573</v>
      </c>
      <c r="G255" s="162" t="s">
        <v>296</v>
      </c>
      <c r="J255" s="242">
        <f t="shared" ref="J255:R255" si="157" xml:space="preserve"> I258</f>
        <v>0</v>
      </c>
      <c r="K255" s="242">
        <f t="shared" si="157"/>
        <v>0</v>
      </c>
      <c r="L255" s="242">
        <f t="shared" si="157"/>
        <v>0</v>
      </c>
      <c r="M255" s="242">
        <f t="shared" si="157"/>
        <v>6.2038371246436498E-3</v>
      </c>
      <c r="N255" s="242">
        <f t="shared" si="157"/>
        <v>6.3543303733491138E-3</v>
      </c>
      <c r="O255" s="242">
        <f t="shared" si="157"/>
        <v>6.5423400680679747E-3</v>
      </c>
      <c r="P255" s="242">
        <f t="shared" si="157"/>
        <v>6.7484478774219904E-3</v>
      </c>
      <c r="Q255" s="242">
        <f t="shared" si="157"/>
        <v>6.9643982094994986E-3</v>
      </c>
      <c r="R255" s="242">
        <f t="shared" si="157"/>
        <v>7.1872589522034812E-3</v>
      </c>
    </row>
    <row r="256" spans="1:16383" x14ac:dyDescent="0.25">
      <c r="A256" s="47"/>
      <c r="B256" s="51"/>
      <c r="C256" s="111"/>
      <c r="D256" s="56" t="s">
        <v>503</v>
      </c>
      <c r="E256" s="7" t="str">
        <f t="shared" ref="E256:R256" si="158" xml:space="preserve"> E$241</f>
        <v>2019-20 wedge RCV indexation</v>
      </c>
      <c r="F256" s="242">
        <f t="shared" si="158"/>
        <v>0</v>
      </c>
      <c r="G256" s="242" t="str">
        <f t="shared" si="158"/>
        <v>£m</v>
      </c>
      <c r="H256" s="242">
        <f t="shared" si="158"/>
        <v>0</v>
      </c>
      <c r="I256" s="242">
        <f t="shared" si="158"/>
        <v>0</v>
      </c>
      <c r="J256" s="242">
        <f t="shared" si="158"/>
        <v>0</v>
      </c>
      <c r="K256" s="242">
        <f t="shared" si="158"/>
        <v>0</v>
      </c>
      <c r="L256" s="242">
        <f t="shared" si="158"/>
        <v>0</v>
      </c>
      <c r="M256" s="242">
        <f t="shared" si="158"/>
        <v>1.504932487054641E-4</v>
      </c>
      <c r="N256" s="242">
        <f t="shared" si="158"/>
        <v>1.8800969471886099E-4</v>
      </c>
      <c r="O256" s="242">
        <f t="shared" si="158"/>
        <v>2.061078093540161E-4</v>
      </c>
      <c r="P256" s="242">
        <f t="shared" si="158"/>
        <v>2.1595033207750839E-4</v>
      </c>
      <c r="Q256" s="242">
        <f t="shared" si="158"/>
        <v>2.2286074270398262E-4</v>
      </c>
      <c r="R256" s="242">
        <f t="shared" si="158"/>
        <v>2.1561776856610302E-4</v>
      </c>
    </row>
    <row r="257" spans="1:26" x14ac:dyDescent="0.25">
      <c r="A257" s="354"/>
      <c r="B257" s="355"/>
      <c r="C257" s="356"/>
      <c r="D257" s="357"/>
      <c r="E257" s="351"/>
      <c r="F257" s="358"/>
      <c r="G257" s="358"/>
      <c r="H257" s="358"/>
      <c r="I257" s="358"/>
      <c r="J257" s="358"/>
      <c r="K257" s="358"/>
      <c r="L257" s="358"/>
      <c r="M257" s="358"/>
      <c r="N257" s="358"/>
      <c r="O257" s="358"/>
      <c r="P257" s="358"/>
      <c r="Q257" s="358"/>
      <c r="R257" s="358"/>
    </row>
    <row r="258" spans="1:26" s="138" customFormat="1" x14ac:dyDescent="0.25">
      <c r="A258" s="134"/>
      <c r="B258" s="135"/>
      <c r="C258" s="277"/>
      <c r="D258" s="137"/>
      <c r="E258" s="138" t="s">
        <v>574</v>
      </c>
      <c r="G258" s="163" t="s">
        <v>296</v>
      </c>
      <c r="J258" s="243">
        <f t="shared" ref="J258:R258" si="159" xml:space="preserve"> IF( J253 = 1, $F248, J255 + J256 - J257)</f>
        <v>0</v>
      </c>
      <c r="K258" s="243">
        <f t="shared" si="159"/>
        <v>0</v>
      </c>
      <c r="L258" s="243">
        <f xml:space="preserve"> IF( L253 = 1, $F248, L255 + L256 - L257)</f>
        <v>6.2038371246436498E-3</v>
      </c>
      <c r="M258" s="243">
        <f t="shared" si="159"/>
        <v>6.3543303733491138E-3</v>
      </c>
      <c r="N258" s="243">
        <f t="shared" si="159"/>
        <v>6.5423400680679747E-3</v>
      </c>
      <c r="O258" s="243">
        <f t="shared" si="159"/>
        <v>6.7484478774219904E-3</v>
      </c>
      <c r="P258" s="243">
        <f t="shared" si="159"/>
        <v>6.9643982094994986E-3</v>
      </c>
      <c r="Q258" s="243">
        <f t="shared" si="159"/>
        <v>7.1872589522034812E-3</v>
      </c>
      <c r="R258" s="243">
        <f t="shared" si="159"/>
        <v>7.4028767207695838E-3</v>
      </c>
    </row>
    <row r="260" spans="1:26" s="92" customFormat="1" x14ac:dyDescent="0.25">
      <c r="A260" s="164"/>
      <c r="B260" s="165"/>
      <c r="C260" s="166"/>
      <c r="D260" s="167"/>
      <c r="E260" s="179" t="str">
        <f t="shared" ref="E260:R260" si="160" xml:space="preserve"> E$255</f>
        <v>2019-20 wedge Nominal RCV balance BEG</v>
      </c>
      <c r="F260" s="185">
        <f t="shared" si="160"/>
        <v>0</v>
      </c>
      <c r="G260" s="185" t="str">
        <f t="shared" si="160"/>
        <v>£m</v>
      </c>
      <c r="H260" s="185">
        <f t="shared" si="160"/>
        <v>0</v>
      </c>
      <c r="I260" s="185">
        <f t="shared" si="160"/>
        <v>0</v>
      </c>
      <c r="J260" s="185">
        <f t="shared" si="160"/>
        <v>0</v>
      </c>
      <c r="K260" s="185">
        <f t="shared" si="160"/>
        <v>0</v>
      </c>
      <c r="L260" s="185">
        <f t="shared" si="160"/>
        <v>0</v>
      </c>
      <c r="M260" s="185">
        <f t="shared" si="160"/>
        <v>6.2038371246436498E-3</v>
      </c>
      <c r="N260" s="185">
        <f t="shared" si="160"/>
        <v>6.3543303733491138E-3</v>
      </c>
      <c r="O260" s="185">
        <f t="shared" si="160"/>
        <v>6.5423400680679747E-3</v>
      </c>
      <c r="P260" s="185">
        <f t="shared" si="160"/>
        <v>6.7484478774219904E-3</v>
      </c>
      <c r="Q260" s="185">
        <f t="shared" si="160"/>
        <v>6.9643982094994986E-3</v>
      </c>
      <c r="R260" s="185">
        <f t="shared" si="160"/>
        <v>7.1872589522034812E-3</v>
      </c>
    </row>
    <row r="261" spans="1:26" s="91" customFormat="1" x14ac:dyDescent="0.25">
      <c r="A261" s="170"/>
      <c r="B261" s="165"/>
      <c r="C261" s="166"/>
      <c r="D261" s="171"/>
      <c r="E261" s="179" t="str">
        <f t="shared" ref="E261:R261" si="161" xml:space="preserve"> E$241</f>
        <v>2019-20 wedge RCV indexation</v>
      </c>
      <c r="F261" s="184">
        <f t="shared" si="161"/>
        <v>0</v>
      </c>
      <c r="G261" s="185" t="str">
        <f t="shared" si="161"/>
        <v>£m</v>
      </c>
      <c r="H261" s="184">
        <f t="shared" si="161"/>
        <v>0</v>
      </c>
      <c r="I261" s="184">
        <f t="shared" si="161"/>
        <v>0</v>
      </c>
      <c r="J261" s="184">
        <f t="shared" si="161"/>
        <v>0</v>
      </c>
      <c r="K261" s="184">
        <f t="shared" si="161"/>
        <v>0</v>
      </c>
      <c r="L261" s="184">
        <f t="shared" si="161"/>
        <v>0</v>
      </c>
      <c r="M261" s="184">
        <f t="shared" si="161"/>
        <v>1.504932487054641E-4</v>
      </c>
      <c r="N261" s="184">
        <f t="shared" si="161"/>
        <v>1.8800969471886099E-4</v>
      </c>
      <c r="O261" s="184">
        <f t="shared" si="161"/>
        <v>2.061078093540161E-4</v>
      </c>
      <c r="P261" s="184">
        <f t="shared" si="161"/>
        <v>2.1595033207750839E-4</v>
      </c>
      <c r="Q261" s="184">
        <f t="shared" si="161"/>
        <v>2.2286074270398262E-4</v>
      </c>
      <c r="R261" s="184">
        <f t="shared" si="161"/>
        <v>2.1561776856610302E-4</v>
      </c>
      <c r="S261" s="92"/>
      <c r="T261" s="92"/>
      <c r="U261" s="92"/>
      <c r="V261" s="92"/>
      <c r="W261" s="92"/>
      <c r="X261" s="92"/>
      <c r="Y261" s="92"/>
      <c r="Z261" s="92"/>
    </row>
    <row r="262" spans="1:26" s="92" customFormat="1" x14ac:dyDescent="0.25">
      <c r="A262" s="164"/>
      <c r="B262" s="165"/>
      <c r="C262" s="166"/>
      <c r="D262" s="167"/>
      <c r="E262" s="179" t="str">
        <f t="shared" ref="E262:R262" si="162" xml:space="preserve"> E$258</f>
        <v>2019-20 wedge Nominal RCV balance END</v>
      </c>
      <c r="F262" s="185">
        <f t="shared" si="162"/>
        <v>0</v>
      </c>
      <c r="G262" s="185" t="str">
        <f t="shared" si="162"/>
        <v>£m</v>
      </c>
      <c r="H262" s="185">
        <f t="shared" si="162"/>
        <v>0</v>
      </c>
      <c r="I262" s="185">
        <f t="shared" si="162"/>
        <v>0</v>
      </c>
      <c r="J262" s="185">
        <f t="shared" si="162"/>
        <v>0</v>
      </c>
      <c r="K262" s="185">
        <f t="shared" si="162"/>
        <v>0</v>
      </c>
      <c r="L262" s="185">
        <f t="shared" si="162"/>
        <v>6.2038371246436498E-3</v>
      </c>
      <c r="M262" s="185">
        <f t="shared" si="162"/>
        <v>6.3543303733491138E-3</v>
      </c>
      <c r="N262" s="185">
        <f t="shared" si="162"/>
        <v>6.5423400680679747E-3</v>
      </c>
      <c r="O262" s="185">
        <f t="shared" si="162"/>
        <v>6.7484478774219904E-3</v>
      </c>
      <c r="P262" s="185">
        <f t="shared" si="162"/>
        <v>6.9643982094994986E-3</v>
      </c>
      <c r="Q262" s="185">
        <f t="shared" si="162"/>
        <v>7.1872589522034812E-3</v>
      </c>
      <c r="R262" s="185">
        <f t="shared" si="162"/>
        <v>7.4028767207695838E-3</v>
      </c>
    </row>
    <row r="263" spans="1:26" x14ac:dyDescent="0.25">
      <c r="A263" s="49"/>
      <c r="C263" s="276"/>
      <c r="D263" s="57"/>
      <c r="E263" s="7" t="s">
        <v>575</v>
      </c>
      <c r="F263" s="244"/>
      <c r="G263" s="185" t="s">
        <v>296</v>
      </c>
      <c r="H263" s="244"/>
      <c r="I263" s="244"/>
      <c r="J263" s="185">
        <f t="shared" ref="J263:L263" si="163" xml:space="preserve"> ( (J260+J261) + J262) / 2</f>
        <v>0</v>
      </c>
      <c r="K263" s="185">
        <f t="shared" si="163"/>
        <v>0</v>
      </c>
      <c r="L263" s="185">
        <f t="shared" si="163"/>
        <v>3.1019185623218249E-3</v>
      </c>
      <c r="M263" s="185">
        <f xml:space="preserve"> ( (M260+M261) + M262) / 2</f>
        <v>6.3543303733491138E-3</v>
      </c>
      <c r="N263" s="185">
        <f t="shared" ref="N263:R263" si="164" xml:space="preserve"> ( (N260+N261) + N262) / 2</f>
        <v>6.5423400680679747E-3</v>
      </c>
      <c r="O263" s="185">
        <f t="shared" si="164"/>
        <v>6.7484478774219904E-3</v>
      </c>
      <c r="P263" s="185">
        <f t="shared" si="164"/>
        <v>6.9643982094994986E-3</v>
      </c>
      <c r="Q263" s="185">
        <f t="shared" si="164"/>
        <v>7.1872589522034812E-3</v>
      </c>
      <c r="R263" s="185">
        <f t="shared" si="164"/>
        <v>7.4028767207695838E-3</v>
      </c>
    </row>
    <row r="265" spans="1:26" s="205" customFormat="1" x14ac:dyDescent="0.25">
      <c r="A265" s="201"/>
      <c r="B265" s="202"/>
      <c r="C265" s="203"/>
      <c r="D265" s="204"/>
      <c r="E265" s="205" t="str">
        <f xml:space="preserve"> InpR!E$105</f>
        <v>WACC on RCV - CPI(H) + RPI wedge bf and additions - WR</v>
      </c>
      <c r="F265" s="205">
        <f xml:space="preserve"> InpR!F$105</f>
        <v>0</v>
      </c>
      <c r="G265" s="223" t="str">
        <f xml:space="preserve"> InpR!G$105</f>
        <v>%</v>
      </c>
      <c r="H265" s="205">
        <f xml:space="preserve"> InpR!H$105</f>
        <v>0</v>
      </c>
      <c r="I265" s="205">
        <f xml:space="preserve"> InpR!I$105</f>
        <v>0</v>
      </c>
      <c r="J265" s="205">
        <f xml:space="preserve"> InpR!J$105</f>
        <v>0</v>
      </c>
      <c r="K265" s="205">
        <f xml:space="preserve"> InpR!K$105</f>
        <v>0</v>
      </c>
      <c r="L265" s="205">
        <f xml:space="preserve"> InpR!L$105</f>
        <v>0</v>
      </c>
      <c r="M265" s="205">
        <f xml:space="preserve"> InpR!M$105</f>
        <v>2.1125902035494581E-2</v>
      </c>
      <c r="N265" s="205">
        <f xml:space="preserve"> InpR!N$105</f>
        <v>2.1125902035494581E-2</v>
      </c>
      <c r="O265" s="205">
        <f xml:space="preserve"> InpR!O$105</f>
        <v>2.1125902035494581E-2</v>
      </c>
      <c r="P265" s="205">
        <f xml:space="preserve"> InpR!P$105</f>
        <v>2.1125902035494581E-2</v>
      </c>
      <c r="Q265" s="205">
        <f xml:space="preserve"> InpR!Q$105</f>
        <v>2.1125902035494581E-2</v>
      </c>
      <c r="R265" s="205">
        <f xml:space="preserve"> InpR!R$105</f>
        <v>0</v>
      </c>
    </row>
    <row r="266" spans="1:26" s="92" customFormat="1" x14ac:dyDescent="0.25">
      <c r="A266" s="164"/>
      <c r="B266" s="165"/>
      <c r="C266" s="166"/>
      <c r="D266" s="167"/>
      <c r="E266" s="30" t="str">
        <f xml:space="preserve"> Time!E$54</f>
        <v>Forecast Period Flag</v>
      </c>
      <c r="F266" s="249">
        <f xml:space="preserve"> Time!F$54</f>
        <v>0</v>
      </c>
      <c r="G266" s="249" t="str">
        <f xml:space="preserve"> Time!G$54</f>
        <v>flag</v>
      </c>
      <c r="H266" s="249">
        <f xml:space="preserve"> Time!H$54</f>
        <v>5</v>
      </c>
      <c r="I266" s="249">
        <f xml:space="preserve"> Time!I$54</f>
        <v>0</v>
      </c>
      <c r="J266" s="249">
        <f xml:space="preserve"> Time!J$54</f>
        <v>0</v>
      </c>
      <c r="K266" s="249">
        <f xml:space="preserve"> Time!K$54</f>
        <v>0</v>
      </c>
      <c r="L266" s="249">
        <f xml:space="preserve"> Time!L$54</f>
        <v>0</v>
      </c>
      <c r="M266" s="249">
        <f xml:space="preserve"> Time!M$54</f>
        <v>1</v>
      </c>
      <c r="N266" s="249">
        <f xml:space="preserve"> Time!N$54</f>
        <v>1</v>
      </c>
      <c r="O266" s="249">
        <f xml:space="preserve"> Time!O$54</f>
        <v>1</v>
      </c>
      <c r="P266" s="249">
        <f xml:space="preserve"> Time!P$54</f>
        <v>1</v>
      </c>
      <c r="Q266" s="249">
        <f xml:space="preserve"> Time!Q$54</f>
        <v>1</v>
      </c>
      <c r="R266" s="249">
        <f xml:space="preserve"> Time!R$54</f>
        <v>0</v>
      </c>
    </row>
    <row r="267" spans="1:26" x14ac:dyDescent="0.25">
      <c r="E267" s="7" t="str">
        <f t="shared" ref="E267:R267" si="165" xml:space="preserve"> E$263</f>
        <v>2019-20 wedge Nominal RCV average balance</v>
      </c>
      <c r="F267" s="184">
        <f t="shared" si="165"/>
        <v>0</v>
      </c>
      <c r="G267" s="184" t="str">
        <f t="shared" si="165"/>
        <v>£m</v>
      </c>
      <c r="H267" s="246">
        <f t="shared" si="165"/>
        <v>0</v>
      </c>
      <c r="I267" s="184">
        <f t="shared" si="165"/>
        <v>0</v>
      </c>
      <c r="J267" s="246">
        <f t="shared" si="165"/>
        <v>0</v>
      </c>
      <c r="K267" s="246">
        <f t="shared" si="165"/>
        <v>0</v>
      </c>
      <c r="L267" s="246">
        <f t="shared" si="165"/>
        <v>3.1019185623218249E-3</v>
      </c>
      <c r="M267" s="246">
        <f t="shared" si="165"/>
        <v>6.3543303733491138E-3</v>
      </c>
      <c r="N267" s="246">
        <f t="shared" si="165"/>
        <v>6.5423400680679747E-3</v>
      </c>
      <c r="O267" s="246">
        <f t="shared" si="165"/>
        <v>6.7484478774219904E-3</v>
      </c>
      <c r="P267" s="246">
        <f t="shared" si="165"/>
        <v>6.9643982094994986E-3</v>
      </c>
      <c r="Q267" s="246">
        <f t="shared" si="165"/>
        <v>7.1872589522034812E-3</v>
      </c>
      <c r="R267" s="246">
        <f t="shared" si="165"/>
        <v>7.4028767207695838E-3</v>
      </c>
    </row>
    <row r="268" spans="1:26" x14ac:dyDescent="0.25">
      <c r="C268" s="276"/>
      <c r="E268" s="7" t="s">
        <v>576</v>
      </c>
      <c r="F268" s="244"/>
      <c r="G268" s="184" t="s">
        <v>296</v>
      </c>
      <c r="H268" s="244"/>
      <c r="I268" s="244"/>
      <c r="J268" s="246">
        <f t="shared" ref="J268:K268" si="166">J265*J266*J267</f>
        <v>0</v>
      </c>
      <c r="K268" s="246">
        <f t="shared" si="166"/>
        <v>0</v>
      </c>
      <c r="L268" s="246">
        <f>L265*L266*L267</f>
        <v>0</v>
      </c>
      <c r="M268" s="246">
        <f t="shared" ref="M268:R268" si="167">M265*M266*M267</f>
        <v>1.3424096096854109E-4</v>
      </c>
      <c r="N268" s="246">
        <f t="shared" si="167"/>
        <v>1.3821283536089498E-4</v>
      </c>
      <c r="O268" s="246">
        <f t="shared" si="167"/>
        <v>1.4256704875005832E-4</v>
      </c>
      <c r="P268" s="246">
        <f t="shared" si="167"/>
        <v>1.4712919431006028E-4</v>
      </c>
      <c r="Q268" s="246">
        <f t="shared" si="167"/>
        <v>1.5183732852798218E-4</v>
      </c>
      <c r="R268" s="246">
        <f t="shared" si="167"/>
        <v>0</v>
      </c>
    </row>
    <row r="269" spans="1:26" x14ac:dyDescent="0.25">
      <c r="M269" s="187"/>
      <c r="N269" s="187"/>
      <c r="O269" s="187"/>
      <c r="P269" s="187"/>
      <c r="Q269" s="187"/>
    </row>
    <row r="270" spans="1:26" s="91" customFormat="1" x14ac:dyDescent="0.25">
      <c r="A270" s="170"/>
      <c r="B270" s="165"/>
      <c r="C270" s="166"/>
      <c r="D270" s="171"/>
      <c r="E270" s="7" t="str">
        <f xml:space="preserve"> E$246</f>
        <v>2019-20 wedge Nominal RCV run-off</v>
      </c>
      <c r="F270" s="184">
        <f t="shared" ref="F270:R270" si="168" xml:space="preserve"> F$246</f>
        <v>0</v>
      </c>
      <c r="G270" s="184" t="str">
        <f t="shared" si="168"/>
        <v>£m</v>
      </c>
      <c r="H270" s="184">
        <f t="shared" si="168"/>
        <v>0</v>
      </c>
      <c r="I270" s="184">
        <f t="shared" si="168"/>
        <v>0</v>
      </c>
      <c r="J270" s="184">
        <f t="shared" si="168"/>
        <v>0</v>
      </c>
      <c r="K270" s="184">
        <f t="shared" si="168"/>
        <v>0</v>
      </c>
      <c r="L270" s="184">
        <f t="shared" si="168"/>
        <v>0</v>
      </c>
      <c r="M270" s="184">
        <f t="shared" si="168"/>
        <v>4.1938580464104155E-4</v>
      </c>
      <c r="N270" s="184">
        <f t="shared" si="168"/>
        <v>4.3179444449248632E-4</v>
      </c>
      <c r="O270" s="184">
        <f t="shared" si="168"/>
        <v>4.4539755990985138E-4</v>
      </c>
      <c r="P270" s="184">
        <f t="shared" si="168"/>
        <v>4.5965028182696691E-4</v>
      </c>
      <c r="Q270" s="184">
        <f t="shared" si="168"/>
        <v>4.743590908454298E-4</v>
      </c>
      <c r="R270" s="184">
        <f t="shared" si="168"/>
        <v>0</v>
      </c>
      <c r="S270" s="92"/>
      <c r="T270" s="92"/>
      <c r="U270" s="92"/>
      <c r="V270" s="92"/>
      <c r="W270" s="92"/>
      <c r="X270" s="92"/>
      <c r="Y270" s="92"/>
      <c r="Z270" s="92"/>
    </row>
    <row r="271" spans="1:26" x14ac:dyDescent="0.25">
      <c r="E271" s="7" t="str">
        <f xml:space="preserve"> E$268</f>
        <v>2019-20 wedge Nominal return</v>
      </c>
      <c r="F271" s="184">
        <f t="shared" ref="F271:R271" si="169" xml:space="preserve"> F$268</f>
        <v>0</v>
      </c>
      <c r="G271" s="184" t="str">
        <f t="shared" si="169"/>
        <v>£m</v>
      </c>
      <c r="H271" s="184">
        <f t="shared" si="169"/>
        <v>0</v>
      </c>
      <c r="I271" s="184">
        <f t="shared" si="169"/>
        <v>0</v>
      </c>
      <c r="J271" s="184">
        <f t="shared" si="169"/>
        <v>0</v>
      </c>
      <c r="K271" s="184">
        <f t="shared" si="169"/>
        <v>0</v>
      </c>
      <c r="L271" s="184">
        <f t="shared" si="169"/>
        <v>0</v>
      </c>
      <c r="M271" s="184">
        <f t="shared" si="169"/>
        <v>1.3424096096854109E-4</v>
      </c>
      <c r="N271" s="184">
        <f t="shared" si="169"/>
        <v>1.3821283536089498E-4</v>
      </c>
      <c r="O271" s="184">
        <f t="shared" si="169"/>
        <v>1.4256704875005832E-4</v>
      </c>
      <c r="P271" s="184">
        <f t="shared" si="169"/>
        <v>1.4712919431006028E-4</v>
      </c>
      <c r="Q271" s="184">
        <f t="shared" si="169"/>
        <v>1.5183732852798218E-4</v>
      </c>
      <c r="R271" s="184">
        <f t="shared" si="169"/>
        <v>0</v>
      </c>
    </row>
    <row r="272" spans="1:26" x14ac:dyDescent="0.25">
      <c r="C272" s="276"/>
      <c r="E272" s="7" t="s">
        <v>577</v>
      </c>
      <c r="F272" s="244"/>
      <c r="G272" s="184" t="str">
        <f t="shared" ref="G272" si="170">G$270</f>
        <v>£m</v>
      </c>
      <c r="H272" s="244">
        <f>SUM(J272:R272)</f>
        <v>2.944574549633313E-3</v>
      </c>
      <c r="I272" s="244"/>
      <c r="J272" s="244">
        <f t="shared" ref="J272:R272" si="171">SUM(J270:J271)</f>
        <v>0</v>
      </c>
      <c r="K272" s="244">
        <f t="shared" si="171"/>
        <v>0</v>
      </c>
      <c r="L272" s="244">
        <f>SUM(L270:L271)</f>
        <v>0</v>
      </c>
      <c r="M272" s="244">
        <f>SUM(M270:M271)</f>
        <v>5.5362676560958266E-4</v>
      </c>
      <c r="N272" s="244">
        <f t="shared" si="171"/>
        <v>5.7000727985338133E-4</v>
      </c>
      <c r="O272" s="244">
        <f t="shared" si="171"/>
        <v>5.8796460865990965E-4</v>
      </c>
      <c r="P272" s="244">
        <f t="shared" si="171"/>
        <v>6.0677947613702716E-4</v>
      </c>
      <c r="Q272" s="244">
        <f t="shared" si="171"/>
        <v>6.2619641937341195E-4</v>
      </c>
      <c r="R272" s="244">
        <f t="shared" si="171"/>
        <v>0</v>
      </c>
    </row>
    <row r="274" spans="1:18" x14ac:dyDescent="0.25">
      <c r="A274" s="50" t="s">
        <v>553</v>
      </c>
      <c r="B274" s="50"/>
    </row>
    <row r="276" spans="1:18" s="92" customFormat="1" x14ac:dyDescent="0.25">
      <c r="A276" s="164"/>
      <c r="B276" s="165"/>
      <c r="C276" s="166"/>
      <c r="D276" s="167"/>
      <c r="E276" s="7" t="str">
        <f>E$246</f>
        <v>2019-20 wedge Nominal RCV run-off</v>
      </c>
      <c r="F276" s="185">
        <f t="shared" ref="F276:R276" si="172">F$246</f>
        <v>0</v>
      </c>
      <c r="G276" s="185" t="str">
        <f t="shared" si="172"/>
        <v>£m</v>
      </c>
      <c r="H276" s="185">
        <f t="shared" si="172"/>
        <v>0</v>
      </c>
      <c r="I276" s="185">
        <f t="shared" si="172"/>
        <v>0</v>
      </c>
      <c r="J276" s="185">
        <f t="shared" si="172"/>
        <v>0</v>
      </c>
      <c r="K276" s="185">
        <f t="shared" si="172"/>
        <v>0</v>
      </c>
      <c r="L276" s="185">
        <f t="shared" si="172"/>
        <v>0</v>
      </c>
      <c r="M276" s="185">
        <f t="shared" si="172"/>
        <v>4.1938580464104155E-4</v>
      </c>
      <c r="N276" s="185">
        <f t="shared" si="172"/>
        <v>4.3179444449248632E-4</v>
      </c>
      <c r="O276" s="185">
        <f t="shared" si="172"/>
        <v>4.4539755990985138E-4</v>
      </c>
      <c r="P276" s="185">
        <f t="shared" si="172"/>
        <v>4.5965028182696691E-4</v>
      </c>
      <c r="Q276" s="185">
        <f t="shared" si="172"/>
        <v>4.743590908454298E-4</v>
      </c>
      <c r="R276" s="185">
        <f t="shared" si="172"/>
        <v>0</v>
      </c>
    </row>
    <row r="277" spans="1:18" s="92" customFormat="1" x14ac:dyDescent="0.25">
      <c r="A277" s="164"/>
      <c r="B277" s="165"/>
      <c r="C277" s="166"/>
      <c r="D277" s="167"/>
      <c r="E277" s="7" t="str">
        <f>E$268</f>
        <v>2019-20 wedge Nominal return</v>
      </c>
      <c r="F277" s="185">
        <f t="shared" ref="F277:R277" si="173">F$268</f>
        <v>0</v>
      </c>
      <c r="G277" s="185" t="str">
        <f t="shared" si="173"/>
        <v>£m</v>
      </c>
      <c r="H277" s="185">
        <f t="shared" si="173"/>
        <v>0</v>
      </c>
      <c r="I277" s="185">
        <f t="shared" si="173"/>
        <v>0</v>
      </c>
      <c r="J277" s="185">
        <f t="shared" si="173"/>
        <v>0</v>
      </c>
      <c r="K277" s="185">
        <f t="shared" si="173"/>
        <v>0</v>
      </c>
      <c r="L277" s="185">
        <f t="shared" si="173"/>
        <v>0</v>
      </c>
      <c r="M277" s="185">
        <f t="shared" si="173"/>
        <v>1.3424096096854109E-4</v>
      </c>
      <c r="N277" s="185">
        <f t="shared" si="173"/>
        <v>1.3821283536089498E-4</v>
      </c>
      <c r="O277" s="185">
        <f t="shared" si="173"/>
        <v>1.4256704875005832E-4</v>
      </c>
      <c r="P277" s="185">
        <f t="shared" si="173"/>
        <v>1.4712919431006028E-4</v>
      </c>
      <c r="Q277" s="185">
        <f t="shared" si="173"/>
        <v>1.5183732852798218E-4</v>
      </c>
      <c r="R277" s="185">
        <f t="shared" si="173"/>
        <v>0</v>
      </c>
    </row>
    <row r="278" spans="1:18" s="92" customFormat="1" x14ac:dyDescent="0.25">
      <c r="A278" s="164"/>
      <c r="B278" s="165"/>
      <c r="C278" s="166"/>
      <c r="D278" s="167"/>
      <c r="E278" s="7" t="str">
        <f>E$272</f>
        <v>Total 2019-20 wedge Nominal revenue to company</v>
      </c>
      <c r="F278" s="185">
        <f t="shared" ref="F278:R278" si="174">F$272</f>
        <v>0</v>
      </c>
      <c r="G278" s="185" t="str">
        <f t="shared" si="174"/>
        <v>£m</v>
      </c>
      <c r="H278" s="185">
        <f t="shared" si="174"/>
        <v>2.944574549633313E-3</v>
      </c>
      <c r="I278" s="185">
        <f t="shared" si="174"/>
        <v>0</v>
      </c>
      <c r="J278" s="185">
        <f t="shared" si="174"/>
        <v>0</v>
      </c>
      <c r="K278" s="185">
        <f t="shared" si="174"/>
        <v>0</v>
      </c>
      <c r="L278" s="185">
        <f t="shared" si="174"/>
        <v>0</v>
      </c>
      <c r="M278" s="185">
        <f t="shared" si="174"/>
        <v>5.5362676560958266E-4</v>
      </c>
      <c r="N278" s="185">
        <f t="shared" si="174"/>
        <v>5.7000727985338133E-4</v>
      </c>
      <c r="O278" s="185">
        <f t="shared" si="174"/>
        <v>5.8796460865990965E-4</v>
      </c>
      <c r="P278" s="185">
        <f t="shared" si="174"/>
        <v>6.0677947613702716E-4</v>
      </c>
      <c r="Q278" s="185">
        <f t="shared" si="174"/>
        <v>6.2619641937341195E-4</v>
      </c>
      <c r="R278" s="185">
        <f t="shared" si="174"/>
        <v>0</v>
      </c>
    </row>
    <row r="279" spans="1:18" s="205" customFormat="1" x14ac:dyDescent="0.25">
      <c r="A279" s="201"/>
      <c r="B279" s="202"/>
      <c r="C279" s="203"/>
      <c r="D279" s="204"/>
      <c r="E279" s="37" t="str">
        <f>Index!E$47</f>
        <v>CPI(H): Fin year average - inflate from base year 2017-18 average - final determination</v>
      </c>
      <c r="F279" s="205">
        <f>Index!F$47</f>
        <v>0</v>
      </c>
      <c r="G279" s="223" t="str">
        <f>Index!G$47</f>
        <v>%</v>
      </c>
      <c r="H279" s="205">
        <f>Index!H$47</f>
        <v>0</v>
      </c>
      <c r="I279" s="205">
        <f>Index!I$47</f>
        <v>0</v>
      </c>
      <c r="J279" s="205">
        <f>Index!J$47</f>
        <v>0</v>
      </c>
      <c r="K279" s="205">
        <f>Index!K$47</f>
        <v>1.0212697905005599</v>
      </c>
      <c r="L279" s="205">
        <f>Index!L$47</f>
        <v>1.0416029201511179</v>
      </c>
      <c r="M279" s="205">
        <f>Index!M$47</f>
        <v>1.0622616980779827</v>
      </c>
      <c r="N279" s="205">
        <f>Index!N$47</f>
        <v>1.0835515290872799</v>
      </c>
      <c r="O279" s="205">
        <f>Index!O$47</f>
        <v>1.1060365794841869</v>
      </c>
      <c r="P279" s="205">
        <f>Index!P$47</f>
        <v>1.1292633476533553</v>
      </c>
      <c r="Q279" s="205">
        <f>Index!Q$47</f>
        <v>1.1529778779540774</v>
      </c>
      <c r="R279" s="205">
        <f>Index!R$47</f>
        <v>1.1760374355131578</v>
      </c>
    </row>
    <row r="280" spans="1:18" s="92" customFormat="1" x14ac:dyDescent="0.25">
      <c r="A280" s="164"/>
      <c r="B280" s="165"/>
      <c r="C280" s="166"/>
      <c r="D280" s="167"/>
      <c r="E280" s="7" t="s">
        <v>578</v>
      </c>
      <c r="F280" s="185"/>
      <c r="G280" s="185" t="str">
        <f t="shared" ref="G280:G282" si="175">G$270</f>
        <v>£m</v>
      </c>
      <c r="H280" s="244">
        <f>SUM(J280:R280)</f>
        <v>2.0144570951378818E-3</v>
      </c>
      <c r="I280" s="185"/>
      <c r="J280" s="185">
        <f t="shared" ref="J280:R280" si="176" xml:space="preserve"> IF(J$279 = 0, 0, J276 / J$279)</f>
        <v>0</v>
      </c>
      <c r="K280" s="185">
        <f t="shared" si="176"/>
        <v>0</v>
      </c>
      <c r="L280" s="185">
        <f t="shared" si="176"/>
        <v>0</v>
      </c>
      <c r="M280" s="185">
        <f t="shared" si="176"/>
        <v>3.9480459984565276E-4</v>
      </c>
      <c r="N280" s="185">
        <f t="shared" si="176"/>
        <v>3.9849922491107053E-4</v>
      </c>
      <c r="O280" s="185">
        <f t="shared" si="176"/>
        <v>4.0269695249823271E-4</v>
      </c>
      <c r="P280" s="185">
        <f t="shared" si="176"/>
        <v>4.0703550928322842E-4</v>
      </c>
      <c r="Q280" s="185">
        <f t="shared" si="176"/>
        <v>4.1142080859969747E-4</v>
      </c>
      <c r="R280" s="185">
        <f t="shared" si="176"/>
        <v>0</v>
      </c>
    </row>
    <row r="281" spans="1:18" s="92" customFormat="1" x14ac:dyDescent="0.25">
      <c r="A281" s="164"/>
      <c r="B281" s="165"/>
      <c r="C281" s="166"/>
      <c r="D281" s="167"/>
      <c r="E281" s="7" t="s">
        <v>579</v>
      </c>
      <c r="F281" s="185"/>
      <c r="G281" s="185" t="str">
        <f t="shared" si="175"/>
        <v>£m</v>
      </c>
      <c r="H281" s="244">
        <f t="shared" ref="H281:H282" si="177">SUM(J281:R281)</f>
        <v>6.4480641282711932E-4</v>
      </c>
      <c r="I281" s="185"/>
      <c r="J281" s="185">
        <f t="shared" ref="J281:R281" si="178" xml:space="preserve"> IF(J$279 = 0, 0, J277 / J$279)</f>
        <v>0</v>
      </c>
      <c r="K281" s="185">
        <f t="shared" si="178"/>
        <v>0</v>
      </c>
      <c r="L281" s="185">
        <f t="shared" si="178"/>
        <v>0</v>
      </c>
      <c r="M281" s="185">
        <f t="shared" si="178"/>
        <v>1.2637277726518028E-4</v>
      </c>
      <c r="N281" s="185">
        <f t="shared" si="178"/>
        <v>1.2755538767714845E-4</v>
      </c>
      <c r="O281" s="185">
        <f t="shared" si="178"/>
        <v>1.2889903588590726E-4</v>
      </c>
      <c r="P281" s="185">
        <f t="shared" si="178"/>
        <v>1.3028776203159286E-4</v>
      </c>
      <c r="Q281" s="185">
        <f t="shared" si="178"/>
        <v>1.3169144996729053E-4</v>
      </c>
      <c r="R281" s="185">
        <f t="shared" si="178"/>
        <v>0</v>
      </c>
    </row>
    <row r="282" spans="1:18" s="92" customFormat="1" x14ac:dyDescent="0.25">
      <c r="A282" s="164"/>
      <c r="B282" s="165"/>
      <c r="C282" s="166"/>
      <c r="D282" s="167"/>
      <c r="E282" s="7" t="s">
        <v>580</v>
      </c>
      <c r="F282" s="185"/>
      <c r="G282" s="185" t="str">
        <f t="shared" si="175"/>
        <v>£m</v>
      </c>
      <c r="H282" s="244">
        <f t="shared" si="177"/>
        <v>2.6592635079650006E-3</v>
      </c>
      <c r="I282" s="185"/>
      <c r="J282" s="185">
        <f t="shared" ref="J282:R282" si="179" xml:space="preserve"> IF(J$279 = 0, 0, J278 / J$279)</f>
        <v>0</v>
      </c>
      <c r="K282" s="185">
        <f t="shared" si="179"/>
        <v>0</v>
      </c>
      <c r="L282" s="185">
        <f t="shared" si="179"/>
        <v>0</v>
      </c>
      <c r="M282" s="185">
        <f t="shared" si="179"/>
        <v>5.2117737711083307E-4</v>
      </c>
      <c r="N282" s="185">
        <f t="shared" si="179"/>
        <v>5.2605461258821895E-4</v>
      </c>
      <c r="O282" s="185">
        <f t="shared" si="179"/>
        <v>5.3159598838413988E-4</v>
      </c>
      <c r="P282" s="185">
        <f t="shared" si="179"/>
        <v>5.3732327131482123E-4</v>
      </c>
      <c r="Q282" s="185">
        <f t="shared" si="179"/>
        <v>5.4311225856698792E-4</v>
      </c>
      <c r="R282" s="185">
        <f t="shared" si="179"/>
        <v>0</v>
      </c>
    </row>
    <row r="284" spans="1:18" x14ac:dyDescent="0.25">
      <c r="B284" s="61" t="s">
        <v>557</v>
      </c>
      <c r="H284" s="185"/>
      <c r="I284" s="185"/>
      <c r="J284" s="184"/>
      <c r="K284" s="184"/>
      <c r="L284" s="184"/>
      <c r="M284" s="185"/>
      <c r="N284" s="184"/>
      <c r="O284" s="184"/>
      <c r="P284" s="184"/>
      <c r="Q284" s="184"/>
      <c r="R284" s="184"/>
    </row>
    <row r="285" spans="1:18" s="92" customFormat="1" x14ac:dyDescent="0.25">
      <c r="A285" s="164"/>
      <c r="B285" s="165"/>
      <c r="C285" s="166"/>
      <c r="D285" s="167"/>
      <c r="E285" s="30" t="str">
        <f>InpR!E$83</f>
        <v>Financing cost index</v>
      </c>
      <c r="F285" s="249">
        <f>InpR!F$83</f>
        <v>0</v>
      </c>
      <c r="G285" s="249" t="str">
        <f>InpR!G$83</f>
        <v>index</v>
      </c>
      <c r="H285" s="249">
        <f>InpR!H$83</f>
        <v>0</v>
      </c>
      <c r="I285" s="249">
        <f>InpR!I$83</f>
        <v>0</v>
      </c>
      <c r="J285" s="249">
        <f>InpR!J$83</f>
        <v>0</v>
      </c>
      <c r="K285" s="249">
        <f>InpR!K$83</f>
        <v>0</v>
      </c>
      <c r="L285" s="249">
        <f>InpR!L$83</f>
        <v>0</v>
      </c>
      <c r="M285" s="249">
        <f>InpR!M$83</f>
        <v>4</v>
      </c>
      <c r="N285" s="249">
        <f>InpR!N$83</f>
        <v>3</v>
      </c>
      <c r="O285" s="249">
        <f>InpR!O$83</f>
        <v>2</v>
      </c>
      <c r="P285" s="249">
        <f>InpR!P$83</f>
        <v>1</v>
      </c>
      <c r="Q285" s="249">
        <f>InpR!Q$83</f>
        <v>0</v>
      </c>
      <c r="R285" s="249">
        <f>InpR!R$83</f>
        <v>0</v>
      </c>
    </row>
    <row r="286" spans="1:18" s="205" customFormat="1" x14ac:dyDescent="0.25">
      <c r="A286" s="201"/>
      <c r="B286" s="202"/>
      <c r="C286" s="203"/>
      <c r="D286" s="204"/>
      <c r="E286" s="37" t="str">
        <f>InpR!E$112</f>
        <v>WACC real on RCV - CPI(H) bf and additions - WR</v>
      </c>
      <c r="F286" s="205">
        <f>InpR!F$112</f>
        <v>0</v>
      </c>
      <c r="G286" s="223" t="str">
        <f>InpR!G$112</f>
        <v>%</v>
      </c>
      <c r="H286" s="205">
        <f>InpR!H$112</f>
        <v>0</v>
      </c>
      <c r="I286" s="205">
        <f>InpR!I$112</f>
        <v>0</v>
      </c>
      <c r="J286" s="205">
        <f>InpR!J$112</f>
        <v>0</v>
      </c>
      <c r="K286" s="205">
        <f>InpR!K$112</f>
        <v>0</v>
      </c>
      <c r="L286" s="205">
        <f>InpR!L$112</f>
        <v>0</v>
      </c>
      <c r="M286" s="205">
        <f>InpR!M$112</f>
        <v>3.1136940290744652E-2</v>
      </c>
      <c r="N286" s="205">
        <f>InpR!N$112</f>
        <v>3.1136940290744652E-2</v>
      </c>
      <c r="O286" s="205">
        <f>InpR!O$112</f>
        <v>3.1136940290744652E-2</v>
      </c>
      <c r="P286" s="205">
        <f>InpR!P$112</f>
        <v>3.1136940290744652E-2</v>
      </c>
      <c r="Q286" s="205">
        <f>InpR!Q$112</f>
        <v>3.1136940290744652E-2</v>
      </c>
      <c r="R286" s="205">
        <f>InpR!R$112</f>
        <v>0</v>
      </c>
    </row>
    <row r="287" spans="1:18" x14ac:dyDescent="0.25">
      <c r="E287" s="7" t="s">
        <v>558</v>
      </c>
      <c r="G287" s="7" t="s">
        <v>559</v>
      </c>
      <c r="J287" s="255">
        <f xml:space="preserve"> (1 + J$286) ^ J$285</f>
        <v>1</v>
      </c>
      <c r="K287" s="255">
        <f t="shared" ref="K287:R287" si="180" xml:space="preserve"> (1 + K$286) ^ K$285</f>
        <v>1</v>
      </c>
      <c r="L287" s="255">
        <f t="shared" si="180"/>
        <v>1</v>
      </c>
      <c r="M287" s="255">
        <f t="shared" si="180"/>
        <v>1.1304865055964823</v>
      </c>
      <c r="N287" s="255">
        <f t="shared" si="180"/>
        <v>1.0963495355696642</v>
      </c>
      <c r="O287" s="255">
        <f t="shared" si="180"/>
        <v>1.0632433896321587</v>
      </c>
      <c r="P287" s="255">
        <f t="shared" si="180"/>
        <v>1.0311369402907447</v>
      </c>
      <c r="Q287" s="255">
        <f t="shared" si="180"/>
        <v>1</v>
      </c>
      <c r="R287" s="255">
        <f t="shared" si="180"/>
        <v>1</v>
      </c>
    </row>
    <row r="289" spans="1:18" x14ac:dyDescent="0.25">
      <c r="B289" s="61" t="s">
        <v>560</v>
      </c>
    </row>
    <row r="290" spans="1:18" x14ac:dyDescent="0.25">
      <c r="A290" s="49"/>
      <c r="D290" s="57"/>
      <c r="E290" s="7" t="str">
        <f>E$280</f>
        <v>2019-20 wedge RCV run-off - real</v>
      </c>
      <c r="F290" s="185">
        <f t="shared" ref="F290:R290" si="181">F$280</f>
        <v>0</v>
      </c>
      <c r="G290" s="7" t="str">
        <f t="shared" si="181"/>
        <v>£m</v>
      </c>
      <c r="H290" s="247">
        <f t="shared" si="181"/>
        <v>2.0144570951378818E-3</v>
      </c>
      <c r="I290" s="247">
        <f t="shared" si="181"/>
        <v>0</v>
      </c>
      <c r="J290" s="185">
        <f t="shared" si="181"/>
        <v>0</v>
      </c>
      <c r="K290" s="185">
        <f t="shared" si="181"/>
        <v>0</v>
      </c>
      <c r="L290" s="185">
        <f t="shared" si="181"/>
        <v>0</v>
      </c>
      <c r="M290" s="185">
        <f t="shared" si="181"/>
        <v>3.9480459984565276E-4</v>
      </c>
      <c r="N290" s="185">
        <f t="shared" si="181"/>
        <v>3.9849922491107053E-4</v>
      </c>
      <c r="O290" s="185">
        <f t="shared" si="181"/>
        <v>4.0269695249823271E-4</v>
      </c>
      <c r="P290" s="185">
        <f t="shared" si="181"/>
        <v>4.0703550928322842E-4</v>
      </c>
      <c r="Q290" s="185">
        <f t="shared" si="181"/>
        <v>4.1142080859969747E-4</v>
      </c>
      <c r="R290" s="185">
        <f t="shared" si="181"/>
        <v>0</v>
      </c>
    </row>
    <row r="291" spans="1:18" x14ac:dyDescent="0.25">
      <c r="A291" s="49"/>
      <c r="D291" s="57"/>
      <c r="E291" s="7" t="str">
        <f>E$287</f>
        <v xml:space="preserve">Time value of money factor </v>
      </c>
      <c r="F291" s="185">
        <f t="shared" ref="F291:R291" si="182">F$287</f>
        <v>0</v>
      </c>
      <c r="G291" s="7" t="str">
        <f t="shared" si="182"/>
        <v>Factor</v>
      </c>
      <c r="H291" s="247">
        <f t="shared" si="182"/>
        <v>0</v>
      </c>
      <c r="I291" s="247">
        <f t="shared" si="182"/>
        <v>0</v>
      </c>
      <c r="J291" s="185">
        <f t="shared" si="182"/>
        <v>1</v>
      </c>
      <c r="K291" s="185">
        <f t="shared" si="182"/>
        <v>1</v>
      </c>
      <c r="L291" s="185">
        <f t="shared" si="182"/>
        <v>1</v>
      </c>
      <c r="M291" s="185">
        <f t="shared" si="182"/>
        <v>1.1304865055964823</v>
      </c>
      <c r="N291" s="185">
        <f t="shared" si="182"/>
        <v>1.0963495355696642</v>
      </c>
      <c r="O291" s="185">
        <f t="shared" si="182"/>
        <v>1.0632433896321587</v>
      </c>
      <c r="P291" s="185">
        <f t="shared" si="182"/>
        <v>1.0311369402907447</v>
      </c>
      <c r="Q291" s="185">
        <f t="shared" si="182"/>
        <v>1</v>
      </c>
      <c r="R291" s="185">
        <f t="shared" si="182"/>
        <v>1</v>
      </c>
    </row>
    <row r="292" spans="1:18" x14ac:dyDescent="0.25">
      <c r="A292" s="49"/>
      <c r="C292" s="276"/>
      <c r="D292" s="57"/>
      <c r="E292" s="7" t="s">
        <v>581</v>
      </c>
      <c r="G292" s="7" t="s">
        <v>296</v>
      </c>
      <c r="H292" s="185">
        <f xml:space="preserve"> SUM(J292:R292)</f>
        <v>2.1425107436295046E-3</v>
      </c>
      <c r="J292" s="185">
        <f xml:space="preserve"> J290 * J291</f>
        <v>0</v>
      </c>
      <c r="K292" s="185">
        <f t="shared" ref="K292:R292" si="183" xml:space="preserve"> K290 * K291</f>
        <v>0</v>
      </c>
      <c r="L292" s="185">
        <f t="shared" si="183"/>
        <v>0</v>
      </c>
      <c r="M292" s="185">
        <f t="shared" si="183"/>
        <v>4.4632127247292948E-4</v>
      </c>
      <c r="N292" s="185">
        <f t="shared" si="183"/>
        <v>4.3689444015612331E-4</v>
      </c>
      <c r="O292" s="185">
        <f t="shared" si="183"/>
        <v>4.2816487276876132E-4</v>
      </c>
      <c r="P292" s="185">
        <f t="shared" si="183"/>
        <v>4.1970934963199316E-4</v>
      </c>
      <c r="Q292" s="185">
        <f t="shared" si="183"/>
        <v>4.1142080859969747E-4</v>
      </c>
      <c r="R292" s="185">
        <f t="shared" si="183"/>
        <v>0</v>
      </c>
    </row>
    <row r="295" spans="1:18" x14ac:dyDescent="0.25">
      <c r="B295" s="61" t="s">
        <v>562</v>
      </c>
    </row>
    <row r="296" spans="1:18" x14ac:dyDescent="0.25">
      <c r="A296" s="49"/>
      <c r="D296" s="57"/>
      <c r="E296" s="7" t="str">
        <f>E$281</f>
        <v>2019-20 wedge return - real</v>
      </c>
      <c r="F296" s="185">
        <f t="shared" ref="F296:R296" si="184">F$281</f>
        <v>0</v>
      </c>
      <c r="G296" s="7" t="str">
        <f t="shared" si="184"/>
        <v>£m</v>
      </c>
      <c r="H296" s="247">
        <f t="shared" si="184"/>
        <v>6.4480641282711932E-4</v>
      </c>
      <c r="I296" s="247">
        <f t="shared" si="184"/>
        <v>0</v>
      </c>
      <c r="J296" s="185">
        <f t="shared" si="184"/>
        <v>0</v>
      </c>
      <c r="K296" s="185">
        <f t="shared" si="184"/>
        <v>0</v>
      </c>
      <c r="L296" s="185">
        <f t="shared" si="184"/>
        <v>0</v>
      </c>
      <c r="M296" s="185">
        <f t="shared" si="184"/>
        <v>1.2637277726518028E-4</v>
      </c>
      <c r="N296" s="185">
        <f t="shared" si="184"/>
        <v>1.2755538767714845E-4</v>
      </c>
      <c r="O296" s="185">
        <f t="shared" si="184"/>
        <v>1.2889903588590726E-4</v>
      </c>
      <c r="P296" s="185">
        <f t="shared" si="184"/>
        <v>1.3028776203159286E-4</v>
      </c>
      <c r="Q296" s="185">
        <f t="shared" si="184"/>
        <v>1.3169144996729053E-4</v>
      </c>
      <c r="R296" s="185">
        <f t="shared" si="184"/>
        <v>0</v>
      </c>
    </row>
    <row r="297" spans="1:18" x14ac:dyDescent="0.25">
      <c r="A297" s="49"/>
      <c r="D297" s="57"/>
      <c r="E297" s="7" t="str">
        <f>E$287</f>
        <v xml:space="preserve">Time value of money factor </v>
      </c>
      <c r="F297" s="185">
        <f t="shared" ref="F297:R297" si="185">F$287</f>
        <v>0</v>
      </c>
      <c r="G297" s="7" t="str">
        <f t="shared" si="185"/>
        <v>Factor</v>
      </c>
      <c r="H297" s="247">
        <f t="shared" si="185"/>
        <v>0</v>
      </c>
      <c r="I297" s="247">
        <f t="shared" si="185"/>
        <v>0</v>
      </c>
      <c r="J297" s="185">
        <f t="shared" si="185"/>
        <v>1</v>
      </c>
      <c r="K297" s="185">
        <f t="shared" si="185"/>
        <v>1</v>
      </c>
      <c r="L297" s="185">
        <f t="shared" si="185"/>
        <v>1</v>
      </c>
      <c r="M297" s="185">
        <f t="shared" si="185"/>
        <v>1.1304865055964823</v>
      </c>
      <c r="N297" s="185">
        <f t="shared" si="185"/>
        <v>1.0963495355696642</v>
      </c>
      <c r="O297" s="185">
        <f t="shared" si="185"/>
        <v>1.0632433896321587</v>
      </c>
      <c r="P297" s="185">
        <f t="shared" si="185"/>
        <v>1.0311369402907447</v>
      </c>
      <c r="Q297" s="185">
        <f t="shared" si="185"/>
        <v>1</v>
      </c>
      <c r="R297" s="185">
        <f t="shared" si="185"/>
        <v>1</v>
      </c>
    </row>
    <row r="298" spans="1:18" x14ac:dyDescent="0.25">
      <c r="A298" s="49"/>
      <c r="C298" s="276"/>
      <c r="D298" s="57"/>
      <c r="E298" s="7" t="s">
        <v>582</v>
      </c>
      <c r="G298" s="7" t="s">
        <v>296</v>
      </c>
      <c r="H298" s="185">
        <f xml:space="preserve"> SUM(J298:R298)</f>
        <v>6.8579503151381153E-4</v>
      </c>
      <c r="J298" s="185">
        <f xml:space="preserve"> J296 * J297</f>
        <v>0</v>
      </c>
      <c r="K298" s="185">
        <f t="shared" ref="K298:R298" si="186" xml:space="preserve"> K296 * K297</f>
        <v>0</v>
      </c>
      <c r="L298" s="185">
        <f t="shared" si="186"/>
        <v>0</v>
      </c>
      <c r="M298" s="185">
        <f t="shared" si="186"/>
        <v>1.4286271937303624E-4</v>
      </c>
      <c r="N298" s="185">
        <f t="shared" si="186"/>
        <v>1.3984529003925017E-4</v>
      </c>
      <c r="O298" s="185">
        <f t="shared" si="186"/>
        <v>1.370510478356493E-4</v>
      </c>
      <c r="P298" s="185">
        <f t="shared" si="186"/>
        <v>1.3434452429858531E-4</v>
      </c>
      <c r="Q298" s="185">
        <f t="shared" si="186"/>
        <v>1.3169144996729053E-4</v>
      </c>
      <c r="R298" s="185">
        <f t="shared" si="186"/>
        <v>0</v>
      </c>
    </row>
    <row r="301" spans="1:18" x14ac:dyDescent="0.25">
      <c r="B301" s="61" t="s">
        <v>564</v>
      </c>
    </row>
    <row r="302" spans="1:18" x14ac:dyDescent="0.25">
      <c r="A302" s="49"/>
      <c r="D302" s="57"/>
      <c r="E302" s="7" t="str">
        <f t="shared" ref="E302:R302" si="187" xml:space="preserve"> E$292</f>
        <v>Revenue adjustment for 2019-20 wedge run-off - real - WR</v>
      </c>
      <c r="F302" s="185">
        <f t="shared" si="187"/>
        <v>0</v>
      </c>
      <c r="G302" s="7" t="str">
        <f t="shared" si="187"/>
        <v>£m</v>
      </c>
      <c r="H302" s="247">
        <f t="shared" si="187"/>
        <v>2.1425107436295046E-3</v>
      </c>
      <c r="I302" s="247">
        <f t="shared" si="187"/>
        <v>0</v>
      </c>
      <c r="J302" s="185">
        <f t="shared" si="187"/>
        <v>0</v>
      </c>
      <c r="K302" s="185">
        <f t="shared" si="187"/>
        <v>0</v>
      </c>
      <c r="L302" s="185">
        <f t="shared" si="187"/>
        <v>0</v>
      </c>
      <c r="M302" s="185">
        <f t="shared" si="187"/>
        <v>4.4632127247292948E-4</v>
      </c>
      <c r="N302" s="185">
        <f t="shared" si="187"/>
        <v>4.3689444015612331E-4</v>
      </c>
      <c r="O302" s="185">
        <f t="shared" si="187"/>
        <v>4.2816487276876132E-4</v>
      </c>
      <c r="P302" s="185">
        <f t="shared" si="187"/>
        <v>4.1970934963199316E-4</v>
      </c>
      <c r="Q302" s="185">
        <f t="shared" si="187"/>
        <v>4.1142080859969747E-4</v>
      </c>
      <c r="R302" s="185">
        <f t="shared" si="187"/>
        <v>0</v>
      </c>
    </row>
    <row r="303" spans="1:18" x14ac:dyDescent="0.25">
      <c r="A303" s="49"/>
      <c r="D303" s="57"/>
      <c r="E303" s="7" t="str">
        <f t="shared" ref="E303:R303" si="188" xml:space="preserve"> E$298</f>
        <v>Revenue adjustment for 2019-20 wedge return - real -WR</v>
      </c>
      <c r="F303" s="185">
        <f t="shared" si="188"/>
        <v>0</v>
      </c>
      <c r="G303" s="7" t="str">
        <f t="shared" si="188"/>
        <v>£m</v>
      </c>
      <c r="H303" s="247">
        <f t="shared" si="188"/>
        <v>6.8579503151381153E-4</v>
      </c>
      <c r="I303" s="247">
        <f t="shared" si="188"/>
        <v>0</v>
      </c>
      <c r="J303" s="185">
        <f t="shared" si="188"/>
        <v>0</v>
      </c>
      <c r="K303" s="185">
        <f t="shared" si="188"/>
        <v>0</v>
      </c>
      <c r="L303" s="185">
        <f t="shared" si="188"/>
        <v>0</v>
      </c>
      <c r="M303" s="185">
        <f t="shared" si="188"/>
        <v>1.4286271937303624E-4</v>
      </c>
      <c r="N303" s="185">
        <f t="shared" si="188"/>
        <v>1.3984529003925017E-4</v>
      </c>
      <c r="O303" s="185">
        <f t="shared" si="188"/>
        <v>1.370510478356493E-4</v>
      </c>
      <c r="P303" s="185">
        <f t="shared" si="188"/>
        <v>1.3434452429858531E-4</v>
      </c>
      <c r="Q303" s="185">
        <f t="shared" si="188"/>
        <v>1.3169144996729053E-4</v>
      </c>
      <c r="R303" s="185">
        <f t="shared" si="188"/>
        <v>0</v>
      </c>
    </row>
    <row r="304" spans="1:18" x14ac:dyDescent="0.25">
      <c r="A304" s="49"/>
      <c r="C304" s="276"/>
      <c r="D304" s="57"/>
      <c r="E304" s="7" t="s">
        <v>583</v>
      </c>
      <c r="G304" s="7" t="s">
        <v>296</v>
      </c>
      <c r="H304" s="185">
        <f xml:space="preserve"> SUM(J304:R304)</f>
        <v>2.8283057751433164E-3</v>
      </c>
      <c r="J304" s="185">
        <f xml:space="preserve"> J$302 + J$303</f>
        <v>0</v>
      </c>
      <c r="K304" s="185">
        <f t="shared" ref="K304:R304" si="189" xml:space="preserve"> K$302 + K$303</f>
        <v>0</v>
      </c>
      <c r="L304" s="185">
        <f t="shared" si="189"/>
        <v>0</v>
      </c>
      <c r="M304" s="185">
        <f t="shared" si="189"/>
        <v>5.8918399184596567E-4</v>
      </c>
      <c r="N304" s="185">
        <f t="shared" si="189"/>
        <v>5.7673973019537351E-4</v>
      </c>
      <c r="O304" s="185">
        <f t="shared" si="189"/>
        <v>5.6521592060441062E-4</v>
      </c>
      <c r="P304" s="185">
        <f t="shared" si="189"/>
        <v>5.540538739305785E-4</v>
      </c>
      <c r="Q304" s="185">
        <f t="shared" si="189"/>
        <v>5.4311225856698802E-4</v>
      </c>
      <c r="R304" s="185">
        <f t="shared" si="189"/>
        <v>0</v>
      </c>
    </row>
    <row r="307" spans="1:18" x14ac:dyDescent="0.25">
      <c r="A307" s="283" t="s">
        <v>584</v>
      </c>
      <c r="B307" s="284"/>
      <c r="C307" s="285"/>
      <c r="D307" s="285"/>
      <c r="E307" s="285"/>
      <c r="F307" s="285"/>
      <c r="G307" s="285"/>
      <c r="H307" s="285"/>
      <c r="I307" s="285"/>
      <c r="J307" s="285"/>
      <c r="K307" s="285"/>
      <c r="L307" s="285"/>
      <c r="M307" s="285"/>
      <c r="N307" s="285"/>
      <c r="O307" s="285"/>
      <c r="P307" s="285"/>
      <c r="Q307" s="285"/>
      <c r="R307" s="285"/>
    </row>
    <row r="309" spans="1:18" x14ac:dyDescent="0.25">
      <c r="B309" s="61" t="s">
        <v>585</v>
      </c>
    </row>
    <row r="310" spans="1:18" x14ac:dyDescent="0.25">
      <c r="A310" s="49"/>
      <c r="D310" s="57"/>
      <c r="E310" s="7" t="str">
        <f xml:space="preserve"> E$216</f>
        <v>Revenue adjustment for RCV run-off - real - WR</v>
      </c>
      <c r="F310" s="185">
        <f t="shared" ref="F310:R310" si="190" xml:space="preserve"> F$216</f>
        <v>0</v>
      </c>
      <c r="G310" s="7" t="str">
        <f t="shared" si="190"/>
        <v>£m</v>
      </c>
      <c r="H310" s="247">
        <f t="shared" si="190"/>
        <v>1.7889674665500219E-2</v>
      </c>
      <c r="I310" s="247">
        <f t="shared" si="190"/>
        <v>0</v>
      </c>
      <c r="J310" s="185">
        <f t="shared" si="190"/>
        <v>0</v>
      </c>
      <c r="K310" s="185">
        <f t="shared" si="190"/>
        <v>0</v>
      </c>
      <c r="L310" s="185">
        <f t="shared" si="190"/>
        <v>0</v>
      </c>
      <c r="M310" s="185">
        <f t="shared" si="190"/>
        <v>-6.1207704716647801E-4</v>
      </c>
      <c r="N310" s="185">
        <f t="shared" si="190"/>
        <v>1.1388907865023973E-3</v>
      </c>
      <c r="O310" s="185">
        <f t="shared" si="190"/>
        <v>5.1768092572453805E-3</v>
      </c>
      <c r="P310" s="185">
        <f t="shared" si="190"/>
        <v>6.2608383135341573E-3</v>
      </c>
      <c r="Q310" s="185">
        <f t="shared" si="190"/>
        <v>5.9252133553847619E-3</v>
      </c>
      <c r="R310" s="185">
        <f t="shared" si="190"/>
        <v>0</v>
      </c>
    </row>
    <row r="311" spans="1:18" x14ac:dyDescent="0.25">
      <c r="A311" s="49"/>
      <c r="D311" s="57"/>
      <c r="E311" s="7" t="str">
        <f xml:space="preserve"> E$221</f>
        <v>Revenue adjustment for return - real -WR</v>
      </c>
      <c r="F311" s="185">
        <f t="shared" ref="F311:R311" si="191" xml:space="preserve"> F$221</f>
        <v>0</v>
      </c>
      <c r="G311" s="7" t="str">
        <f t="shared" si="191"/>
        <v>£m</v>
      </c>
      <c r="H311" s="247">
        <f t="shared" si="191"/>
        <v>5.5373279159701373E-3</v>
      </c>
      <c r="I311" s="247">
        <f t="shared" si="191"/>
        <v>0</v>
      </c>
      <c r="J311" s="185">
        <f t="shared" si="191"/>
        <v>0</v>
      </c>
      <c r="K311" s="185">
        <f t="shared" si="191"/>
        <v>0</v>
      </c>
      <c r="L311" s="185">
        <f t="shared" si="191"/>
        <v>0</v>
      </c>
      <c r="M311" s="185">
        <f t="shared" si="191"/>
        <v>-1.8945405008037906E-4</v>
      </c>
      <c r="N311" s="185">
        <f t="shared" si="191"/>
        <v>3.5251684914665635E-4</v>
      </c>
      <c r="O311" s="185">
        <f t="shared" si="191"/>
        <v>1.6023595147360906E-3</v>
      </c>
      <c r="P311" s="185">
        <f t="shared" si="191"/>
        <v>1.9378952059852133E-3</v>
      </c>
      <c r="Q311" s="185">
        <f t="shared" si="191"/>
        <v>1.834010396182556E-3</v>
      </c>
      <c r="R311" s="185">
        <f t="shared" si="191"/>
        <v>0</v>
      </c>
    </row>
    <row r="312" spans="1:18" x14ac:dyDescent="0.25">
      <c r="A312" s="49"/>
      <c r="D312" s="57"/>
      <c r="E312" s="7" t="str">
        <f xml:space="preserve"> E$226</f>
        <v>Revenue adjustment - real - WR</v>
      </c>
      <c r="F312" s="185">
        <f t="shared" ref="F312:R312" si="192" xml:space="preserve"> F$226</f>
        <v>0</v>
      </c>
      <c r="G312" s="7" t="str">
        <f t="shared" si="192"/>
        <v>£m</v>
      </c>
      <c r="H312" s="247">
        <f t="shared" si="192"/>
        <v>2.3427002581470357E-2</v>
      </c>
      <c r="I312" s="247">
        <f t="shared" si="192"/>
        <v>0</v>
      </c>
      <c r="J312" s="185">
        <f t="shared" si="192"/>
        <v>0</v>
      </c>
      <c r="K312" s="185">
        <f t="shared" si="192"/>
        <v>0</v>
      </c>
      <c r="L312" s="185">
        <f t="shared" si="192"/>
        <v>0</v>
      </c>
      <c r="M312" s="185">
        <f t="shared" si="192"/>
        <v>-8.0153109724685713E-4</v>
      </c>
      <c r="N312" s="185">
        <f t="shared" si="192"/>
        <v>1.4914076356490537E-3</v>
      </c>
      <c r="O312" s="185">
        <f t="shared" si="192"/>
        <v>6.7791687719814713E-3</v>
      </c>
      <c r="P312" s="185">
        <f t="shared" si="192"/>
        <v>8.1987335195193699E-3</v>
      </c>
      <c r="Q312" s="185">
        <f t="shared" si="192"/>
        <v>7.7592237515673179E-3</v>
      </c>
      <c r="R312" s="185">
        <f t="shared" si="192"/>
        <v>0</v>
      </c>
    </row>
    <row r="314" spans="1:18" x14ac:dyDescent="0.25">
      <c r="B314" s="61" t="s">
        <v>586</v>
      </c>
    </row>
    <row r="315" spans="1:18" s="351" customFormat="1" x14ac:dyDescent="0.25">
      <c r="A315" s="347"/>
      <c r="B315" s="348"/>
      <c r="C315" s="349"/>
      <c r="D315" s="350"/>
      <c r="F315" s="352"/>
      <c r="H315" s="353"/>
      <c r="I315" s="353"/>
      <c r="J315" s="352"/>
      <c r="K315" s="352"/>
      <c r="L315" s="352"/>
      <c r="M315" s="352"/>
      <c r="N315" s="352"/>
      <c r="O315" s="352"/>
      <c r="P315" s="352"/>
      <c r="Q315" s="352"/>
      <c r="R315" s="352"/>
    </row>
    <row r="316" spans="1:18" x14ac:dyDescent="0.25">
      <c r="A316" s="49"/>
      <c r="D316" s="57"/>
      <c r="E316" s="7" t="str">
        <f xml:space="preserve"> E$298</f>
        <v>Revenue adjustment for 2019-20 wedge return - real -WR</v>
      </c>
      <c r="F316" s="185">
        <f t="shared" ref="F316:R316" si="193" xml:space="preserve"> F$298</f>
        <v>0</v>
      </c>
      <c r="G316" s="7" t="str">
        <f t="shared" si="193"/>
        <v>£m</v>
      </c>
      <c r="H316" s="247">
        <f t="shared" si="193"/>
        <v>6.8579503151381153E-4</v>
      </c>
      <c r="I316" s="247">
        <f t="shared" si="193"/>
        <v>0</v>
      </c>
      <c r="J316" s="185">
        <f t="shared" si="193"/>
        <v>0</v>
      </c>
      <c r="K316" s="185">
        <f t="shared" si="193"/>
        <v>0</v>
      </c>
      <c r="L316" s="185">
        <f t="shared" si="193"/>
        <v>0</v>
      </c>
      <c r="M316" s="185">
        <f t="shared" si="193"/>
        <v>1.4286271937303624E-4</v>
      </c>
      <c r="N316" s="185">
        <f t="shared" si="193"/>
        <v>1.3984529003925017E-4</v>
      </c>
      <c r="O316" s="185">
        <f t="shared" si="193"/>
        <v>1.370510478356493E-4</v>
      </c>
      <c r="P316" s="185">
        <f t="shared" si="193"/>
        <v>1.3434452429858531E-4</v>
      </c>
      <c r="Q316" s="185">
        <f t="shared" si="193"/>
        <v>1.3169144996729053E-4</v>
      </c>
      <c r="R316" s="185">
        <f t="shared" si="193"/>
        <v>0</v>
      </c>
    </row>
    <row r="317" spans="1:18" x14ac:dyDescent="0.25">
      <c r="A317" s="49"/>
      <c r="D317" s="57"/>
      <c r="E317" s="7" t="str">
        <f xml:space="preserve"> E$304</f>
        <v>Revenue adjustment for 2019-20 wedge - real - WR</v>
      </c>
      <c r="F317" s="185">
        <f t="shared" ref="F317:R317" si="194" xml:space="preserve"> F$304</f>
        <v>0</v>
      </c>
      <c r="G317" s="7" t="str">
        <f t="shared" si="194"/>
        <v>£m</v>
      </c>
      <c r="H317" s="247">
        <f t="shared" si="194"/>
        <v>2.8283057751433164E-3</v>
      </c>
      <c r="I317" s="247">
        <f t="shared" si="194"/>
        <v>0</v>
      </c>
      <c r="J317" s="185">
        <f t="shared" si="194"/>
        <v>0</v>
      </c>
      <c r="K317" s="185">
        <f t="shared" si="194"/>
        <v>0</v>
      </c>
      <c r="L317" s="185">
        <f t="shared" si="194"/>
        <v>0</v>
      </c>
      <c r="M317" s="185">
        <f t="shared" si="194"/>
        <v>5.8918399184596567E-4</v>
      </c>
      <c r="N317" s="185">
        <f t="shared" si="194"/>
        <v>5.7673973019537351E-4</v>
      </c>
      <c r="O317" s="185">
        <f t="shared" si="194"/>
        <v>5.6521592060441062E-4</v>
      </c>
      <c r="P317" s="185">
        <f t="shared" si="194"/>
        <v>5.540538739305785E-4</v>
      </c>
      <c r="Q317" s="185">
        <f t="shared" si="194"/>
        <v>5.4311225856698802E-4</v>
      </c>
      <c r="R317" s="185">
        <f t="shared" si="194"/>
        <v>0</v>
      </c>
    </row>
    <row r="319" spans="1:18" x14ac:dyDescent="0.25">
      <c r="B319" s="61" t="s">
        <v>347</v>
      </c>
    </row>
    <row r="320" spans="1:18" s="34" customFormat="1" x14ac:dyDescent="0.25">
      <c r="A320" s="338"/>
      <c r="B320" s="265"/>
      <c r="C320" s="266"/>
      <c r="D320" s="339"/>
      <c r="E320" s="34" t="s">
        <v>587</v>
      </c>
      <c r="G320" s="34" t="s">
        <v>296</v>
      </c>
      <c r="H320" s="275">
        <f xml:space="preserve"> SUM(J320:R320)</f>
        <v>1.7889674665500219E-2</v>
      </c>
      <c r="J320" s="275">
        <f xml:space="preserve"> J310 + J315</f>
        <v>0</v>
      </c>
      <c r="K320" s="275">
        <f t="shared" ref="K320:R320" si="195" xml:space="preserve"> K310 + K315</f>
        <v>0</v>
      </c>
      <c r="L320" s="275">
        <f t="shared" si="195"/>
        <v>0</v>
      </c>
      <c r="M320" s="275">
        <f t="shared" si="195"/>
        <v>-6.1207704716647801E-4</v>
      </c>
      <c r="N320" s="275">
        <f t="shared" si="195"/>
        <v>1.1388907865023973E-3</v>
      </c>
      <c r="O320" s="275">
        <f t="shared" si="195"/>
        <v>5.1768092572453805E-3</v>
      </c>
      <c r="P320" s="275">
        <f t="shared" si="195"/>
        <v>6.2608383135341573E-3</v>
      </c>
      <c r="Q320" s="275">
        <f t="shared" si="195"/>
        <v>5.9252133553847619E-3</v>
      </c>
      <c r="R320" s="275">
        <f t="shared" si="195"/>
        <v>0</v>
      </c>
    </row>
    <row r="321" spans="1:18" s="34" customFormat="1" x14ac:dyDescent="0.25">
      <c r="A321" s="338"/>
      <c r="B321" s="265"/>
      <c r="C321" s="266"/>
      <c r="D321" s="339"/>
      <c r="E321" s="34" t="s">
        <v>588</v>
      </c>
      <c r="G321" s="34" t="s">
        <v>296</v>
      </c>
      <c r="H321" s="275">
        <f xml:space="preserve"> SUM(J321:R321)</f>
        <v>6.2231229474839491E-3</v>
      </c>
      <c r="J321" s="275">
        <f t="shared" ref="J321:R321" si="196" xml:space="preserve"> J311 + J316</f>
        <v>0</v>
      </c>
      <c r="K321" s="275">
        <f t="shared" si="196"/>
        <v>0</v>
      </c>
      <c r="L321" s="275">
        <f t="shared" si="196"/>
        <v>0</v>
      </c>
      <c r="M321" s="275">
        <f t="shared" si="196"/>
        <v>-4.6591330707342819E-5</v>
      </c>
      <c r="N321" s="275">
        <f t="shared" si="196"/>
        <v>4.9236213918590649E-4</v>
      </c>
      <c r="O321" s="275">
        <f t="shared" si="196"/>
        <v>1.7394105625717399E-3</v>
      </c>
      <c r="P321" s="275">
        <f t="shared" si="196"/>
        <v>2.0722397302837987E-3</v>
      </c>
      <c r="Q321" s="275">
        <f t="shared" si="196"/>
        <v>1.9657018461498466E-3</v>
      </c>
      <c r="R321" s="275">
        <f t="shared" si="196"/>
        <v>0</v>
      </c>
    </row>
    <row r="322" spans="1:18" s="34" customFormat="1" x14ac:dyDescent="0.25">
      <c r="A322" s="338"/>
      <c r="B322" s="265"/>
      <c r="C322" s="266"/>
      <c r="D322" s="339"/>
      <c r="E322" s="34" t="s">
        <v>589</v>
      </c>
      <c r="G322" s="34" t="s">
        <v>296</v>
      </c>
      <c r="H322" s="275">
        <f xml:space="preserve"> SUM(J322:R322)</f>
        <v>2.6255308356613667E-2</v>
      </c>
      <c r="J322" s="275">
        <f t="shared" ref="J322:R322" si="197" xml:space="preserve"> J312 + J317</f>
        <v>0</v>
      </c>
      <c r="K322" s="275">
        <f t="shared" si="197"/>
        <v>0</v>
      </c>
      <c r="L322" s="275">
        <f t="shared" si="197"/>
        <v>0</v>
      </c>
      <c r="M322" s="275">
        <f t="shared" si="197"/>
        <v>-2.1234710540089146E-4</v>
      </c>
      <c r="N322" s="275">
        <f t="shared" si="197"/>
        <v>2.068147365844427E-3</v>
      </c>
      <c r="O322" s="275">
        <f t="shared" si="197"/>
        <v>7.3443846925858817E-3</v>
      </c>
      <c r="P322" s="275">
        <f t="shared" si="197"/>
        <v>8.7527873934499477E-3</v>
      </c>
      <c r="Q322" s="275">
        <f t="shared" si="197"/>
        <v>8.3023360101343053E-3</v>
      </c>
      <c r="R322" s="275">
        <f t="shared" si="197"/>
        <v>0</v>
      </c>
    </row>
    <row r="325" spans="1:18" x14ac:dyDescent="0.25">
      <c r="A325" s="10" t="s">
        <v>121</v>
      </c>
      <c r="B325" s="1"/>
      <c r="C325" s="1"/>
      <c r="D325" s="1"/>
      <c r="E325" s="1"/>
      <c r="F325" s="1"/>
      <c r="G325" s="1"/>
      <c r="H325" s="1"/>
      <c r="I325" s="1"/>
      <c r="J325" s="1"/>
      <c r="K325" s="1"/>
      <c r="L325" s="1"/>
      <c r="M325" s="1"/>
      <c r="N325" s="1"/>
      <c r="O325" s="1"/>
      <c r="P325" s="1"/>
      <c r="Q325" s="1"/>
      <c r="R325" s="1"/>
    </row>
  </sheetData>
  <conditionalFormatting sqref="F2">
    <cfRule type="cellIs" dxfId="58" priority="8" stopIfTrue="1" operator="notEqual">
      <formula>0</formula>
    </cfRule>
    <cfRule type="cellIs" dxfId="57" priority="9" stopIfTrue="1" operator="equal">
      <formula>""</formula>
    </cfRule>
  </conditionalFormatting>
  <conditionalFormatting sqref="F165">
    <cfRule type="cellIs" dxfId="56" priority="1" stopIfTrue="1" operator="notEqual">
      <formula>0</formula>
    </cfRule>
    <cfRule type="cellIs" dxfId="55" priority="2" stopIfTrue="1" operator="equal">
      <formula>""</formula>
    </cfRule>
  </conditionalFormatting>
  <conditionalFormatting sqref="J3:Z3">
    <cfRule type="cellIs" dxfId="54" priority="12" operator="equal">
      <formula>"Post-Fcst"</formula>
    </cfRule>
    <cfRule type="cellIs" dxfId="53" priority="13" operator="equal">
      <formula>"Forecast"</formula>
    </cfRule>
    <cfRule type="cellIs" dxfId="52" priority="14" operator="equal">
      <formula>"Pre Fcst"</formula>
    </cfRule>
  </conditionalFormatting>
  <conditionalFormatting sqref="J165:XFD165">
    <cfRule type="cellIs" dxfId="51" priority="3" stopIfTrue="1" operator="notEqual">
      <formula>0</formula>
    </cfRule>
    <cfRule type="cellIs" dxfId="50" priority="4" stopIfTrue="1" operator="equal">
      <formula>""</formula>
    </cfRule>
  </conditionalFormatting>
  <pageMargins left="0.70866141732283472" right="0.70866141732283472" top="0.74803149606299213" bottom="0.74803149606299213" header="0.31496062992125984" footer="0.31496062992125984"/>
  <pageSetup paperSize="8" scale="62" fitToHeight="0" orientation="landscape" r:id="rId1"/>
  <headerFooter>
    <oddHeader>&amp;L&amp;F&amp;C&amp;A&amp;ROFFICIAL</oddHeader>
    <oddFooter>&amp;LPrinted on &amp;D at &amp;T&amp;CPage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AA458D-399A-42EA-AFD3-445EDCFE4D02}">
  <sheetPr codeName="Sheet7">
    <outlinePr summaryBelow="0" summaryRight="0"/>
    <pageSetUpPr fitToPage="1"/>
  </sheetPr>
  <dimension ref="A1:XFC325"/>
  <sheetViews>
    <sheetView zoomScale="80" zoomScaleNormal="80" workbookViewId="0">
      <pane xSplit="9" ySplit="6" topLeftCell="J7" activePane="bottomRight" state="frozen"/>
      <selection pane="topRight"/>
      <selection pane="bottomLeft"/>
      <selection pane="bottomRight"/>
    </sheetView>
  </sheetViews>
  <sheetFormatPr defaultColWidth="0" defaultRowHeight="13.2" x14ac:dyDescent="0.25"/>
  <cols>
    <col min="1" max="1" width="1.88671875" style="50" customWidth="1"/>
    <col min="2" max="2" width="1.88671875" style="61" customWidth="1"/>
    <col min="3" max="3" width="1.88671875" style="110" customWidth="1"/>
    <col min="4" max="4" width="1.88671875" style="55" customWidth="1"/>
    <col min="5" max="5" width="73.44140625" style="7" bestFit="1" customWidth="1"/>
    <col min="6" max="6" width="12.5546875" style="7" customWidth="1"/>
    <col min="7" max="7" width="10.88671875" style="7" bestFit="1" customWidth="1"/>
    <col min="8" max="8" width="11.5546875" style="7" customWidth="1"/>
    <col min="9" max="9" width="2.5546875" style="7" customWidth="1"/>
    <col min="10" max="18" width="11.5546875" style="7" customWidth="1"/>
    <col min="19" max="26" width="11.5546875" style="7" hidden="1" customWidth="1"/>
    <col min="27" max="16384" width="0" style="7" hidden="1"/>
  </cols>
  <sheetData>
    <row r="1" spans="1:26" s="122" customFormat="1" ht="25.2" x14ac:dyDescent="0.4">
      <c r="A1" s="118" t="str">
        <f ca="1" xml:space="preserve"> RIGHT(CELL("filename", $A$1), LEN(CELL("filename", $A$1)) - SEARCH("]", CELL("filename", $A$1)))</f>
        <v>Calcs-WN</v>
      </c>
      <c r="B1" s="119"/>
      <c r="C1" s="120"/>
      <c r="D1" s="121"/>
      <c r="S1" s="123"/>
      <c r="T1" s="123"/>
      <c r="U1" s="123"/>
      <c r="V1" s="123"/>
      <c r="W1" s="123"/>
      <c r="X1" s="123"/>
      <c r="Y1" s="123"/>
      <c r="Z1" s="123"/>
    </row>
    <row r="2" spans="1:26" s="28" customFormat="1" x14ac:dyDescent="0.25">
      <c r="B2" s="58"/>
      <c r="C2" s="107"/>
      <c r="D2" s="52"/>
      <c r="E2" s="26" t="str">
        <f>Time!E$23</f>
        <v>Model Period END</v>
      </c>
      <c r="F2" s="29">
        <f xml:space="preserve"> Checks!$F$9</f>
        <v>0</v>
      </c>
      <c r="G2" s="26" t="s">
        <v>346</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c r="S4" s="21"/>
      <c r="T4" s="21"/>
      <c r="U4" s="21"/>
      <c r="V4" s="21"/>
      <c r="W4" s="21"/>
      <c r="X4" s="21"/>
      <c r="Y4" s="21"/>
      <c r="Z4" s="21"/>
    </row>
    <row r="5" spans="1:26" s="24" customFormat="1" x14ac:dyDescent="0.25">
      <c r="B5" s="60"/>
      <c r="C5" s="109"/>
      <c r="D5" s="54"/>
      <c r="E5" s="21"/>
      <c r="F5" s="21"/>
      <c r="G5" s="226"/>
      <c r="H5" s="21"/>
      <c r="I5" s="21"/>
      <c r="J5" s="7"/>
      <c r="K5" s="7"/>
      <c r="L5" s="7"/>
      <c r="M5" s="7"/>
      <c r="N5" s="7"/>
      <c r="O5" s="7"/>
      <c r="P5" s="7"/>
      <c r="Q5" s="7"/>
      <c r="R5" s="7"/>
      <c r="S5" s="21"/>
      <c r="T5" s="21"/>
      <c r="U5" s="21"/>
      <c r="V5" s="21"/>
      <c r="W5" s="21"/>
      <c r="X5" s="21"/>
      <c r="Y5" s="21"/>
      <c r="Z5" s="21"/>
    </row>
    <row r="6" spans="1:26" s="24" customFormat="1" x14ac:dyDescent="0.25">
      <c r="B6" s="60"/>
      <c r="C6" s="109"/>
      <c r="D6" s="54"/>
      <c r="E6" s="21" t="str">
        <f>Time!E$11</f>
        <v>Model column counter</v>
      </c>
      <c r="F6" s="5" t="s">
        <v>244</v>
      </c>
      <c r="G6" s="5" t="s">
        <v>179</v>
      </c>
      <c r="H6" s="5" t="s">
        <v>347</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x14ac:dyDescent="0.25">
      <c r="A8" s="283" t="s">
        <v>494</v>
      </c>
      <c r="B8" s="284"/>
      <c r="C8" s="285"/>
      <c r="D8" s="285"/>
      <c r="E8" s="285"/>
      <c r="F8" s="285"/>
      <c r="G8" s="285"/>
      <c r="H8" s="285"/>
      <c r="I8" s="285"/>
      <c r="J8" s="285"/>
      <c r="K8" s="285"/>
      <c r="L8" s="285"/>
      <c r="M8" s="285"/>
      <c r="N8" s="285"/>
      <c r="O8" s="285"/>
      <c r="P8" s="285"/>
      <c r="Q8" s="285"/>
      <c r="R8" s="285"/>
    </row>
    <row r="10" spans="1:26" x14ac:dyDescent="0.25">
      <c r="C10" s="110" t="s">
        <v>495</v>
      </c>
    </row>
    <row r="12" spans="1:26" x14ac:dyDescent="0.25">
      <c r="B12" s="61" t="s">
        <v>496</v>
      </c>
    </row>
    <row r="13" spans="1:26" s="30" customFormat="1" x14ac:dyDescent="0.25">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1.999999999999913E-2</v>
      </c>
    </row>
    <row r="14" spans="1:26" s="205" customFormat="1" x14ac:dyDescent="0.25">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1.0000000000000675E-2</v>
      </c>
    </row>
    <row r="15" spans="1:26" s="172" customFormat="1" x14ac:dyDescent="0.25">
      <c r="A15" s="173"/>
      <c r="B15" s="174"/>
      <c r="C15" s="175"/>
      <c r="D15" s="176"/>
      <c r="E15" s="172" t="s">
        <v>497</v>
      </c>
      <c r="G15" s="92" t="s">
        <v>423</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2.9999999999999805E-2</v>
      </c>
      <c r="S15" s="177"/>
      <c r="T15" s="177"/>
      <c r="U15" s="177"/>
      <c r="V15" s="177"/>
      <c r="W15" s="177"/>
      <c r="X15" s="177"/>
      <c r="Y15" s="177"/>
      <c r="Z15" s="177"/>
    </row>
    <row r="17" spans="1:16383" s="37" customFormat="1" x14ac:dyDescent="0.25">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5">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1.999999999999913E-2</v>
      </c>
    </row>
    <row r="19" spans="1:16383" s="216" customFormat="1" x14ac:dyDescent="0.25">
      <c r="A19" s="212"/>
      <c r="B19" s="213"/>
      <c r="C19" s="214"/>
      <c r="D19" s="215"/>
      <c r="E19" s="172" t="s">
        <v>498</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1.1290650330958518</v>
      </c>
      <c r="S19" s="218"/>
      <c r="T19" s="218"/>
      <c r="U19" s="218"/>
      <c r="V19" s="218"/>
      <c r="W19" s="218"/>
      <c r="X19" s="218"/>
      <c r="Y19" s="218"/>
      <c r="Z19" s="218"/>
    </row>
    <row r="20" spans="1:16383" s="216" customFormat="1" x14ac:dyDescent="0.25">
      <c r="A20" s="212"/>
      <c r="B20" s="213"/>
      <c r="C20" s="214"/>
      <c r="D20" s="215"/>
      <c r="I20" s="218"/>
      <c r="S20" s="218"/>
      <c r="T20" s="218"/>
      <c r="U20" s="218"/>
      <c r="V20" s="218"/>
      <c r="W20" s="218"/>
      <c r="X20" s="218"/>
      <c r="Y20" s="218"/>
      <c r="Z20" s="218"/>
    </row>
    <row r="21" spans="1:16383" x14ac:dyDescent="0.25">
      <c r="B21" s="61" t="s">
        <v>499</v>
      </c>
    </row>
    <row r="22" spans="1:16383" s="169" customFormat="1" x14ac:dyDescent="0.25">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73.560799707246957</v>
      </c>
      <c r="N22" s="241">
        <f t="shared" si="3"/>
        <v>71.954708324037213</v>
      </c>
      <c r="O22" s="241">
        <f t="shared" si="3"/>
        <v>70.749913402219164</v>
      </c>
      <c r="P22" s="241">
        <f t="shared" si="3"/>
        <v>69.694750433529933</v>
      </c>
      <c r="Q22" s="241">
        <f t="shared" si="3"/>
        <v>68.68835823726981</v>
      </c>
      <c r="R22" s="241">
        <f t="shared" si="3"/>
        <v>67.696498344323629</v>
      </c>
    </row>
    <row r="23" spans="1:16383" s="172" customFormat="1" x14ac:dyDescent="0.25">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2.9999999999999805E-2</v>
      </c>
      <c r="S23" s="177"/>
      <c r="T23" s="177"/>
      <c r="U23" s="177"/>
      <c r="V23" s="177"/>
      <c r="W23" s="177"/>
      <c r="X23" s="177"/>
      <c r="Y23" s="177"/>
      <c r="Z23" s="177"/>
    </row>
    <row r="24" spans="1:16383" s="91" customFormat="1" x14ac:dyDescent="0.25">
      <c r="A24" s="170"/>
      <c r="B24" s="165"/>
      <c r="C24" s="166"/>
      <c r="D24" s="171"/>
      <c r="E24" s="172" t="s">
        <v>500</v>
      </c>
      <c r="G24" s="91" t="s">
        <v>296</v>
      </c>
      <c r="J24" s="184">
        <f>J22*J23</f>
        <v>0</v>
      </c>
      <c r="K24" s="184">
        <f t="shared" ref="K24:R24" si="5">K22*K23</f>
        <v>0</v>
      </c>
      <c r="L24" s="184">
        <f t="shared" si="5"/>
        <v>0</v>
      </c>
      <c r="M24" s="184">
        <f>M22*M23</f>
        <v>1.7844446111166135</v>
      </c>
      <c r="N24" s="184">
        <f t="shared" si="5"/>
        <v>2.1289706311660908</v>
      </c>
      <c r="O24" s="184">
        <f t="shared" si="5"/>
        <v>2.2288828632572129</v>
      </c>
      <c r="P24" s="184">
        <f t="shared" si="5"/>
        <v>2.2302320138730063</v>
      </c>
      <c r="Q24" s="184">
        <f t="shared" si="5"/>
        <v>2.1980274635926205</v>
      </c>
      <c r="R24" s="184">
        <f t="shared" si="5"/>
        <v>2.0308949503296958</v>
      </c>
      <c r="S24" s="92"/>
      <c r="T24" s="92"/>
      <c r="U24" s="92"/>
      <c r="V24" s="92"/>
      <c r="W24" s="92"/>
      <c r="X24" s="92"/>
      <c r="Y24" s="92"/>
      <c r="Z24" s="92"/>
    </row>
    <row r="26" spans="1:16383" s="205" customFormat="1" x14ac:dyDescent="0.25">
      <c r="A26" s="201"/>
      <c r="B26" s="202"/>
      <c r="C26" s="203"/>
      <c r="D26" s="204"/>
      <c r="E26" s="37" t="str">
        <f xml:space="preserve"> InpR!E$99</f>
        <v>Run-off rate - CPI(H) + RPI wedge - active - WN</v>
      </c>
      <c r="F26" s="205">
        <f xml:space="preserve"> InpR!F$99</f>
        <v>0</v>
      </c>
      <c r="G26" s="223" t="str">
        <f xml:space="preserve"> InpR!G$99</f>
        <v>%</v>
      </c>
      <c r="H26" s="205">
        <f xml:space="preserve"> InpR!H$99</f>
        <v>0</v>
      </c>
      <c r="I26" s="205">
        <f xml:space="preserve"> InpR!I$99</f>
        <v>0</v>
      </c>
      <c r="J26" s="205">
        <f xml:space="preserve"> InpR!J$99</f>
        <v>0</v>
      </c>
      <c r="K26" s="205">
        <f xml:space="preserve"> InpR!K$99</f>
        <v>0</v>
      </c>
      <c r="L26" s="205">
        <f xml:space="preserve"> InpR!L$99</f>
        <v>0</v>
      </c>
      <c r="M26" s="205">
        <f xml:space="preserve"> InpR!M$99</f>
        <v>4.4999999999999998E-2</v>
      </c>
      <c r="N26" s="205">
        <f xml:space="preserve"> InpR!N$99</f>
        <v>4.4999999999999998E-2</v>
      </c>
      <c r="O26" s="205">
        <f xml:space="preserve"> InpR!O$99</f>
        <v>4.4999999999999998E-2</v>
      </c>
      <c r="P26" s="205">
        <f xml:space="preserve"> InpR!P$99</f>
        <v>4.4999999999999998E-2</v>
      </c>
      <c r="Q26" s="205">
        <f xml:space="preserve"> InpR!Q$99</f>
        <v>4.4999999999999998E-2</v>
      </c>
      <c r="R26" s="205">
        <f xml:space="preserve"> InpR!R$99</f>
        <v>0</v>
      </c>
    </row>
    <row r="27" spans="1:16383" s="161" customFormat="1" x14ac:dyDescent="0.25">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73.560799707246957</v>
      </c>
      <c r="N27" s="241">
        <f t="shared" si="6"/>
        <v>71.954708324037213</v>
      </c>
      <c r="O27" s="241">
        <f t="shared" si="6"/>
        <v>70.749913402219164</v>
      </c>
      <c r="P27" s="241">
        <f t="shared" si="6"/>
        <v>69.694750433529933</v>
      </c>
      <c r="Q27" s="241">
        <f t="shared" si="6"/>
        <v>68.68835823726981</v>
      </c>
      <c r="R27" s="241">
        <f t="shared" si="6"/>
        <v>67.696498344323629</v>
      </c>
    </row>
    <row r="28" spans="1:16383" x14ac:dyDescent="0.25">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1.7844446111166135</v>
      </c>
      <c r="N28" s="184">
        <f t="shared" si="7"/>
        <v>2.1289706311660908</v>
      </c>
      <c r="O28" s="184">
        <f t="shared" si="7"/>
        <v>2.2288828632572129</v>
      </c>
      <c r="P28" s="184">
        <f t="shared" si="7"/>
        <v>2.2302320138730063</v>
      </c>
      <c r="Q28" s="184">
        <f t="shared" si="7"/>
        <v>2.1980274635926205</v>
      </c>
      <c r="R28" s="184">
        <f t="shared" si="7"/>
        <v>2.0308949503296958</v>
      </c>
    </row>
    <row r="29" spans="1:16383" x14ac:dyDescent="0.25">
      <c r="A29" s="170"/>
      <c r="B29" s="165"/>
      <c r="C29" s="166"/>
      <c r="D29" s="171"/>
      <c r="E29" s="91" t="s">
        <v>501</v>
      </c>
      <c r="F29" s="91"/>
      <c r="G29" s="91" t="s">
        <v>296</v>
      </c>
      <c r="H29" s="184"/>
      <c r="I29" s="184"/>
      <c r="J29" s="184">
        <f t="shared" ref="J29:R29" si="8" xml:space="preserve"> (J27+J28) * J26</f>
        <v>0</v>
      </c>
      <c r="K29" s="184">
        <f t="shared" si="8"/>
        <v>0</v>
      </c>
      <c r="L29" s="184">
        <f xml:space="preserve"> (L27+L28) * L26</f>
        <v>0</v>
      </c>
      <c r="M29" s="184">
        <f t="shared" si="8"/>
        <v>3.3905359943263607</v>
      </c>
      <c r="N29" s="184">
        <f t="shared" si="8"/>
        <v>3.3337655529841488</v>
      </c>
      <c r="O29" s="184">
        <f t="shared" si="8"/>
        <v>3.284045831946437</v>
      </c>
      <c r="P29" s="184">
        <f t="shared" si="8"/>
        <v>3.2366242101331322</v>
      </c>
      <c r="Q29" s="184">
        <f t="shared" si="8"/>
        <v>3.1898873565388093</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5">
      <c r="E30" s="138"/>
      <c r="F30" s="138"/>
      <c r="G30" s="138"/>
      <c r="H30" s="138"/>
    </row>
    <row r="31" spans="1:16383" s="200" customFormat="1" x14ac:dyDescent="0.25">
      <c r="A31" s="196"/>
      <c r="B31" s="197"/>
      <c r="C31" s="198"/>
      <c r="D31" s="199"/>
      <c r="E31" s="250" t="str">
        <f>InpR!$E$92</f>
        <v>RCV - CPI(H) + RPI wedge initial balance - nominal - WN</v>
      </c>
      <c r="F31" s="250">
        <f>InpR!$F$92</f>
        <v>73.560799707246957</v>
      </c>
      <c r="G31" s="250" t="str">
        <f>InpR!$G$92</f>
        <v>£m</v>
      </c>
      <c r="H31" s="30"/>
    </row>
    <row r="32" spans="1:16383" s="37" customFormat="1" x14ac:dyDescent="0.25">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5">
      <c r="A33" s="48"/>
      <c r="B33" s="59"/>
      <c r="C33" s="108"/>
      <c r="D33" s="53"/>
    </row>
    <row r="34" spans="1:26" x14ac:dyDescent="0.25">
      <c r="A34" s="47"/>
      <c r="B34" s="51"/>
      <c r="C34" s="111"/>
      <c r="D34" s="56"/>
      <c r="E34" s="7" t="s">
        <v>502</v>
      </c>
      <c r="G34" s="92" t="s">
        <v>296</v>
      </c>
      <c r="J34" s="242">
        <f t="shared" ref="J34:R34" si="9" xml:space="preserve"> I37</f>
        <v>0</v>
      </c>
      <c r="K34" s="242">
        <f t="shared" si="9"/>
        <v>0</v>
      </c>
      <c r="L34" s="242">
        <f t="shared" si="9"/>
        <v>0</v>
      </c>
      <c r="M34" s="242">
        <f t="shared" si="9"/>
        <v>73.560799707246957</v>
      </c>
      <c r="N34" s="242">
        <f t="shared" si="9"/>
        <v>71.954708324037213</v>
      </c>
      <c r="O34" s="242">
        <f t="shared" si="9"/>
        <v>70.749913402219164</v>
      </c>
      <c r="P34" s="242">
        <f t="shared" si="9"/>
        <v>69.694750433529933</v>
      </c>
      <c r="Q34" s="242">
        <f t="shared" si="9"/>
        <v>68.68835823726981</v>
      </c>
      <c r="R34" s="242">
        <f t="shared" si="9"/>
        <v>67.696498344323629</v>
      </c>
    </row>
    <row r="35" spans="1:26" x14ac:dyDescent="0.25">
      <c r="A35" s="47"/>
      <c r="B35" s="51"/>
      <c r="C35" s="111"/>
      <c r="D35" s="56" t="s">
        <v>503</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1.7844446111166135</v>
      </c>
      <c r="N35" s="242">
        <f t="shared" si="10"/>
        <v>2.1289706311660908</v>
      </c>
      <c r="O35" s="242">
        <f t="shared" si="10"/>
        <v>2.2288828632572129</v>
      </c>
      <c r="P35" s="242">
        <f t="shared" si="10"/>
        <v>2.2302320138730063</v>
      </c>
      <c r="Q35" s="242">
        <f t="shared" si="10"/>
        <v>2.1980274635926205</v>
      </c>
      <c r="R35" s="242">
        <f t="shared" si="10"/>
        <v>2.0308949503296958</v>
      </c>
    </row>
    <row r="36" spans="1:26" x14ac:dyDescent="0.25">
      <c r="A36" s="47"/>
      <c r="B36" s="51"/>
      <c r="C36" s="111"/>
      <c r="D36" s="56" t="s">
        <v>504</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3.3905359943263607</v>
      </c>
      <c r="N36" s="242">
        <f t="shared" si="11"/>
        <v>3.3337655529841488</v>
      </c>
      <c r="O36" s="242">
        <f t="shared" si="11"/>
        <v>3.284045831946437</v>
      </c>
      <c r="P36" s="242">
        <f t="shared" si="11"/>
        <v>3.2366242101331322</v>
      </c>
      <c r="Q36" s="242">
        <f t="shared" si="11"/>
        <v>3.1898873565388093</v>
      </c>
      <c r="R36" s="242">
        <f t="shared" si="11"/>
        <v>0</v>
      </c>
    </row>
    <row r="37" spans="1:26" s="138" customFormat="1" x14ac:dyDescent="0.25">
      <c r="A37" s="134"/>
      <c r="B37" s="135"/>
      <c r="C37" s="136"/>
      <c r="D37" s="137"/>
      <c r="E37" s="138" t="s">
        <v>505</v>
      </c>
      <c r="G37" s="163" t="s">
        <v>296</v>
      </c>
      <c r="J37" s="243">
        <f t="shared" ref="J37:R37" si="12" xml:space="preserve"> IF( J32 = 1, $F31, J34 + J35 - J36)</f>
        <v>0</v>
      </c>
      <c r="K37" s="243">
        <f t="shared" si="12"/>
        <v>0</v>
      </c>
      <c r="L37" s="243">
        <f t="shared" si="12"/>
        <v>73.560799707246957</v>
      </c>
      <c r="M37" s="243">
        <f t="shared" si="12"/>
        <v>71.954708324037213</v>
      </c>
      <c r="N37" s="243">
        <f t="shared" si="12"/>
        <v>70.749913402219164</v>
      </c>
      <c r="O37" s="243">
        <f t="shared" si="12"/>
        <v>69.694750433529933</v>
      </c>
      <c r="P37" s="243">
        <f t="shared" si="12"/>
        <v>68.68835823726981</v>
      </c>
      <c r="Q37" s="243">
        <f t="shared" si="12"/>
        <v>67.696498344323629</v>
      </c>
      <c r="R37" s="243">
        <f t="shared" si="12"/>
        <v>69.727393294653325</v>
      </c>
    </row>
    <row r="39" spans="1:26" s="92" customFormat="1" x14ac:dyDescent="0.25">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73.560799707246957</v>
      </c>
      <c r="N39" s="185">
        <f t="shared" si="13"/>
        <v>71.954708324037213</v>
      </c>
      <c r="O39" s="185">
        <f t="shared" si="13"/>
        <v>70.749913402219164</v>
      </c>
      <c r="P39" s="185">
        <f t="shared" si="13"/>
        <v>69.694750433529933</v>
      </c>
      <c r="Q39" s="185">
        <f t="shared" si="13"/>
        <v>68.68835823726981</v>
      </c>
      <c r="R39" s="185">
        <f t="shared" si="13"/>
        <v>67.696498344323629</v>
      </c>
    </row>
    <row r="40" spans="1:26" s="92" customFormat="1" x14ac:dyDescent="0.25">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1.7844446111166135</v>
      </c>
      <c r="N40" s="242">
        <f t="shared" si="14"/>
        <v>2.1289706311660908</v>
      </c>
      <c r="O40" s="242">
        <f t="shared" si="14"/>
        <v>2.2288828632572129</v>
      </c>
      <c r="P40" s="242">
        <f t="shared" si="14"/>
        <v>2.2302320138730063</v>
      </c>
      <c r="Q40" s="242">
        <f t="shared" si="14"/>
        <v>2.1980274635926205</v>
      </c>
      <c r="R40" s="242">
        <f t="shared" si="14"/>
        <v>2.0308949503296958</v>
      </c>
    </row>
    <row r="41" spans="1:26" s="92" customFormat="1" x14ac:dyDescent="0.25">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73.560799707246957</v>
      </c>
      <c r="M41" s="185">
        <f t="shared" si="15"/>
        <v>71.954708324037213</v>
      </c>
      <c r="N41" s="185">
        <f t="shared" si="15"/>
        <v>70.749913402219164</v>
      </c>
      <c r="O41" s="185">
        <f t="shared" si="15"/>
        <v>69.694750433529933</v>
      </c>
      <c r="P41" s="185">
        <f t="shared" si="15"/>
        <v>68.68835823726981</v>
      </c>
      <c r="Q41" s="185">
        <f t="shared" si="15"/>
        <v>67.696498344323629</v>
      </c>
      <c r="R41" s="185">
        <f t="shared" si="15"/>
        <v>69.727393294653325</v>
      </c>
    </row>
    <row r="42" spans="1:26" s="92" customFormat="1" x14ac:dyDescent="0.25">
      <c r="A42" s="164"/>
      <c r="B42" s="165"/>
      <c r="C42" s="166"/>
      <c r="D42" s="167"/>
      <c r="E42" s="92" t="s">
        <v>506</v>
      </c>
      <c r="G42" s="92" t="s">
        <v>296</v>
      </c>
      <c r="J42" s="185">
        <f t="shared" ref="J42:L42" si="16" xml:space="preserve"> ( (J39+J40) + J41) / 2</f>
        <v>0</v>
      </c>
      <c r="K42" s="185">
        <f t="shared" si="16"/>
        <v>0</v>
      </c>
      <c r="L42" s="185">
        <f t="shared" si="16"/>
        <v>36.780399853623479</v>
      </c>
      <c r="M42" s="185">
        <f xml:space="preserve"> ( (M39+M40) + M41) / 2</f>
        <v>73.649976321200398</v>
      </c>
      <c r="N42" s="185">
        <f t="shared" ref="N42:R42" si="17" xml:space="preserve"> ( (N39+N40) + N41) / 2</f>
        <v>72.416796178711238</v>
      </c>
      <c r="O42" s="185">
        <f t="shared" si="17"/>
        <v>71.336773349503147</v>
      </c>
      <c r="P42" s="185">
        <f t="shared" si="17"/>
        <v>70.306670342336375</v>
      </c>
      <c r="Q42" s="185">
        <f t="shared" si="17"/>
        <v>69.291442022593031</v>
      </c>
      <c r="R42" s="185">
        <f t="shared" si="17"/>
        <v>69.727393294653325</v>
      </c>
    </row>
    <row r="43" spans="1:26" s="92" customFormat="1" x14ac:dyDescent="0.25">
      <c r="A43" s="164"/>
      <c r="B43" s="165"/>
      <c r="C43" s="166"/>
      <c r="D43" s="167"/>
    </row>
    <row r="44" spans="1:26" x14ac:dyDescent="0.25">
      <c r="B44" s="61" t="s">
        <v>507</v>
      </c>
    </row>
    <row r="45" spans="1:26" s="205" customFormat="1" x14ac:dyDescent="0.25">
      <c r="A45" s="201"/>
      <c r="B45" s="202"/>
      <c r="C45" s="203"/>
      <c r="D45" s="204"/>
      <c r="E45" s="205" t="str">
        <f xml:space="preserve"> InpR!E$106</f>
        <v>WACC on RCV - CPI(H) + RPI wedge bf and additions - WN</v>
      </c>
      <c r="F45" s="205">
        <f xml:space="preserve"> InpR!F$106</f>
        <v>0</v>
      </c>
      <c r="G45" s="223" t="str">
        <f xml:space="preserve"> InpR!G$106</f>
        <v>%</v>
      </c>
      <c r="H45" s="205">
        <f xml:space="preserve"> InpR!H$106</f>
        <v>0</v>
      </c>
      <c r="I45" s="205">
        <f xml:space="preserve"> InpR!I$106</f>
        <v>0</v>
      </c>
      <c r="J45" s="205">
        <f xml:space="preserve"> InpR!J$106</f>
        <v>0</v>
      </c>
      <c r="K45" s="205">
        <f xml:space="preserve"> InpR!K$106</f>
        <v>0</v>
      </c>
      <c r="L45" s="205">
        <f xml:space="preserve"> InpR!L$106</f>
        <v>0</v>
      </c>
      <c r="M45" s="205">
        <f xml:space="preserve"> InpR!M$106</f>
        <v>2.1125902035494581E-2</v>
      </c>
      <c r="N45" s="205">
        <f xml:space="preserve"> InpR!N$106</f>
        <v>2.1125902035494581E-2</v>
      </c>
      <c r="O45" s="205">
        <f xml:space="preserve"> InpR!O$106</f>
        <v>2.1125902035494581E-2</v>
      </c>
      <c r="P45" s="205">
        <f xml:space="preserve"> InpR!P$106</f>
        <v>2.1125902035494581E-2</v>
      </c>
      <c r="Q45" s="205">
        <f xml:space="preserve"> InpR!Q$106</f>
        <v>2.1125902035494581E-2</v>
      </c>
      <c r="R45" s="205">
        <f xml:space="preserve"> InpR!R$106</f>
        <v>0</v>
      </c>
    </row>
    <row r="46" spans="1:26" s="92" customFormat="1" x14ac:dyDescent="0.25">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5">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36.780399853623479</v>
      </c>
      <c r="M47" s="184">
        <f t="shared" si="18"/>
        <v>73.649976321200398</v>
      </c>
      <c r="N47" s="184">
        <f t="shared" si="18"/>
        <v>72.416796178711238</v>
      </c>
      <c r="O47" s="184">
        <f t="shared" si="18"/>
        <v>71.336773349503147</v>
      </c>
      <c r="P47" s="184">
        <f t="shared" si="18"/>
        <v>70.306670342336375</v>
      </c>
      <c r="Q47" s="184">
        <f t="shared" si="18"/>
        <v>69.291442022593031</v>
      </c>
      <c r="R47" s="184">
        <f t="shared" si="18"/>
        <v>69.727393294653325</v>
      </c>
      <c r="S47" s="92"/>
      <c r="T47" s="92"/>
      <c r="U47" s="92"/>
      <c r="V47" s="92"/>
      <c r="W47" s="92"/>
      <c r="X47" s="92"/>
      <c r="Y47" s="92"/>
      <c r="Z47" s="92"/>
    </row>
    <row r="48" spans="1:26" s="91" customFormat="1" x14ac:dyDescent="0.25">
      <c r="A48" s="170"/>
      <c r="B48" s="165"/>
      <c r="C48" s="166"/>
      <c r="D48" s="171"/>
      <c r="E48" s="172" t="s">
        <v>508</v>
      </c>
      <c r="G48" s="91" t="s">
        <v>296</v>
      </c>
      <c r="H48" s="184"/>
      <c r="I48" s="184"/>
      <c r="J48" s="184">
        <f t="shared" ref="J48:K48" si="19">J45*J47*J46</f>
        <v>0</v>
      </c>
      <c r="K48" s="184">
        <f t="shared" si="19"/>
        <v>0</v>
      </c>
      <c r="L48" s="184">
        <f>L45*L47*L46</f>
        <v>0</v>
      </c>
      <c r="M48" s="184">
        <f>M45*M47*M46</f>
        <v>1.5559221846781752</v>
      </c>
      <c r="N48" s="184">
        <f t="shared" ref="N48:R48" si="20">N45*N47*N46</f>
        <v>1.529870141795832</v>
      </c>
      <c r="O48" s="184">
        <f t="shared" si="20"/>
        <v>1.5070536853098842</v>
      </c>
      <c r="P48" s="184">
        <f t="shared" si="20"/>
        <v>1.4852918300940106</v>
      </c>
      <c r="Q48" s="184">
        <f t="shared" si="20"/>
        <v>1.463844216067453</v>
      </c>
      <c r="R48" s="184">
        <f t="shared" si="20"/>
        <v>0</v>
      </c>
      <c r="S48" s="92"/>
      <c r="T48" s="92"/>
      <c r="U48" s="92"/>
      <c r="V48" s="92"/>
      <c r="W48" s="92"/>
      <c r="X48" s="92"/>
      <c r="Y48" s="92"/>
      <c r="Z48" s="92"/>
    </row>
    <row r="49" spans="1:26" s="91" customFormat="1" x14ac:dyDescent="0.25">
      <c r="A49" s="170"/>
      <c r="B49" s="165"/>
      <c r="C49" s="166"/>
      <c r="D49" s="171"/>
      <c r="S49" s="92"/>
      <c r="T49" s="92"/>
      <c r="U49" s="92"/>
      <c r="V49" s="92"/>
      <c r="W49" s="92"/>
      <c r="X49" s="92"/>
      <c r="Y49" s="92"/>
      <c r="Z49" s="92"/>
    </row>
    <row r="50" spans="1:26" x14ac:dyDescent="0.25">
      <c r="B50" s="61" t="s">
        <v>509</v>
      </c>
    </row>
    <row r="51" spans="1:26" s="91" customFormat="1" x14ac:dyDescent="0.25">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3.3905359943263607</v>
      </c>
      <c r="N51" s="184">
        <f t="shared" si="21"/>
        <v>3.3337655529841488</v>
      </c>
      <c r="O51" s="184">
        <f t="shared" si="21"/>
        <v>3.284045831946437</v>
      </c>
      <c r="P51" s="184">
        <f t="shared" si="21"/>
        <v>3.2366242101331322</v>
      </c>
      <c r="Q51" s="184">
        <f t="shared" si="21"/>
        <v>3.1898873565388093</v>
      </c>
      <c r="R51" s="184">
        <f t="shared" si="21"/>
        <v>0</v>
      </c>
      <c r="S51" s="92"/>
      <c r="T51" s="92"/>
      <c r="U51" s="92"/>
      <c r="V51" s="92"/>
      <c r="W51" s="92"/>
      <c r="X51" s="92"/>
      <c r="Y51" s="92"/>
      <c r="Z51" s="92"/>
    </row>
    <row r="52" spans="1:26" s="91" customFormat="1" x14ac:dyDescent="0.25">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1.5559221846781752</v>
      </c>
      <c r="N52" s="184">
        <f t="shared" si="22"/>
        <v>1.529870141795832</v>
      </c>
      <c r="O52" s="184">
        <f t="shared" si="22"/>
        <v>1.5070536853098842</v>
      </c>
      <c r="P52" s="184">
        <f t="shared" si="22"/>
        <v>1.4852918300940106</v>
      </c>
      <c r="Q52" s="184">
        <f t="shared" si="22"/>
        <v>1.463844216067453</v>
      </c>
      <c r="R52" s="184">
        <f t="shared" si="22"/>
        <v>0</v>
      </c>
      <c r="S52" s="92"/>
      <c r="T52" s="92"/>
      <c r="U52" s="92"/>
      <c r="V52" s="92"/>
      <c r="W52" s="92"/>
      <c r="X52" s="92"/>
      <c r="Y52" s="92"/>
      <c r="Z52" s="92"/>
    </row>
    <row r="53" spans="1:26" s="91" customFormat="1" x14ac:dyDescent="0.25">
      <c r="A53" s="170"/>
      <c r="B53" s="165"/>
      <c r="C53" s="166"/>
      <c r="D53" s="171"/>
      <c r="E53" s="172" t="s">
        <v>510</v>
      </c>
      <c r="G53" s="91" t="str">
        <f xml:space="preserve"> G$48</f>
        <v>£m</v>
      </c>
      <c r="H53" s="184">
        <f>SUM(J53:R53)</f>
        <v>23.976841003874242</v>
      </c>
      <c r="I53" s="184"/>
      <c r="J53" s="184">
        <f t="shared" ref="J53:R53" si="23">SUM(J51:J52)</f>
        <v>0</v>
      </c>
      <c r="K53" s="184">
        <f t="shared" si="23"/>
        <v>0</v>
      </c>
      <c r="L53" s="184">
        <f>SUM(L51:L52)</f>
        <v>0</v>
      </c>
      <c r="M53" s="185">
        <f t="shared" si="23"/>
        <v>4.9464581790045354</v>
      </c>
      <c r="N53" s="185">
        <f t="shared" si="23"/>
        <v>4.8636356947799806</v>
      </c>
      <c r="O53" s="184">
        <f t="shared" si="23"/>
        <v>4.7910995172563213</v>
      </c>
      <c r="P53" s="184">
        <f t="shared" si="23"/>
        <v>4.7219160402271427</v>
      </c>
      <c r="Q53" s="184">
        <f t="shared" si="23"/>
        <v>4.6537315726062625</v>
      </c>
      <c r="R53" s="184">
        <f t="shared" si="23"/>
        <v>0</v>
      </c>
      <c r="S53" s="92"/>
      <c r="T53" s="92"/>
      <c r="U53" s="92"/>
      <c r="V53" s="92"/>
      <c r="W53" s="92"/>
      <c r="X53" s="92"/>
      <c r="Y53" s="92"/>
      <c r="Z53" s="92"/>
    </row>
    <row r="55" spans="1:26" x14ac:dyDescent="0.25">
      <c r="A55" s="283" t="s">
        <v>511</v>
      </c>
      <c r="B55" s="284"/>
      <c r="C55" s="285"/>
      <c r="D55" s="285"/>
      <c r="E55" s="285"/>
      <c r="F55" s="285"/>
      <c r="G55" s="285"/>
      <c r="H55" s="285"/>
      <c r="I55" s="285"/>
      <c r="J55" s="285"/>
      <c r="K55" s="285"/>
      <c r="L55" s="285"/>
      <c r="M55" s="285"/>
      <c r="N55" s="285"/>
      <c r="O55" s="285"/>
      <c r="P55" s="285"/>
      <c r="Q55" s="285"/>
      <c r="R55" s="285"/>
    </row>
    <row r="56" spans="1:26" x14ac:dyDescent="0.25">
      <c r="M56" s="177"/>
      <c r="N56" s="177"/>
      <c r="O56" s="177"/>
      <c r="P56" s="177"/>
      <c r="Q56" s="177"/>
    </row>
    <row r="57" spans="1:26" x14ac:dyDescent="0.25">
      <c r="C57" s="110" t="s">
        <v>512</v>
      </c>
      <c r="M57" s="177"/>
      <c r="N57" s="177"/>
      <c r="O57" s="177"/>
      <c r="P57" s="177"/>
      <c r="Q57" s="177"/>
    </row>
    <row r="58" spans="1:26" x14ac:dyDescent="0.25">
      <c r="C58" s="110" t="s">
        <v>513</v>
      </c>
      <c r="M58" s="177"/>
      <c r="N58" s="177"/>
      <c r="O58" s="177"/>
      <c r="P58" s="177"/>
      <c r="Q58" s="177"/>
    </row>
    <row r="59" spans="1:26" x14ac:dyDescent="0.25">
      <c r="C59" s="110" t="s">
        <v>514</v>
      </c>
      <c r="M59" s="177"/>
      <c r="N59" s="177"/>
      <c r="O59" s="177"/>
      <c r="P59" s="177"/>
      <c r="Q59" s="177"/>
    </row>
    <row r="60" spans="1:26" x14ac:dyDescent="0.25">
      <c r="M60" s="177"/>
      <c r="N60" s="177"/>
      <c r="O60" s="177"/>
      <c r="P60" s="177"/>
      <c r="Q60" s="177"/>
    </row>
    <row r="61" spans="1:26" s="91" customFormat="1" x14ac:dyDescent="0.25">
      <c r="A61" s="170"/>
      <c r="B61" s="165"/>
      <c r="C61" s="166"/>
      <c r="D61" s="171"/>
      <c r="E61" s="172" t="s">
        <v>515</v>
      </c>
      <c r="G61" s="91" t="s">
        <v>296</v>
      </c>
      <c r="J61" s="184">
        <f t="shared" ref="J61:R61" si="24" xml:space="preserve"> J53</f>
        <v>0</v>
      </c>
      <c r="K61" s="184">
        <f t="shared" si="24"/>
        <v>0</v>
      </c>
      <c r="L61" s="184">
        <f t="shared" si="24"/>
        <v>0</v>
      </c>
      <c r="M61" s="184">
        <f t="shared" si="24"/>
        <v>4.9464581790045354</v>
      </c>
      <c r="N61" s="184">
        <f t="shared" si="24"/>
        <v>4.8636356947799806</v>
      </c>
      <c r="O61" s="184">
        <f t="shared" si="24"/>
        <v>4.7910995172563213</v>
      </c>
      <c r="P61" s="184">
        <f t="shared" si="24"/>
        <v>4.7219160402271427</v>
      </c>
      <c r="Q61" s="184">
        <f t="shared" si="24"/>
        <v>4.6537315726062625</v>
      </c>
      <c r="R61" s="184">
        <f t="shared" si="24"/>
        <v>0</v>
      </c>
      <c r="S61" s="92"/>
      <c r="T61" s="92"/>
      <c r="U61" s="92"/>
      <c r="V61" s="92"/>
      <c r="W61" s="92"/>
      <c r="X61" s="92"/>
      <c r="Y61" s="92"/>
      <c r="Z61" s="92"/>
    </row>
    <row r="62" spans="1:26" x14ac:dyDescent="0.25">
      <c r="L62" s="247"/>
      <c r="M62" s="280"/>
      <c r="N62" s="280"/>
      <c r="O62" s="280"/>
      <c r="P62" s="280"/>
      <c r="Q62" s="280"/>
      <c r="R62" s="247"/>
    </row>
    <row r="63" spans="1:26" x14ac:dyDescent="0.25">
      <c r="A63" s="283" t="s">
        <v>516</v>
      </c>
      <c r="B63" s="284"/>
      <c r="C63" s="285"/>
      <c r="D63" s="285"/>
      <c r="E63" s="285"/>
      <c r="F63" s="285"/>
      <c r="G63" s="285"/>
      <c r="H63" s="285"/>
      <c r="I63" s="285"/>
      <c r="J63" s="285"/>
      <c r="K63" s="285"/>
      <c r="L63" s="285"/>
      <c r="M63" s="285"/>
      <c r="N63" s="285"/>
      <c r="O63" s="285"/>
      <c r="P63" s="285"/>
      <c r="Q63" s="285"/>
      <c r="R63" s="285"/>
    </row>
    <row r="65" spans="1:16383" x14ac:dyDescent="0.25">
      <c r="C65" s="110" t="s">
        <v>517</v>
      </c>
    </row>
    <row r="67" spans="1:16383" x14ac:dyDescent="0.25">
      <c r="B67" s="61" t="s">
        <v>518</v>
      </c>
    </row>
    <row r="68" spans="1:16383" s="205" customFormat="1" x14ac:dyDescent="0.25">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1.9909655450194075E-2</v>
      </c>
      <c r="M68" s="205">
        <f>Index!M$48</f>
        <v>1.9833640562247679E-2</v>
      </c>
      <c r="N68" s="205">
        <f>Index!N$48</f>
        <v>2.0041983108134653E-2</v>
      </c>
      <c r="O68" s="205">
        <f>Index!O$48</f>
        <v>2.0751251595618081E-2</v>
      </c>
      <c r="P68" s="205">
        <f>Index!P$48</f>
        <v>2.1000000000000574E-2</v>
      </c>
      <c r="Q68" s="205">
        <f>Index!Q$48</f>
        <v>2.100000000000124E-2</v>
      </c>
      <c r="R68" s="205">
        <f>Index!R$48</f>
        <v>1.999999999999913E-2</v>
      </c>
    </row>
    <row r="69" spans="1:16383" s="205" customFormat="1" x14ac:dyDescent="0.25">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2.2814417404747989E-2</v>
      </c>
      <c r="Q69" s="205">
        <f>Index!Q$135</f>
        <v>1.2619270013197292E-2</v>
      </c>
      <c r="R69" s="205">
        <f>Index!R$135</f>
        <v>0</v>
      </c>
    </row>
    <row r="70" spans="1:16383" s="172" customFormat="1" x14ac:dyDescent="0.25">
      <c r="A70" s="173"/>
      <c r="B70" s="174"/>
      <c r="C70" s="175"/>
      <c r="D70" s="176"/>
      <c r="E70" s="172" t="s">
        <v>519</v>
      </c>
      <c r="J70" s="172">
        <f t="shared" ref="J70" si="25">SUM(J68:J69)</f>
        <v>0</v>
      </c>
      <c r="K70" s="172">
        <f t="shared" ref="K70" si="26">SUM(K68:K69)</f>
        <v>-2.1269790500559882E-2</v>
      </c>
      <c r="L70" s="172">
        <f t="shared" ref="L70" si="27">SUM(L68:L69)</f>
        <v>2.8804001067783025E-2</v>
      </c>
      <c r="M70" s="172">
        <f>SUM(M68:M69)</f>
        <v>2.0509379279486817E-2</v>
      </c>
      <c r="N70" s="172">
        <f t="shared" ref="N70" si="28">SUM(N68:N69)</f>
        <v>4.1066834957910858E-2</v>
      </c>
      <c r="O70" s="172">
        <f t="shared" ref="O70" si="29">SUM(O68:O69)</f>
        <v>6.1749369291973721E-2</v>
      </c>
      <c r="P70" s="172">
        <f t="shared" ref="P70" si="30">SUM(P68:P69)</f>
        <v>4.3814417404748562E-2</v>
      </c>
      <c r="Q70" s="172">
        <f t="shared" ref="Q70" si="31">SUM(Q68:Q69)</f>
        <v>3.3619270013198532E-2</v>
      </c>
      <c r="R70" s="172">
        <f t="shared" ref="R70" si="32">SUM(R68:R69)</f>
        <v>1.999999999999913E-2</v>
      </c>
      <c r="S70" s="177"/>
      <c r="T70" s="177"/>
      <c r="U70" s="177"/>
      <c r="V70" s="177"/>
      <c r="W70" s="177"/>
      <c r="X70" s="177"/>
      <c r="Y70" s="177"/>
      <c r="Z70" s="177"/>
    </row>
    <row r="71" spans="1:16383" s="172" customFormat="1" x14ac:dyDescent="0.25">
      <c r="A71" s="173"/>
      <c r="B71" s="174"/>
      <c r="C71" s="175"/>
      <c r="D71" s="176"/>
      <c r="S71" s="177"/>
      <c r="T71" s="177"/>
      <c r="U71" s="177"/>
      <c r="V71" s="177"/>
      <c r="W71" s="177"/>
      <c r="X71" s="177"/>
      <c r="Y71" s="177"/>
      <c r="Z71" s="177"/>
    </row>
    <row r="72" spans="1:16383" x14ac:dyDescent="0.25">
      <c r="B72" s="61" t="s">
        <v>520</v>
      </c>
    </row>
    <row r="73" spans="1:16383" s="161" customFormat="1" x14ac:dyDescent="0.25">
      <c r="A73" s="157"/>
      <c r="B73" s="158"/>
      <c r="C73" s="159"/>
      <c r="D73" s="160"/>
      <c r="E73" s="149" t="str">
        <f t="shared" ref="E73:R73" si="33" xml:space="preserve"> E$85</f>
        <v>Actual Nominal RCV balance BEG</v>
      </c>
      <c r="F73" s="241">
        <f t="shared" si="33"/>
        <v>0</v>
      </c>
      <c r="G73" s="241" t="str">
        <f t="shared" si="33"/>
        <v>£m</v>
      </c>
      <c r="H73" s="241">
        <f t="shared" si="33"/>
        <v>0</v>
      </c>
      <c r="I73" s="241">
        <f t="shared" si="33"/>
        <v>0</v>
      </c>
      <c r="J73" s="241">
        <f t="shared" si="33"/>
        <v>0</v>
      </c>
      <c r="K73" s="241">
        <f t="shared" si="33"/>
        <v>0</v>
      </c>
      <c r="L73" s="241">
        <f t="shared" si="33"/>
        <v>0</v>
      </c>
      <c r="M73" s="241">
        <f t="shared" si="33"/>
        <v>73.560799707246957</v>
      </c>
      <c r="N73" s="241">
        <f t="shared" si="33"/>
        <v>71.691359176360706</v>
      </c>
      <c r="O73" s="241">
        <f t="shared" si="33"/>
        <v>71.276899053944206</v>
      </c>
      <c r="P73" s="241">
        <f t="shared" si="33"/>
        <v>72.272683497910364</v>
      </c>
      <c r="Q73" s="241">
        <f t="shared" si="33"/>
        <v>72.044501913764876</v>
      </c>
      <c r="R73" s="241">
        <f t="shared" si="33"/>
        <v>71.115589130124476</v>
      </c>
    </row>
    <row r="74" spans="1:16383" s="172" customFormat="1" x14ac:dyDescent="0.25">
      <c r="A74" s="173"/>
      <c r="B74" s="174"/>
      <c r="C74" s="175"/>
      <c r="D74" s="176"/>
      <c r="E74" s="172" t="str">
        <f t="shared" ref="E74:R74" si="34" xml:space="preserve"> E$70</f>
        <v>Actual Indexation percentage</v>
      </c>
      <c r="F74" s="172">
        <f t="shared" si="34"/>
        <v>0</v>
      </c>
      <c r="G74" s="172">
        <f t="shared" si="34"/>
        <v>0</v>
      </c>
      <c r="H74" s="172">
        <f t="shared" si="34"/>
        <v>0</v>
      </c>
      <c r="I74" s="172">
        <f t="shared" si="34"/>
        <v>0</v>
      </c>
      <c r="J74" s="172">
        <f t="shared" si="34"/>
        <v>0</v>
      </c>
      <c r="K74" s="172">
        <f t="shared" si="34"/>
        <v>-2.1269790500559882E-2</v>
      </c>
      <c r="L74" s="172">
        <f t="shared" si="34"/>
        <v>2.8804001067783025E-2</v>
      </c>
      <c r="M74" s="172">
        <f t="shared" si="34"/>
        <v>2.0509379279486817E-2</v>
      </c>
      <c r="N74" s="172">
        <f t="shared" si="34"/>
        <v>4.1066834957910858E-2</v>
      </c>
      <c r="O74" s="172">
        <f t="shared" si="34"/>
        <v>6.1749369291973721E-2</v>
      </c>
      <c r="P74" s="172">
        <f t="shared" si="34"/>
        <v>4.3814417404748562E-2</v>
      </c>
      <c r="Q74" s="172">
        <f t="shared" si="34"/>
        <v>3.3619270013198532E-2</v>
      </c>
      <c r="R74" s="172">
        <f t="shared" si="34"/>
        <v>1.999999999999913E-2</v>
      </c>
      <c r="S74" s="177"/>
      <c r="T74" s="177"/>
      <c r="U74" s="177"/>
      <c r="V74" s="177"/>
      <c r="W74" s="177"/>
      <c r="X74" s="177"/>
      <c r="Y74" s="177"/>
      <c r="Z74" s="177"/>
    </row>
    <row r="75" spans="1:16383" x14ac:dyDescent="0.25">
      <c r="E75" s="7" t="s">
        <v>521</v>
      </c>
      <c r="G75" s="162" t="s">
        <v>296</v>
      </c>
      <c r="J75" s="184">
        <f t="shared" ref="J75:L75" si="35">J73*J74</f>
        <v>0</v>
      </c>
      <c r="K75" s="184">
        <f t="shared" si="35"/>
        <v>0</v>
      </c>
      <c r="L75" s="184">
        <f t="shared" si="35"/>
        <v>0</v>
      </c>
      <c r="M75" s="184">
        <f>M73*M74</f>
        <v>1.5086863412982907</v>
      </c>
      <c r="N75" s="184">
        <f t="shared" ref="N75:R75" si="36">N73*N74</f>
        <v>2.9441372152039134</v>
      </c>
      <c r="O75" s="184">
        <f t="shared" si="36"/>
        <v>4.4013035616687333</v>
      </c>
      <c r="P75" s="184">
        <f t="shared" si="36"/>
        <v>3.1665855217387282</v>
      </c>
      <c r="Q75" s="184">
        <f t="shared" si="36"/>
        <v>2.4220835628052599</v>
      </c>
      <c r="R75" s="184">
        <f t="shared" si="36"/>
        <v>1.4223117826024276</v>
      </c>
    </row>
    <row r="77" spans="1:16383" s="205" customFormat="1" x14ac:dyDescent="0.25">
      <c r="A77" s="201"/>
      <c r="B77" s="202"/>
      <c r="C77" s="203"/>
      <c r="D77" s="204"/>
      <c r="E77" s="37" t="str">
        <f xml:space="preserve"> InpR!E$99</f>
        <v>Run-off rate - CPI(H) + RPI wedge - active - WN</v>
      </c>
      <c r="F77" s="205">
        <f xml:space="preserve"> InpR!F$99</f>
        <v>0</v>
      </c>
      <c r="G77" s="223" t="str">
        <f xml:space="preserve"> InpR!G$99</f>
        <v>%</v>
      </c>
      <c r="H77" s="205">
        <f xml:space="preserve"> InpR!H$99</f>
        <v>0</v>
      </c>
      <c r="I77" s="205">
        <f xml:space="preserve"> InpR!I$99</f>
        <v>0</v>
      </c>
      <c r="J77" s="205">
        <f xml:space="preserve"> InpR!J$99</f>
        <v>0</v>
      </c>
      <c r="K77" s="205">
        <f xml:space="preserve"> InpR!K$99</f>
        <v>0</v>
      </c>
      <c r="L77" s="205">
        <f xml:space="preserve"> InpR!L$99</f>
        <v>0</v>
      </c>
      <c r="M77" s="205">
        <f xml:space="preserve"> InpR!M$99</f>
        <v>4.4999999999999998E-2</v>
      </c>
      <c r="N77" s="205">
        <f xml:space="preserve"> InpR!N$99</f>
        <v>4.4999999999999998E-2</v>
      </c>
      <c r="O77" s="205">
        <f xml:space="preserve"> InpR!O$99</f>
        <v>4.4999999999999998E-2</v>
      </c>
      <c r="P77" s="205">
        <f xml:space="preserve"> InpR!P$99</f>
        <v>4.4999999999999998E-2</v>
      </c>
      <c r="Q77" s="205">
        <f xml:space="preserve"> InpR!Q$99</f>
        <v>4.4999999999999998E-2</v>
      </c>
      <c r="R77" s="205">
        <f xml:space="preserve"> InpR!R$99</f>
        <v>0</v>
      </c>
    </row>
    <row r="78" spans="1:16383" s="161" customFormat="1" x14ac:dyDescent="0.25">
      <c r="A78" s="157"/>
      <c r="B78" s="158"/>
      <c r="C78" s="159"/>
      <c r="D78" s="160"/>
      <c r="E78" s="149" t="str">
        <f t="shared" ref="E78:R78" si="37" xml:space="preserve"> E$85</f>
        <v>Actual Nominal RCV balance BEG</v>
      </c>
      <c r="F78" s="241">
        <f t="shared" si="37"/>
        <v>0</v>
      </c>
      <c r="G78" s="241" t="str">
        <f t="shared" si="37"/>
        <v>£m</v>
      </c>
      <c r="H78" s="241">
        <f t="shared" si="37"/>
        <v>0</v>
      </c>
      <c r="I78" s="241">
        <f t="shared" si="37"/>
        <v>0</v>
      </c>
      <c r="J78" s="241">
        <f t="shared" si="37"/>
        <v>0</v>
      </c>
      <c r="K78" s="241">
        <f t="shared" si="37"/>
        <v>0</v>
      </c>
      <c r="L78" s="241">
        <f t="shared" si="37"/>
        <v>0</v>
      </c>
      <c r="M78" s="241">
        <f t="shared" si="37"/>
        <v>73.560799707246957</v>
      </c>
      <c r="N78" s="241">
        <f t="shared" si="37"/>
        <v>71.691359176360706</v>
      </c>
      <c r="O78" s="241">
        <f t="shared" si="37"/>
        <v>71.276899053944206</v>
      </c>
      <c r="P78" s="241">
        <f t="shared" si="37"/>
        <v>72.272683497910364</v>
      </c>
      <c r="Q78" s="241">
        <f t="shared" si="37"/>
        <v>72.044501913764876</v>
      </c>
      <c r="R78" s="241">
        <f t="shared" si="37"/>
        <v>71.115589130124476</v>
      </c>
    </row>
    <row r="79" spans="1:16383" x14ac:dyDescent="0.25">
      <c r="E79" s="7" t="str">
        <f t="shared" ref="E79:R79" si="38" xml:space="preserve"> E$75</f>
        <v>Actual RCV indexation</v>
      </c>
      <c r="F79" s="184">
        <f t="shared" si="38"/>
        <v>0</v>
      </c>
      <c r="G79" s="184" t="str">
        <f t="shared" si="38"/>
        <v>£m</v>
      </c>
      <c r="H79" s="184">
        <f t="shared" si="38"/>
        <v>0</v>
      </c>
      <c r="I79" s="184">
        <f t="shared" si="38"/>
        <v>0</v>
      </c>
      <c r="J79" s="184">
        <f t="shared" si="38"/>
        <v>0</v>
      </c>
      <c r="K79" s="184">
        <f t="shared" si="38"/>
        <v>0</v>
      </c>
      <c r="L79" s="184">
        <f t="shared" si="38"/>
        <v>0</v>
      </c>
      <c r="M79" s="184">
        <f t="shared" si="38"/>
        <v>1.5086863412982907</v>
      </c>
      <c r="N79" s="184">
        <f t="shared" si="38"/>
        <v>2.9441372152039134</v>
      </c>
      <c r="O79" s="184">
        <f t="shared" si="38"/>
        <v>4.4013035616687333</v>
      </c>
      <c r="P79" s="184">
        <f t="shared" si="38"/>
        <v>3.1665855217387282</v>
      </c>
      <c r="Q79" s="184">
        <f t="shared" si="38"/>
        <v>2.4220835628052599</v>
      </c>
      <c r="R79" s="184">
        <f t="shared" si="38"/>
        <v>1.4223117826024276</v>
      </c>
    </row>
    <row r="80" spans="1:16383" x14ac:dyDescent="0.25">
      <c r="E80" s="7" t="s">
        <v>522</v>
      </c>
      <c r="F80" s="244"/>
      <c r="G80" s="244" t="s">
        <v>296</v>
      </c>
      <c r="H80" s="244"/>
      <c r="I80" s="244"/>
      <c r="J80" s="184">
        <f t="shared" ref="J80" si="39" xml:space="preserve"> (J78+J79) * J77</f>
        <v>0</v>
      </c>
      <c r="K80" s="184">
        <f t="shared" ref="K80" si="40" xml:space="preserve"> (K78+K79) * K77</f>
        <v>0</v>
      </c>
      <c r="L80" s="184">
        <f t="shared" ref="L80:R80" si="41" xml:space="preserve"> (L78+L79) * L77</f>
        <v>0</v>
      </c>
      <c r="M80" s="184">
        <f t="shared" si="41"/>
        <v>3.3781268721845357</v>
      </c>
      <c r="N80" s="184">
        <f xml:space="preserve"> (N78+N79) * N77</f>
        <v>3.3585973376204077</v>
      </c>
      <c r="O80" s="184">
        <f t="shared" si="41"/>
        <v>3.4055191177025823</v>
      </c>
      <c r="P80" s="184">
        <f t="shared" si="41"/>
        <v>3.3947671058842088</v>
      </c>
      <c r="Q80" s="184">
        <f t="shared" si="41"/>
        <v>3.3509963464456556</v>
      </c>
      <c r="R80" s="184">
        <f t="shared" si="41"/>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x14ac:dyDescent="0.25">
      <c r="E81" s="138"/>
      <c r="F81" s="138"/>
      <c r="G81" s="138"/>
      <c r="H81" s="138"/>
    </row>
    <row r="82" spans="1:18" s="200" customFormat="1" x14ac:dyDescent="0.25">
      <c r="A82" s="196"/>
      <c r="B82" s="197"/>
      <c r="C82" s="198"/>
      <c r="D82" s="199"/>
      <c r="E82" s="250" t="str">
        <f>InpR!$E$92</f>
        <v>RCV - CPI(H) + RPI wedge initial balance - nominal - WN</v>
      </c>
      <c r="F82" s="250">
        <f>InpR!$F$92</f>
        <v>73.560799707246957</v>
      </c>
      <c r="G82" s="250" t="str">
        <f>InpR!$G$92</f>
        <v>£m</v>
      </c>
      <c r="H82" s="30"/>
    </row>
    <row r="83" spans="1:18" s="37" customFormat="1" x14ac:dyDescent="0.25">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x14ac:dyDescent="0.25">
      <c r="A84" s="48"/>
      <c r="B84" s="59"/>
      <c r="C84" s="108"/>
      <c r="D84" s="53"/>
    </row>
    <row r="85" spans="1:18" x14ac:dyDescent="0.25">
      <c r="A85" s="47"/>
      <c r="B85" s="51"/>
      <c r="C85" s="111"/>
      <c r="D85" s="56"/>
      <c r="E85" s="7" t="s">
        <v>523</v>
      </c>
      <c r="G85" s="162" t="s">
        <v>296</v>
      </c>
      <c r="J85" s="242">
        <f t="shared" ref="J85" si="42" xml:space="preserve"> I88</f>
        <v>0</v>
      </c>
      <c r="K85" s="242">
        <f t="shared" ref="K85" si="43" xml:space="preserve"> J88</f>
        <v>0</v>
      </c>
      <c r="L85" s="242">
        <f t="shared" ref="L85" si="44" xml:space="preserve"> K88</f>
        <v>0</v>
      </c>
      <c r="M85" s="242">
        <f t="shared" ref="M85" si="45" xml:space="preserve"> L88</f>
        <v>73.560799707246957</v>
      </c>
      <c r="N85" s="242">
        <f t="shared" ref="N85" si="46" xml:space="preserve"> M88</f>
        <v>71.691359176360706</v>
      </c>
      <c r="O85" s="242">
        <f t="shared" ref="O85" si="47" xml:space="preserve"> N88</f>
        <v>71.276899053944206</v>
      </c>
      <c r="P85" s="242">
        <f t="shared" ref="P85" si="48" xml:space="preserve"> O88</f>
        <v>72.272683497910364</v>
      </c>
      <c r="Q85" s="242">
        <f t="shared" ref="Q85" si="49" xml:space="preserve"> P88</f>
        <v>72.044501913764876</v>
      </c>
      <c r="R85" s="242">
        <f t="shared" ref="R85" si="50" xml:space="preserve"> Q88</f>
        <v>71.115589130124476</v>
      </c>
    </row>
    <row r="86" spans="1:18" x14ac:dyDescent="0.25">
      <c r="A86" s="47"/>
      <c r="B86" s="51"/>
      <c r="C86" s="111"/>
      <c r="D86" s="56" t="s">
        <v>503</v>
      </c>
      <c r="E86" s="7" t="str">
        <f t="shared" ref="E86:R86" si="51" xml:space="preserve"> E$75</f>
        <v>Actual RCV indexation</v>
      </c>
      <c r="F86" s="242">
        <f t="shared" si="51"/>
        <v>0</v>
      </c>
      <c r="G86" s="162" t="str">
        <f t="shared" si="51"/>
        <v>£m</v>
      </c>
      <c r="H86" s="242">
        <f t="shared" si="51"/>
        <v>0</v>
      </c>
      <c r="I86" s="162">
        <f t="shared" si="51"/>
        <v>0</v>
      </c>
      <c r="J86" s="242">
        <f t="shared" si="51"/>
        <v>0</v>
      </c>
      <c r="K86" s="242">
        <f t="shared" si="51"/>
        <v>0</v>
      </c>
      <c r="L86" s="242">
        <f t="shared" si="51"/>
        <v>0</v>
      </c>
      <c r="M86" s="242">
        <f t="shared" si="51"/>
        <v>1.5086863412982907</v>
      </c>
      <c r="N86" s="242">
        <f t="shared" si="51"/>
        <v>2.9441372152039134</v>
      </c>
      <c r="O86" s="242">
        <f t="shared" si="51"/>
        <v>4.4013035616687333</v>
      </c>
      <c r="P86" s="242">
        <f t="shared" si="51"/>
        <v>3.1665855217387282</v>
      </c>
      <c r="Q86" s="242">
        <f t="shared" si="51"/>
        <v>2.4220835628052599</v>
      </c>
      <c r="R86" s="242">
        <f t="shared" si="51"/>
        <v>1.4223117826024276</v>
      </c>
    </row>
    <row r="87" spans="1:18" x14ac:dyDescent="0.25">
      <c r="A87" s="47"/>
      <c r="B87" s="51"/>
      <c r="C87" s="111"/>
      <c r="D87" s="56" t="s">
        <v>504</v>
      </c>
      <c r="E87" s="7" t="str">
        <f t="shared" ref="E87:R87" si="52" xml:space="preserve"> E$80</f>
        <v>RCV run-off company should have received</v>
      </c>
      <c r="F87" s="242">
        <f t="shared" si="52"/>
        <v>0</v>
      </c>
      <c r="G87" s="162" t="str">
        <f t="shared" si="52"/>
        <v>£m</v>
      </c>
      <c r="H87" s="242">
        <f t="shared" si="52"/>
        <v>0</v>
      </c>
      <c r="I87" s="162">
        <f t="shared" si="52"/>
        <v>0</v>
      </c>
      <c r="J87" s="242">
        <f t="shared" si="52"/>
        <v>0</v>
      </c>
      <c r="K87" s="242">
        <f t="shared" si="52"/>
        <v>0</v>
      </c>
      <c r="L87" s="242">
        <f t="shared" si="52"/>
        <v>0</v>
      </c>
      <c r="M87" s="242">
        <f t="shared" si="52"/>
        <v>3.3781268721845357</v>
      </c>
      <c r="N87" s="242">
        <f t="shared" si="52"/>
        <v>3.3585973376204077</v>
      </c>
      <c r="O87" s="242">
        <f t="shared" si="52"/>
        <v>3.4055191177025823</v>
      </c>
      <c r="P87" s="242">
        <f t="shared" si="52"/>
        <v>3.3947671058842088</v>
      </c>
      <c r="Q87" s="242">
        <f t="shared" si="52"/>
        <v>3.3509963464456556</v>
      </c>
      <c r="R87" s="242">
        <f t="shared" si="52"/>
        <v>0</v>
      </c>
    </row>
    <row r="88" spans="1:18" s="138" customFormat="1" x14ac:dyDescent="0.25">
      <c r="A88" s="134"/>
      <c r="B88" s="135"/>
      <c r="C88" s="136"/>
      <c r="D88" s="137"/>
      <c r="E88" s="138" t="s">
        <v>524</v>
      </c>
      <c r="G88" s="163" t="s">
        <v>296</v>
      </c>
      <c r="J88" s="243">
        <f t="shared" ref="J88:R88" si="53" xml:space="preserve"> IF( J83 = 1, $F82, J85 + J86 - J87)</f>
        <v>0</v>
      </c>
      <c r="K88" s="243">
        <f t="shared" si="53"/>
        <v>0</v>
      </c>
      <c r="L88" s="243">
        <f t="shared" si="53"/>
        <v>73.560799707246957</v>
      </c>
      <c r="M88" s="243">
        <f t="shared" si="53"/>
        <v>71.691359176360706</v>
      </c>
      <c r="N88" s="243">
        <f t="shared" si="53"/>
        <v>71.276899053944206</v>
      </c>
      <c r="O88" s="243">
        <f t="shared" si="53"/>
        <v>72.272683497910364</v>
      </c>
      <c r="P88" s="243">
        <f t="shared" si="53"/>
        <v>72.044501913764876</v>
      </c>
      <c r="Q88" s="243">
        <f t="shared" si="53"/>
        <v>71.115589130124476</v>
      </c>
      <c r="R88" s="243">
        <f t="shared" si="53"/>
        <v>72.537900912726897</v>
      </c>
    </row>
    <row r="90" spans="1:18" s="92" customFormat="1" x14ac:dyDescent="0.25">
      <c r="A90" s="164"/>
      <c r="B90" s="165"/>
      <c r="C90" s="166"/>
      <c r="D90" s="167"/>
      <c r="E90" s="7" t="str">
        <f t="shared" ref="E90:R90" si="54" xml:space="preserve"> E$85</f>
        <v>Actual Nominal RCV balance BEG</v>
      </c>
      <c r="F90" s="185">
        <f t="shared" si="54"/>
        <v>0</v>
      </c>
      <c r="G90" s="92" t="str">
        <f t="shared" si="54"/>
        <v>£m</v>
      </c>
      <c r="H90" s="185">
        <f t="shared" si="54"/>
        <v>0</v>
      </c>
      <c r="I90" s="185">
        <f t="shared" si="54"/>
        <v>0</v>
      </c>
      <c r="J90" s="185">
        <f t="shared" si="54"/>
        <v>0</v>
      </c>
      <c r="K90" s="185">
        <f t="shared" si="54"/>
        <v>0</v>
      </c>
      <c r="L90" s="185">
        <f t="shared" si="54"/>
        <v>0</v>
      </c>
      <c r="M90" s="185">
        <f t="shared" si="54"/>
        <v>73.560799707246957</v>
      </c>
      <c r="N90" s="185">
        <f t="shared" si="54"/>
        <v>71.691359176360706</v>
      </c>
      <c r="O90" s="185">
        <f t="shared" si="54"/>
        <v>71.276899053944206</v>
      </c>
      <c r="P90" s="185">
        <f t="shared" si="54"/>
        <v>72.272683497910364</v>
      </c>
      <c r="Q90" s="185">
        <f t="shared" si="54"/>
        <v>72.044501913764876</v>
      </c>
      <c r="R90" s="185">
        <f t="shared" si="54"/>
        <v>71.115589130124476</v>
      </c>
    </row>
    <row r="91" spans="1:18" s="92" customFormat="1" x14ac:dyDescent="0.25">
      <c r="A91" s="164"/>
      <c r="B91" s="165"/>
      <c r="C91" s="166"/>
      <c r="D91" s="167"/>
      <c r="E91" s="7" t="str">
        <f t="shared" ref="E91:R91" si="55" xml:space="preserve"> E$86</f>
        <v>Actual RCV indexation</v>
      </c>
      <c r="F91" s="242">
        <f t="shared" si="55"/>
        <v>0</v>
      </c>
      <c r="G91" s="162" t="str">
        <f t="shared" si="55"/>
        <v>£m</v>
      </c>
      <c r="H91" s="242">
        <f t="shared" si="55"/>
        <v>0</v>
      </c>
      <c r="I91" s="242">
        <f t="shared" si="55"/>
        <v>0</v>
      </c>
      <c r="J91" s="242">
        <f t="shared" si="55"/>
        <v>0</v>
      </c>
      <c r="K91" s="242">
        <f t="shared" si="55"/>
        <v>0</v>
      </c>
      <c r="L91" s="242">
        <f t="shared" si="55"/>
        <v>0</v>
      </c>
      <c r="M91" s="242">
        <f t="shared" si="55"/>
        <v>1.5086863412982907</v>
      </c>
      <c r="N91" s="242">
        <f t="shared" si="55"/>
        <v>2.9441372152039134</v>
      </c>
      <c r="O91" s="242">
        <f t="shared" si="55"/>
        <v>4.4013035616687333</v>
      </c>
      <c r="P91" s="242">
        <f t="shared" si="55"/>
        <v>3.1665855217387282</v>
      </c>
      <c r="Q91" s="242">
        <f t="shared" si="55"/>
        <v>2.4220835628052599</v>
      </c>
      <c r="R91" s="242">
        <f t="shared" si="55"/>
        <v>1.4223117826024276</v>
      </c>
    </row>
    <row r="92" spans="1:18" s="92" customFormat="1" x14ac:dyDescent="0.25">
      <c r="A92" s="164"/>
      <c r="B92" s="165"/>
      <c r="C92" s="166"/>
      <c r="D92" s="167"/>
      <c r="E92" s="7" t="str">
        <f t="shared" ref="E92:R92" si="56" xml:space="preserve"> E$88</f>
        <v>Actual Nominal RCV balance END</v>
      </c>
      <c r="F92" s="185">
        <f t="shared" si="56"/>
        <v>0</v>
      </c>
      <c r="G92" s="92" t="str">
        <f t="shared" si="56"/>
        <v>£m</v>
      </c>
      <c r="H92" s="185">
        <f t="shared" si="56"/>
        <v>0</v>
      </c>
      <c r="I92" s="185">
        <f t="shared" si="56"/>
        <v>0</v>
      </c>
      <c r="J92" s="185">
        <f t="shared" si="56"/>
        <v>0</v>
      </c>
      <c r="K92" s="185">
        <f t="shared" si="56"/>
        <v>0</v>
      </c>
      <c r="L92" s="185">
        <f t="shared" si="56"/>
        <v>73.560799707246957</v>
      </c>
      <c r="M92" s="185">
        <f t="shared" si="56"/>
        <v>71.691359176360706</v>
      </c>
      <c r="N92" s="185">
        <f t="shared" si="56"/>
        <v>71.276899053944206</v>
      </c>
      <c r="O92" s="185">
        <f t="shared" si="56"/>
        <v>72.272683497910364</v>
      </c>
      <c r="P92" s="185">
        <f t="shared" si="56"/>
        <v>72.044501913764876</v>
      </c>
      <c r="Q92" s="185">
        <f t="shared" si="56"/>
        <v>71.115589130124476</v>
      </c>
      <c r="R92" s="185">
        <f t="shared" si="56"/>
        <v>72.537900912726897</v>
      </c>
    </row>
    <row r="93" spans="1:18" x14ac:dyDescent="0.25">
      <c r="A93" s="49"/>
      <c r="D93" s="57"/>
      <c r="E93" s="7" t="s">
        <v>525</v>
      </c>
      <c r="G93" s="92" t="s">
        <v>296</v>
      </c>
      <c r="H93" s="244"/>
      <c r="I93" s="244"/>
      <c r="J93" s="185">
        <f t="shared" ref="J93" si="57" xml:space="preserve"> ( (J90+J91) + J92) / 2</f>
        <v>0</v>
      </c>
      <c r="K93" s="185">
        <f t="shared" ref="K93" si="58" xml:space="preserve"> ( (K90+K91) + K92) / 2</f>
        <v>0</v>
      </c>
      <c r="L93" s="185">
        <f xml:space="preserve"> ( (L90+L91) + L92) / 2</f>
        <v>36.780399853623479</v>
      </c>
      <c r="M93" s="185">
        <f xml:space="preserve"> ( (M90+M91) + M92) / 2</f>
        <v>73.380422612452975</v>
      </c>
      <c r="N93" s="185">
        <f t="shared" ref="N93" si="59" xml:space="preserve"> ( (N90+N91) + N92) / 2</f>
        <v>72.956197722754411</v>
      </c>
      <c r="O93" s="185">
        <f t="shared" ref="O93" si="60" xml:space="preserve"> ( (O90+O91) + O92) / 2</f>
        <v>73.975443056761662</v>
      </c>
      <c r="P93" s="185">
        <f t="shared" ref="P93" si="61" xml:space="preserve"> ( (P90+P91) + P92) / 2</f>
        <v>73.741885466706975</v>
      </c>
      <c r="Q93" s="185">
        <f xml:space="preserve"> ( (Q90+Q91) + Q92) / 2</f>
        <v>72.791087303347297</v>
      </c>
      <c r="R93" s="185">
        <f t="shared" ref="R93" si="62" xml:space="preserve"> ( (R90+R91) + R92) / 2</f>
        <v>72.537900912726897</v>
      </c>
    </row>
    <row r="94" spans="1:18" x14ac:dyDescent="0.25">
      <c r="A94" s="49"/>
      <c r="D94" s="57"/>
      <c r="J94" s="92"/>
      <c r="K94" s="92"/>
      <c r="L94" s="92"/>
      <c r="M94" s="92"/>
      <c r="N94" s="92"/>
      <c r="O94" s="92"/>
      <c r="P94" s="92"/>
      <c r="Q94" s="92"/>
      <c r="R94" s="92"/>
    </row>
    <row r="95" spans="1:18" x14ac:dyDescent="0.25">
      <c r="B95" s="61" t="s">
        <v>526</v>
      </c>
    </row>
    <row r="96" spans="1:18" s="205" customFormat="1" x14ac:dyDescent="0.25">
      <c r="A96" s="201"/>
      <c r="B96" s="202"/>
      <c r="C96" s="203"/>
      <c r="D96" s="204"/>
      <c r="E96" s="205" t="str">
        <f xml:space="preserve"> InpR!E$106</f>
        <v>WACC on RCV - CPI(H) + RPI wedge bf and additions - WN</v>
      </c>
      <c r="F96" s="205">
        <f xml:space="preserve"> InpR!F$106</f>
        <v>0</v>
      </c>
      <c r="G96" s="223" t="str">
        <f xml:space="preserve"> InpR!G$106</f>
        <v>%</v>
      </c>
      <c r="H96" s="205">
        <f xml:space="preserve"> InpR!H$106</f>
        <v>0</v>
      </c>
      <c r="I96" s="205">
        <f xml:space="preserve"> InpR!I$106</f>
        <v>0</v>
      </c>
      <c r="J96" s="205">
        <f xml:space="preserve"> InpR!J$106</f>
        <v>0</v>
      </c>
      <c r="K96" s="205">
        <f xml:space="preserve"> InpR!K$106</f>
        <v>0</v>
      </c>
      <c r="L96" s="205">
        <f xml:space="preserve"> InpR!L$106</f>
        <v>0</v>
      </c>
      <c r="M96" s="205">
        <f xml:space="preserve"> InpR!M$106</f>
        <v>2.1125902035494581E-2</v>
      </c>
      <c r="N96" s="205">
        <f xml:space="preserve"> InpR!N$106</f>
        <v>2.1125902035494581E-2</v>
      </c>
      <c r="O96" s="205">
        <f xml:space="preserve"> InpR!O$106</f>
        <v>2.1125902035494581E-2</v>
      </c>
      <c r="P96" s="205">
        <f xml:space="preserve"> InpR!P$106</f>
        <v>2.1125902035494581E-2</v>
      </c>
      <c r="Q96" s="205">
        <f xml:space="preserve"> InpR!Q$106</f>
        <v>2.1125902035494581E-2</v>
      </c>
      <c r="R96" s="205">
        <f xml:space="preserve"> InpR!R$106</f>
        <v>0</v>
      </c>
    </row>
    <row r="97" spans="1:26" s="92" customFormat="1" x14ac:dyDescent="0.25">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x14ac:dyDescent="0.25">
      <c r="E98" s="7" t="str">
        <f t="shared" ref="E98:R98" si="63" xml:space="preserve"> E$93</f>
        <v>Actual average RCV balance</v>
      </c>
      <c r="F98" s="184">
        <f t="shared" si="63"/>
        <v>0</v>
      </c>
      <c r="G98" s="184" t="str">
        <f t="shared" si="63"/>
        <v>£m</v>
      </c>
      <c r="H98" s="184">
        <f t="shared" si="63"/>
        <v>0</v>
      </c>
      <c r="I98" s="184">
        <f t="shared" si="63"/>
        <v>0</v>
      </c>
      <c r="J98" s="184">
        <f t="shared" si="63"/>
        <v>0</v>
      </c>
      <c r="K98" s="184">
        <f t="shared" si="63"/>
        <v>0</v>
      </c>
      <c r="L98" s="184">
        <f t="shared" si="63"/>
        <v>36.780399853623479</v>
      </c>
      <c r="M98" s="184">
        <f t="shared" si="63"/>
        <v>73.380422612452975</v>
      </c>
      <c r="N98" s="184">
        <f t="shared" si="63"/>
        <v>72.956197722754411</v>
      </c>
      <c r="O98" s="184">
        <f t="shared" si="63"/>
        <v>73.975443056761662</v>
      </c>
      <c r="P98" s="184">
        <f t="shared" si="63"/>
        <v>73.741885466706975</v>
      </c>
      <c r="Q98" s="184">
        <f t="shared" si="63"/>
        <v>72.791087303347297</v>
      </c>
      <c r="R98" s="184">
        <f t="shared" si="63"/>
        <v>72.537900912726897</v>
      </c>
    </row>
    <row r="99" spans="1:26" x14ac:dyDescent="0.25">
      <c r="E99" s="7" t="s">
        <v>527</v>
      </c>
      <c r="F99" s="244"/>
      <c r="G99" s="184" t="s">
        <v>296</v>
      </c>
      <c r="H99" s="244"/>
      <c r="I99" s="244"/>
      <c r="J99" s="244">
        <f t="shared" ref="J99:K99" si="64">J96*J97*J98</f>
        <v>0</v>
      </c>
      <c r="K99" s="244">
        <f t="shared" si="64"/>
        <v>0</v>
      </c>
      <c r="L99" s="244">
        <f>L96*L97*L98</f>
        <v>0</v>
      </c>
      <c r="M99" s="244">
        <f>M96*M97*M98</f>
        <v>1.5502276194338729</v>
      </c>
      <c r="N99" s="244">
        <f t="shared" ref="N99:R99" si="65">N96*N97*N98</f>
        <v>1.5412654859730825</v>
      </c>
      <c r="O99" s="244">
        <f t="shared" si="65"/>
        <v>1.5627979630494546</v>
      </c>
      <c r="P99" s="244">
        <f t="shared" si="65"/>
        <v>1.5578638482823133</v>
      </c>
      <c r="Q99" s="244">
        <f t="shared" si="65"/>
        <v>1.5377773794276484</v>
      </c>
      <c r="R99" s="244">
        <f t="shared" si="65"/>
        <v>0</v>
      </c>
    </row>
    <row r="101" spans="1:26" x14ac:dyDescent="0.25">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x14ac:dyDescent="0.25">
      <c r="A102" s="164"/>
      <c r="B102" s="165"/>
      <c r="C102" s="166"/>
      <c r="D102" s="167"/>
      <c r="E102" s="7" t="str">
        <f t="shared" ref="E102:R102" si="66" xml:space="preserve"> E$88</f>
        <v>Actual Nominal RCV balance END</v>
      </c>
      <c r="F102" s="185">
        <f t="shared" si="66"/>
        <v>0</v>
      </c>
      <c r="G102" s="185" t="str">
        <f t="shared" si="66"/>
        <v>£m</v>
      </c>
      <c r="H102" s="185">
        <f t="shared" si="66"/>
        <v>0</v>
      </c>
      <c r="I102" s="185">
        <f t="shared" si="66"/>
        <v>0</v>
      </c>
      <c r="J102" s="185">
        <f t="shared" si="66"/>
        <v>0</v>
      </c>
      <c r="K102" s="185">
        <f t="shared" si="66"/>
        <v>0</v>
      </c>
      <c r="L102" s="185">
        <f t="shared" si="66"/>
        <v>73.560799707246957</v>
      </c>
      <c r="M102" s="185">
        <f t="shared" si="66"/>
        <v>71.691359176360706</v>
      </c>
      <c r="N102" s="185">
        <f t="shared" si="66"/>
        <v>71.276899053944206</v>
      </c>
      <c r="O102" s="185">
        <f t="shared" si="66"/>
        <v>72.272683497910364</v>
      </c>
      <c r="P102" s="185">
        <f t="shared" si="66"/>
        <v>72.044501913764876</v>
      </c>
      <c r="Q102" s="185">
        <f t="shared" si="66"/>
        <v>71.115589130124476</v>
      </c>
      <c r="R102" s="185">
        <f t="shared" si="66"/>
        <v>72.537900912726897</v>
      </c>
    </row>
    <row r="103" spans="1:26" x14ac:dyDescent="0.25">
      <c r="C103" s="276"/>
      <c r="E103" s="7" t="s">
        <v>528</v>
      </c>
      <c r="F103" s="244"/>
      <c r="G103" s="244"/>
      <c r="H103" s="244"/>
      <c r="I103" s="244"/>
      <c r="J103" s="184">
        <f>J102 * J101</f>
        <v>0</v>
      </c>
      <c r="K103" s="184">
        <f t="shared" ref="K103" si="67">K102 * K101</f>
        <v>0</v>
      </c>
      <c r="L103" s="184">
        <f t="shared" ref="L103" si="68">L102 * L101</f>
        <v>0</v>
      </c>
      <c r="M103" s="184">
        <f t="shared" ref="M103" si="69">M102 * M101</f>
        <v>0</v>
      </c>
      <c r="N103" s="184">
        <f t="shared" ref="N103" si="70">N102 * N101</f>
        <v>0</v>
      </c>
      <c r="O103" s="184">
        <f t="shared" ref="O103" si="71">O102 * O101</f>
        <v>0</v>
      </c>
      <c r="P103" s="184">
        <f t="shared" ref="P103" si="72">P102 * P101</f>
        <v>0</v>
      </c>
      <c r="Q103" s="184">
        <f t="shared" ref="Q103" si="73">Q102 * Q101</f>
        <v>71.115589130124476</v>
      </c>
      <c r="R103" s="184">
        <f t="shared" ref="R103" si="74">R102 * R101</f>
        <v>0</v>
      </c>
    </row>
    <row r="104" spans="1:26" x14ac:dyDescent="0.25">
      <c r="J104" s="91"/>
      <c r="K104" s="91"/>
      <c r="L104" s="91"/>
      <c r="M104" s="91"/>
      <c r="N104" s="91"/>
      <c r="O104" s="91"/>
      <c r="P104" s="91"/>
      <c r="Q104" s="91"/>
      <c r="R104" s="91"/>
    </row>
    <row r="105" spans="1:26" x14ac:dyDescent="0.25">
      <c r="B105" s="61" t="s">
        <v>529</v>
      </c>
    </row>
    <row r="106" spans="1:26" x14ac:dyDescent="0.25">
      <c r="E106" s="7" t="str">
        <f t="shared" ref="E106:R106" si="75" xml:space="preserve"> E$80</f>
        <v>RCV run-off company should have received</v>
      </c>
      <c r="F106" s="184">
        <f t="shared" si="75"/>
        <v>0</v>
      </c>
      <c r="G106" s="184" t="str">
        <f t="shared" si="75"/>
        <v>£m</v>
      </c>
      <c r="H106" s="184">
        <f t="shared" si="75"/>
        <v>0</v>
      </c>
      <c r="I106" s="184">
        <f t="shared" si="75"/>
        <v>0</v>
      </c>
      <c r="J106" s="184">
        <f t="shared" si="75"/>
        <v>0</v>
      </c>
      <c r="K106" s="184">
        <f t="shared" si="75"/>
        <v>0</v>
      </c>
      <c r="L106" s="184">
        <f t="shared" si="75"/>
        <v>0</v>
      </c>
      <c r="M106" s="184">
        <f t="shared" si="75"/>
        <v>3.3781268721845357</v>
      </c>
      <c r="N106" s="184">
        <f t="shared" si="75"/>
        <v>3.3585973376204077</v>
      </c>
      <c r="O106" s="184">
        <f t="shared" si="75"/>
        <v>3.4055191177025823</v>
      </c>
      <c r="P106" s="184">
        <f t="shared" si="75"/>
        <v>3.3947671058842088</v>
      </c>
      <c r="Q106" s="184">
        <f t="shared" si="75"/>
        <v>3.3509963464456556</v>
      </c>
      <c r="R106" s="184">
        <f t="shared" si="75"/>
        <v>0</v>
      </c>
    </row>
    <row r="107" spans="1:26" s="91" customFormat="1" x14ac:dyDescent="0.25">
      <c r="A107" s="170"/>
      <c r="B107" s="165"/>
      <c r="C107" s="166"/>
      <c r="D107" s="171"/>
      <c r="E107" s="7" t="str">
        <f t="shared" ref="E107:R108" si="76" xml:space="preserve"> E$99</f>
        <v>Nominal return company should have received</v>
      </c>
      <c r="F107" s="184">
        <f t="shared" si="76"/>
        <v>0</v>
      </c>
      <c r="G107" s="184" t="str">
        <f t="shared" si="76"/>
        <v>£m</v>
      </c>
      <c r="H107" s="184">
        <f t="shared" si="76"/>
        <v>0</v>
      </c>
      <c r="I107" s="184">
        <f t="shared" si="76"/>
        <v>0</v>
      </c>
      <c r="J107" s="184">
        <f t="shared" si="76"/>
        <v>0</v>
      </c>
      <c r="K107" s="184">
        <f t="shared" si="76"/>
        <v>0</v>
      </c>
      <c r="L107" s="184">
        <f t="shared" si="76"/>
        <v>0</v>
      </c>
      <c r="M107" s="184">
        <f t="shared" si="76"/>
        <v>1.5502276194338729</v>
      </c>
      <c r="N107" s="184">
        <f t="shared" si="76"/>
        <v>1.5412654859730825</v>
      </c>
      <c r="O107" s="184">
        <f t="shared" si="76"/>
        <v>1.5627979630494546</v>
      </c>
      <c r="P107" s="184">
        <f t="shared" si="76"/>
        <v>1.5578638482823133</v>
      </c>
      <c r="Q107" s="184">
        <f t="shared" si="76"/>
        <v>1.5377773794276484</v>
      </c>
      <c r="R107" s="184">
        <f t="shared" si="76"/>
        <v>0</v>
      </c>
      <c r="S107" s="92"/>
      <c r="T107" s="92"/>
      <c r="U107" s="92"/>
      <c r="V107" s="92"/>
      <c r="W107" s="92"/>
      <c r="X107" s="92"/>
      <c r="Y107" s="92"/>
      <c r="Z107" s="92"/>
    </row>
    <row r="108" spans="1:26" x14ac:dyDescent="0.25">
      <c r="E108" s="7" t="s">
        <v>530</v>
      </c>
      <c r="F108" s="244"/>
      <c r="G108" s="184" t="str">
        <f t="shared" si="76"/>
        <v>£m</v>
      </c>
      <c r="H108" s="244">
        <f>SUM(J108:R108)</f>
        <v>24.637939076003761</v>
      </c>
      <c r="I108" s="244"/>
      <c r="J108" s="244">
        <f t="shared" ref="J108:R108" si="77">SUM(J106:J107)</f>
        <v>0</v>
      </c>
      <c r="K108" s="244">
        <f t="shared" si="77"/>
        <v>0</v>
      </c>
      <c r="L108" s="244">
        <f t="shared" si="77"/>
        <v>0</v>
      </c>
      <c r="M108" s="244">
        <f t="shared" si="77"/>
        <v>4.9283544916184088</v>
      </c>
      <c r="N108" s="244">
        <f t="shared" si="77"/>
        <v>4.89986282359349</v>
      </c>
      <c r="O108" s="244">
        <f t="shared" si="77"/>
        <v>4.9683170807520369</v>
      </c>
      <c r="P108" s="244">
        <f t="shared" si="77"/>
        <v>4.9526309541665219</v>
      </c>
      <c r="Q108" s="244">
        <f t="shared" si="77"/>
        <v>4.8887737258733042</v>
      </c>
      <c r="R108" s="244">
        <f t="shared" si="77"/>
        <v>0</v>
      </c>
    </row>
    <row r="110" spans="1:26" x14ac:dyDescent="0.25">
      <c r="A110" s="283" t="s">
        <v>531</v>
      </c>
      <c r="B110" s="284"/>
      <c r="C110" s="285"/>
      <c r="D110" s="285"/>
      <c r="E110" s="285"/>
      <c r="F110" s="285"/>
      <c r="G110" s="285"/>
      <c r="H110" s="285"/>
      <c r="I110" s="285"/>
      <c r="J110" s="285"/>
      <c r="K110" s="285"/>
      <c r="L110" s="285"/>
      <c r="M110" s="285"/>
      <c r="N110" s="285"/>
      <c r="O110" s="285"/>
      <c r="P110" s="285"/>
      <c r="Q110" s="285"/>
      <c r="R110" s="285"/>
    </row>
    <row r="112" spans="1:26" x14ac:dyDescent="0.25">
      <c r="C112" s="110" t="s">
        <v>532</v>
      </c>
    </row>
    <row r="114" spans="1:26" x14ac:dyDescent="0.25">
      <c r="E114" s="7" t="str">
        <f xml:space="preserve"> E$61</f>
        <v>Actual nominal revenue</v>
      </c>
      <c r="F114" s="184">
        <f t="shared" ref="F114:Q114" si="78" xml:space="preserve"> F$61</f>
        <v>0</v>
      </c>
      <c r="G114" s="184" t="str">
        <f t="shared" si="78"/>
        <v>£m</v>
      </c>
      <c r="H114" s="184">
        <f t="shared" si="78"/>
        <v>0</v>
      </c>
      <c r="I114" s="184">
        <f t="shared" si="78"/>
        <v>0</v>
      </c>
      <c r="J114" s="184">
        <f t="shared" si="78"/>
        <v>0</v>
      </c>
      <c r="K114" s="184">
        <f t="shared" si="78"/>
        <v>0</v>
      </c>
      <c r="L114" s="184">
        <f t="shared" si="78"/>
        <v>0</v>
      </c>
      <c r="M114" s="184">
        <f t="shared" si="78"/>
        <v>4.9464581790045354</v>
      </c>
      <c r="N114" s="184">
        <f t="shared" si="78"/>
        <v>4.8636356947799806</v>
      </c>
      <c r="O114" s="184">
        <f t="shared" si="78"/>
        <v>4.7910995172563213</v>
      </c>
      <c r="P114" s="184">
        <f t="shared" si="78"/>
        <v>4.7219160402271427</v>
      </c>
      <c r="Q114" s="184">
        <f t="shared" si="78"/>
        <v>4.6537315726062625</v>
      </c>
      <c r="R114" s="184">
        <f xml:space="preserve"> R$61</f>
        <v>0</v>
      </c>
    </row>
    <row r="115" spans="1:26" x14ac:dyDescent="0.25">
      <c r="E115" s="7" t="str">
        <f t="shared" ref="E115:R115" si="79" xml:space="preserve"> E$108</f>
        <v>Total nominal revenue company should have received</v>
      </c>
      <c r="F115" s="184">
        <f t="shared" si="79"/>
        <v>0</v>
      </c>
      <c r="G115" s="184" t="str">
        <f t="shared" si="79"/>
        <v>£m</v>
      </c>
      <c r="H115" s="184">
        <f t="shared" si="79"/>
        <v>24.637939076003761</v>
      </c>
      <c r="I115" s="184">
        <f t="shared" si="79"/>
        <v>0</v>
      </c>
      <c r="J115" s="184">
        <f t="shared" si="79"/>
        <v>0</v>
      </c>
      <c r="K115" s="184">
        <f t="shared" si="79"/>
        <v>0</v>
      </c>
      <c r="L115" s="184">
        <f t="shared" si="79"/>
        <v>0</v>
      </c>
      <c r="M115" s="184">
        <f t="shared" si="79"/>
        <v>4.9283544916184088</v>
      </c>
      <c r="N115" s="184">
        <f t="shared" si="79"/>
        <v>4.89986282359349</v>
      </c>
      <c r="O115" s="184">
        <f t="shared" si="79"/>
        <v>4.9683170807520369</v>
      </c>
      <c r="P115" s="184">
        <f t="shared" si="79"/>
        <v>4.9526309541665219</v>
      </c>
      <c r="Q115" s="184">
        <f t="shared" si="79"/>
        <v>4.8887737258733042</v>
      </c>
      <c r="R115" s="184">
        <f t="shared" si="79"/>
        <v>0</v>
      </c>
    </row>
    <row r="116" spans="1:26" s="184" customFormat="1" x14ac:dyDescent="0.25">
      <c r="A116" s="180"/>
      <c r="B116" s="181"/>
      <c r="C116" s="182"/>
      <c r="D116" s="183"/>
      <c r="E116" s="7" t="s">
        <v>533</v>
      </c>
      <c r="G116" s="184" t="str">
        <f t="shared" ref="G116" si="80" xml:space="preserve"> G$99</f>
        <v>£m</v>
      </c>
      <c r="H116" s="244">
        <f>SUM(J116:R116)</f>
        <v>0.66109807212951921</v>
      </c>
      <c r="M116" s="184">
        <f>M115-M114</f>
        <v>-1.8103687386126666E-2</v>
      </c>
      <c r="N116" s="184">
        <f t="shared" ref="N116:Q116" si="81">N115-N114</f>
        <v>3.6227128813509424E-2</v>
      </c>
      <c r="O116" s="184">
        <f t="shared" si="81"/>
        <v>0.1772175634957156</v>
      </c>
      <c r="P116" s="184">
        <f t="shared" si="81"/>
        <v>0.23071491393937915</v>
      </c>
      <c r="Q116" s="184">
        <f t="shared" si="81"/>
        <v>0.2350421532670417</v>
      </c>
      <c r="S116" s="185"/>
      <c r="T116" s="185"/>
      <c r="U116" s="185"/>
      <c r="V116" s="185"/>
      <c r="W116" s="185"/>
      <c r="X116" s="185"/>
      <c r="Y116" s="185"/>
      <c r="Z116" s="185"/>
    </row>
    <row r="118" spans="1:26" x14ac:dyDescent="0.25">
      <c r="A118" s="283" t="s">
        <v>534</v>
      </c>
      <c r="B118" s="284"/>
      <c r="C118" s="285"/>
      <c r="D118" s="285"/>
      <c r="E118" s="285"/>
      <c r="F118" s="285"/>
      <c r="G118" s="285"/>
      <c r="H118" s="285"/>
      <c r="I118" s="285"/>
      <c r="J118" s="285"/>
      <c r="K118" s="285"/>
      <c r="L118" s="285"/>
      <c r="M118" s="285"/>
      <c r="N118" s="285"/>
      <c r="O118" s="285"/>
      <c r="P118" s="285"/>
      <c r="Q118" s="285"/>
      <c r="R118" s="285"/>
    </row>
    <row r="120" spans="1:26" x14ac:dyDescent="0.25">
      <c r="C120" s="110" t="s">
        <v>535</v>
      </c>
    </row>
    <row r="121" spans="1:26" x14ac:dyDescent="0.25">
      <c r="C121" s="110" t="s">
        <v>536</v>
      </c>
    </row>
    <row r="122" spans="1:26" x14ac:dyDescent="0.25">
      <c r="C122" s="110" t="s">
        <v>537</v>
      </c>
    </row>
    <row r="124" spans="1:26" s="205" customFormat="1" x14ac:dyDescent="0.25">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1.9909655450194075E-2</v>
      </c>
      <c r="M124" s="205">
        <f>Index!M$48</f>
        <v>1.9833640562247679E-2</v>
      </c>
      <c r="N124" s="205">
        <f>Index!N$48</f>
        <v>2.0041983108134653E-2</v>
      </c>
      <c r="O124" s="205">
        <f>Index!O$48</f>
        <v>2.0751251595618081E-2</v>
      </c>
      <c r="P124" s="205">
        <f>Index!P$48</f>
        <v>2.1000000000000574E-2</v>
      </c>
      <c r="Q124" s="205">
        <f>Index!Q$48</f>
        <v>2.100000000000124E-2</v>
      </c>
      <c r="R124" s="205">
        <f>Index!R$48</f>
        <v>1.999999999999913E-2</v>
      </c>
    </row>
    <row r="125" spans="1:26" s="205" customFormat="1" x14ac:dyDescent="0.25">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1.1612485258307714E-2</v>
      </c>
      <c r="M125" s="205">
        <f>Index!M$71</f>
        <v>4.424450951415082E-3</v>
      </c>
      <c r="N125" s="205">
        <f>Index!N$71</f>
        <v>9.5456655774606158E-3</v>
      </c>
      <c r="O125" s="205">
        <f>Index!O$71</f>
        <v>1.0752431675141949E-2</v>
      </c>
      <c r="P125" s="205">
        <f>Index!P$71</f>
        <v>1.1000000000000121E-2</v>
      </c>
      <c r="Q125" s="205">
        <f>Index!Q$71</f>
        <v>1.0999999999998566E-2</v>
      </c>
      <c r="R125" s="205">
        <f>Index!R$71</f>
        <v>1.0000000000000675E-2</v>
      </c>
    </row>
    <row r="126" spans="1:26" s="172" customFormat="1" x14ac:dyDescent="0.25">
      <c r="A126" s="173"/>
      <c r="B126" s="174"/>
      <c r="C126" s="175"/>
      <c r="D126" s="176"/>
      <c r="E126" s="172" t="s">
        <v>538</v>
      </c>
      <c r="J126" s="172">
        <f t="shared" ref="J126:L126" si="82">SUM(J124:J125)</f>
        <v>0</v>
      </c>
      <c r="K126" s="172">
        <f t="shared" si="82"/>
        <v>0</v>
      </c>
      <c r="L126" s="172">
        <f t="shared" si="82"/>
        <v>3.1522140708501789E-2</v>
      </c>
      <c r="M126" s="172">
        <f>SUM(M124:M125)</f>
        <v>2.4258091513662761E-2</v>
      </c>
      <c r="N126" s="172">
        <f t="shared" ref="N126:R126" si="83">SUM(N124:N125)</f>
        <v>2.9587648685595269E-2</v>
      </c>
      <c r="O126" s="172">
        <f t="shared" si="83"/>
        <v>3.150368327076003E-2</v>
      </c>
      <c r="P126" s="172">
        <f t="shared" si="83"/>
        <v>3.2000000000000695E-2</v>
      </c>
      <c r="Q126" s="172">
        <f t="shared" si="83"/>
        <v>3.1999999999999806E-2</v>
      </c>
      <c r="R126" s="172">
        <f t="shared" si="83"/>
        <v>2.9999999999999805E-2</v>
      </c>
      <c r="S126" s="177"/>
      <c r="T126" s="177"/>
      <c r="U126" s="177"/>
      <c r="V126" s="177"/>
      <c r="W126" s="177"/>
      <c r="X126" s="177"/>
      <c r="Y126" s="177"/>
      <c r="Z126" s="177"/>
    </row>
    <row r="128" spans="1:26" s="161" customFormat="1" x14ac:dyDescent="0.25">
      <c r="A128" s="157"/>
      <c r="B128" s="158"/>
      <c r="C128" s="159"/>
      <c r="D128" s="160"/>
      <c r="E128" s="161" t="str">
        <f xml:space="preserve"> E$140</f>
        <v>True up Nominal RCV balance BEG</v>
      </c>
      <c r="F128" s="342">
        <f t="shared" ref="F128:R128" si="84" xml:space="preserve"> F$140</f>
        <v>0</v>
      </c>
      <c r="G128" s="161" t="str">
        <f t="shared" si="84"/>
        <v>£m</v>
      </c>
      <c r="H128" s="342">
        <f t="shared" si="84"/>
        <v>0</v>
      </c>
      <c r="I128" s="342">
        <f t="shared" si="84"/>
        <v>0</v>
      </c>
      <c r="J128" s="342">
        <f t="shared" si="84"/>
        <v>0</v>
      </c>
      <c r="K128" s="342">
        <f xml:space="preserve"> K$140</f>
        <v>0</v>
      </c>
      <c r="L128" s="342">
        <f t="shared" si="84"/>
        <v>0</v>
      </c>
      <c r="M128" s="342">
        <f t="shared" si="84"/>
        <v>73.560799707246957</v>
      </c>
      <c r="N128" s="342">
        <f t="shared" si="84"/>
        <v>71.954708324037213</v>
      </c>
      <c r="O128" s="342">
        <f t="shared" si="84"/>
        <v>70.749913402219164</v>
      </c>
      <c r="P128" s="342">
        <f t="shared" si="84"/>
        <v>69.694750433529933</v>
      </c>
      <c r="Q128" s="342">
        <f t="shared" si="84"/>
        <v>68.68835823726981</v>
      </c>
      <c r="R128" s="342">
        <f t="shared" si="84"/>
        <v>67.696498344323629</v>
      </c>
    </row>
    <row r="129" spans="1:16383" x14ac:dyDescent="0.25">
      <c r="E129" s="178" t="str">
        <f xml:space="preserve"> E$126</f>
        <v>True up Indexation percentage</v>
      </c>
      <c r="F129" s="178">
        <f t="shared" ref="F129:R129" si="85" xml:space="preserve"> F$126</f>
        <v>0</v>
      </c>
      <c r="G129" s="178">
        <f t="shared" si="85"/>
        <v>0</v>
      </c>
      <c r="H129" s="178">
        <f t="shared" si="85"/>
        <v>0</v>
      </c>
      <c r="I129" s="178">
        <f t="shared" si="85"/>
        <v>0</v>
      </c>
      <c r="J129" s="178">
        <f t="shared" si="85"/>
        <v>0</v>
      </c>
      <c r="K129" s="178">
        <f t="shared" si="85"/>
        <v>0</v>
      </c>
      <c r="L129" s="178">
        <f t="shared" si="85"/>
        <v>3.1522140708501789E-2</v>
      </c>
      <c r="M129" s="178">
        <f t="shared" si="85"/>
        <v>2.4258091513662761E-2</v>
      </c>
      <c r="N129" s="178">
        <f t="shared" si="85"/>
        <v>2.9587648685595269E-2</v>
      </c>
      <c r="O129" s="178">
        <f t="shared" si="85"/>
        <v>3.150368327076003E-2</v>
      </c>
      <c r="P129" s="178">
        <f t="shared" si="85"/>
        <v>3.2000000000000695E-2</v>
      </c>
      <c r="Q129" s="178">
        <f t="shared" si="85"/>
        <v>3.1999999999999806E-2</v>
      </c>
      <c r="R129" s="178">
        <f t="shared" si="85"/>
        <v>2.9999999999999805E-2</v>
      </c>
    </row>
    <row r="130" spans="1:16383" x14ac:dyDescent="0.25">
      <c r="C130" s="276"/>
      <c r="E130" s="7" t="s">
        <v>539</v>
      </c>
      <c r="G130" s="91" t="s">
        <v>296</v>
      </c>
      <c r="J130" s="246">
        <f>J128*J129</f>
        <v>0</v>
      </c>
      <c r="K130" s="246">
        <f t="shared" ref="K130:L130" si="86">K128*K129</f>
        <v>0</v>
      </c>
      <c r="L130" s="246">
        <f t="shared" si="86"/>
        <v>0</v>
      </c>
      <c r="M130" s="246">
        <f>M128*M129</f>
        <v>1.7844446111166135</v>
      </c>
      <c r="N130" s="246">
        <f t="shared" ref="N130:R130" si="87">N128*N129</f>
        <v>2.1289706311660908</v>
      </c>
      <c r="O130" s="246">
        <f t="shared" si="87"/>
        <v>2.2288828632572129</v>
      </c>
      <c r="P130" s="246">
        <f t="shared" si="87"/>
        <v>2.2302320138730063</v>
      </c>
      <c r="Q130" s="246">
        <f t="shared" si="87"/>
        <v>2.1980274635926205</v>
      </c>
      <c r="R130" s="246">
        <f t="shared" si="87"/>
        <v>2.0308949503296958</v>
      </c>
    </row>
    <row r="132" spans="1:16383" s="205" customFormat="1" x14ac:dyDescent="0.25">
      <c r="A132" s="201"/>
      <c r="B132" s="202"/>
      <c r="C132" s="203"/>
      <c r="D132" s="204"/>
      <c r="E132" s="37" t="str">
        <f xml:space="preserve"> InpR!E$99</f>
        <v>Run-off rate - CPI(H) + RPI wedge - active - WN</v>
      </c>
      <c r="F132" s="205">
        <f xml:space="preserve"> InpR!F$99</f>
        <v>0</v>
      </c>
      <c r="G132" s="223" t="str">
        <f xml:space="preserve"> InpR!G$99</f>
        <v>%</v>
      </c>
      <c r="H132" s="205">
        <f xml:space="preserve"> InpR!H$99</f>
        <v>0</v>
      </c>
      <c r="I132" s="205">
        <f xml:space="preserve"> InpR!I$99</f>
        <v>0</v>
      </c>
      <c r="J132" s="205">
        <f xml:space="preserve"> InpR!J$99</f>
        <v>0</v>
      </c>
      <c r="K132" s="205">
        <f xml:space="preserve"> InpR!K$99</f>
        <v>0</v>
      </c>
      <c r="L132" s="205">
        <f xml:space="preserve"> InpR!L$99</f>
        <v>0</v>
      </c>
      <c r="M132" s="205">
        <f xml:space="preserve"> InpR!M$99</f>
        <v>4.4999999999999998E-2</v>
      </c>
      <c r="N132" s="205">
        <f xml:space="preserve"> InpR!N$99</f>
        <v>4.4999999999999998E-2</v>
      </c>
      <c r="O132" s="205">
        <f xml:space="preserve"> InpR!O$99</f>
        <v>4.4999999999999998E-2</v>
      </c>
      <c r="P132" s="205">
        <f xml:space="preserve"> InpR!P$99</f>
        <v>4.4999999999999998E-2</v>
      </c>
      <c r="Q132" s="205">
        <f xml:space="preserve"> InpR!Q$99</f>
        <v>4.4999999999999998E-2</v>
      </c>
      <c r="R132" s="205">
        <f xml:space="preserve"> InpR!R$99</f>
        <v>0</v>
      </c>
    </row>
    <row r="133" spans="1:16383" s="161" customFormat="1" x14ac:dyDescent="0.25">
      <c r="A133" s="157"/>
      <c r="B133" s="158"/>
      <c r="C133" s="159"/>
      <c r="D133" s="160"/>
      <c r="E133" s="161" t="str">
        <f xml:space="preserve"> E$140</f>
        <v>True up Nominal RCV balance BEG</v>
      </c>
      <c r="F133" s="342">
        <f t="shared" ref="F133:R133" si="88" xml:space="preserve"> F$140</f>
        <v>0</v>
      </c>
      <c r="G133" s="161" t="str">
        <f t="shared" si="88"/>
        <v>£m</v>
      </c>
      <c r="H133" s="342">
        <f t="shared" si="88"/>
        <v>0</v>
      </c>
      <c r="I133" s="342">
        <f t="shared" si="88"/>
        <v>0</v>
      </c>
      <c r="J133" s="342">
        <f t="shared" si="88"/>
        <v>0</v>
      </c>
      <c r="K133" s="342">
        <f t="shared" si="88"/>
        <v>0</v>
      </c>
      <c r="L133" s="342">
        <f t="shared" si="88"/>
        <v>0</v>
      </c>
      <c r="M133" s="342">
        <f t="shared" si="88"/>
        <v>73.560799707246957</v>
      </c>
      <c r="N133" s="342">
        <f t="shared" si="88"/>
        <v>71.954708324037213</v>
      </c>
      <c r="O133" s="342">
        <f t="shared" si="88"/>
        <v>70.749913402219164</v>
      </c>
      <c r="P133" s="342">
        <f t="shared" si="88"/>
        <v>69.694750433529933</v>
      </c>
      <c r="Q133" s="342">
        <f t="shared" si="88"/>
        <v>68.68835823726981</v>
      </c>
      <c r="R133" s="342">
        <f t="shared" si="88"/>
        <v>67.696498344323629</v>
      </c>
    </row>
    <row r="134" spans="1:16383" x14ac:dyDescent="0.25">
      <c r="C134" s="276"/>
      <c r="E134" s="7" t="str">
        <f xml:space="preserve"> E$130</f>
        <v>True up RCV indexation</v>
      </c>
      <c r="F134" s="7">
        <f t="shared" ref="F134:R134" si="89" xml:space="preserve"> F$130</f>
        <v>0</v>
      </c>
      <c r="G134" s="91" t="str">
        <f t="shared" si="89"/>
        <v>£m</v>
      </c>
      <c r="H134" s="7">
        <f t="shared" si="89"/>
        <v>0</v>
      </c>
      <c r="I134" s="7">
        <f t="shared" si="89"/>
        <v>0</v>
      </c>
      <c r="J134" s="246">
        <f t="shared" si="89"/>
        <v>0</v>
      </c>
      <c r="K134" s="246">
        <f t="shared" si="89"/>
        <v>0</v>
      </c>
      <c r="L134" s="246">
        <f t="shared" si="89"/>
        <v>0</v>
      </c>
      <c r="M134" s="246">
        <f t="shared" si="89"/>
        <v>1.7844446111166135</v>
      </c>
      <c r="N134" s="246">
        <f t="shared" si="89"/>
        <v>2.1289706311660908</v>
      </c>
      <c r="O134" s="246">
        <f t="shared" si="89"/>
        <v>2.2288828632572129</v>
      </c>
      <c r="P134" s="246">
        <f t="shared" si="89"/>
        <v>2.2302320138730063</v>
      </c>
      <c r="Q134" s="246">
        <f t="shared" si="89"/>
        <v>2.1980274635926205</v>
      </c>
      <c r="R134" s="246">
        <f t="shared" si="89"/>
        <v>2.0308949503296958</v>
      </c>
    </row>
    <row r="135" spans="1:16383" x14ac:dyDescent="0.25">
      <c r="C135" s="276"/>
      <c r="E135" s="7" t="s">
        <v>540</v>
      </c>
      <c r="F135" s="247"/>
      <c r="G135" s="162" t="s">
        <v>296</v>
      </c>
      <c r="H135" s="247"/>
      <c r="I135" s="247"/>
      <c r="J135" s="246">
        <f t="shared" ref="J135:L135" si="90" xml:space="preserve"> (J133+J134) * J132</f>
        <v>0</v>
      </c>
      <c r="K135" s="246">
        <f t="shared" si="90"/>
        <v>0</v>
      </c>
      <c r="L135" s="246">
        <f t="shared" si="90"/>
        <v>0</v>
      </c>
      <c r="M135" s="246">
        <f xml:space="preserve"> (M133+M134) * M132</f>
        <v>3.3905359943263607</v>
      </c>
      <c r="N135" s="246">
        <f t="shared" ref="N135:R135" si="91" xml:space="preserve"> (N133+N134) * N132</f>
        <v>3.3337655529841488</v>
      </c>
      <c r="O135" s="246">
        <f t="shared" si="91"/>
        <v>3.284045831946437</v>
      </c>
      <c r="P135" s="246">
        <f t="shared" si="91"/>
        <v>3.2366242101331322</v>
      </c>
      <c r="Q135" s="246">
        <f t="shared" si="91"/>
        <v>3.1898873565388093</v>
      </c>
      <c r="R135" s="246">
        <f t="shared" si="91"/>
        <v>0</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x14ac:dyDescent="0.25">
      <c r="E136" s="138"/>
      <c r="F136" s="138"/>
      <c r="G136" s="138"/>
      <c r="H136" s="138"/>
    </row>
    <row r="137" spans="1:16383" s="200" customFormat="1" x14ac:dyDescent="0.25">
      <c r="A137" s="196"/>
      <c r="B137" s="197"/>
      <c r="C137" s="198"/>
      <c r="D137" s="199"/>
      <c r="E137" s="250" t="str">
        <f>InpR!$E$92</f>
        <v>RCV - CPI(H) + RPI wedge initial balance - nominal - WN</v>
      </c>
      <c r="F137" s="250">
        <f>InpR!$F$92</f>
        <v>73.560799707246957</v>
      </c>
      <c r="G137" s="250" t="str">
        <f>InpR!$G$92</f>
        <v>£m</v>
      </c>
      <c r="H137" s="30"/>
    </row>
    <row r="138" spans="1:16383" s="37" customFormat="1" x14ac:dyDescent="0.25">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x14ac:dyDescent="0.25">
      <c r="A139" s="48"/>
      <c r="B139" s="59"/>
      <c r="C139" s="108"/>
      <c r="D139" s="53"/>
    </row>
    <row r="140" spans="1:16383" x14ac:dyDescent="0.25">
      <c r="A140" s="47"/>
      <c r="B140" s="51"/>
      <c r="C140" s="278"/>
      <c r="D140" s="56"/>
      <c r="E140" s="7" t="s">
        <v>541</v>
      </c>
      <c r="G140" s="162" t="s">
        <v>296</v>
      </c>
      <c r="J140" s="242">
        <f t="shared" ref="J140" si="92" xml:space="preserve"> I143</f>
        <v>0</v>
      </c>
      <c r="K140" s="242">
        <f t="shared" ref="K140" si="93" xml:space="preserve"> J143</f>
        <v>0</v>
      </c>
      <c r="L140" s="242">
        <f t="shared" ref="L140" si="94" xml:space="preserve"> K143</f>
        <v>0</v>
      </c>
      <c r="M140" s="242">
        <f t="shared" ref="M140" si="95" xml:space="preserve"> L143</f>
        <v>73.560799707246957</v>
      </c>
      <c r="N140" s="242">
        <f t="shared" ref="N140" si="96" xml:space="preserve"> M143</f>
        <v>71.954708324037213</v>
      </c>
      <c r="O140" s="242">
        <f t="shared" ref="O140" si="97" xml:space="preserve"> N143</f>
        <v>70.749913402219164</v>
      </c>
      <c r="P140" s="242">
        <f t="shared" ref="P140" si="98" xml:space="preserve"> O143</f>
        <v>69.694750433529933</v>
      </c>
      <c r="Q140" s="242">
        <f t="shared" ref="Q140" si="99" xml:space="preserve"> P143</f>
        <v>68.68835823726981</v>
      </c>
      <c r="R140" s="242">
        <f t="shared" ref="R140" si="100" xml:space="preserve"> Q143</f>
        <v>67.696498344323629</v>
      </c>
    </row>
    <row r="141" spans="1:16383" x14ac:dyDescent="0.25">
      <c r="A141" s="47"/>
      <c r="B141" s="51"/>
      <c r="C141" s="111"/>
      <c r="D141" s="56" t="s">
        <v>503</v>
      </c>
      <c r="E141" s="7" t="str">
        <f t="shared" ref="E141:R141" si="101" xml:space="preserve"> E$130</f>
        <v>True up RCV indexation</v>
      </c>
      <c r="F141" s="242">
        <f t="shared" si="101"/>
        <v>0</v>
      </c>
      <c r="G141" s="242" t="str">
        <f t="shared" si="101"/>
        <v>£m</v>
      </c>
      <c r="H141" s="242">
        <f t="shared" si="101"/>
        <v>0</v>
      </c>
      <c r="I141" s="242">
        <f t="shared" si="101"/>
        <v>0</v>
      </c>
      <c r="J141" s="242">
        <f t="shared" si="101"/>
        <v>0</v>
      </c>
      <c r="K141" s="242">
        <f t="shared" si="101"/>
        <v>0</v>
      </c>
      <c r="L141" s="242">
        <f t="shared" si="101"/>
        <v>0</v>
      </c>
      <c r="M141" s="242">
        <f t="shared" si="101"/>
        <v>1.7844446111166135</v>
      </c>
      <c r="N141" s="242">
        <f t="shared" si="101"/>
        <v>2.1289706311660908</v>
      </c>
      <c r="O141" s="242">
        <f t="shared" si="101"/>
        <v>2.2288828632572129</v>
      </c>
      <c r="P141" s="242">
        <f t="shared" si="101"/>
        <v>2.2302320138730063</v>
      </c>
      <c r="Q141" s="242">
        <f t="shared" si="101"/>
        <v>2.1980274635926205</v>
      </c>
      <c r="R141" s="242">
        <f t="shared" si="101"/>
        <v>2.0308949503296958</v>
      </c>
    </row>
    <row r="142" spans="1:16383" x14ac:dyDescent="0.25">
      <c r="A142" s="47"/>
      <c r="B142" s="51"/>
      <c r="C142" s="111"/>
      <c r="D142" s="56" t="s">
        <v>504</v>
      </c>
      <c r="E142" s="7" t="str">
        <f t="shared" ref="E142:R142" si="102" xml:space="preserve"> E$135</f>
        <v>True up Nominal RCV run-off</v>
      </c>
      <c r="F142" s="242">
        <f t="shared" si="102"/>
        <v>0</v>
      </c>
      <c r="G142" s="242" t="str">
        <f t="shared" si="102"/>
        <v>£m</v>
      </c>
      <c r="H142" s="242">
        <f t="shared" si="102"/>
        <v>0</v>
      </c>
      <c r="I142" s="242">
        <f t="shared" si="102"/>
        <v>0</v>
      </c>
      <c r="J142" s="242">
        <f t="shared" si="102"/>
        <v>0</v>
      </c>
      <c r="K142" s="242">
        <f t="shared" si="102"/>
        <v>0</v>
      </c>
      <c r="L142" s="242">
        <f t="shared" si="102"/>
        <v>0</v>
      </c>
      <c r="M142" s="242">
        <f t="shared" si="102"/>
        <v>3.3905359943263607</v>
      </c>
      <c r="N142" s="242">
        <f t="shared" si="102"/>
        <v>3.3337655529841488</v>
      </c>
      <c r="O142" s="242">
        <f t="shared" si="102"/>
        <v>3.284045831946437</v>
      </c>
      <c r="P142" s="242">
        <f t="shared" si="102"/>
        <v>3.2366242101331322</v>
      </c>
      <c r="Q142" s="242">
        <f t="shared" si="102"/>
        <v>3.1898873565388093</v>
      </c>
      <c r="R142" s="242">
        <f t="shared" si="102"/>
        <v>0</v>
      </c>
    </row>
    <row r="143" spans="1:16383" s="138" customFormat="1" x14ac:dyDescent="0.25">
      <c r="A143" s="134"/>
      <c r="B143" s="135"/>
      <c r="C143" s="277"/>
      <c r="D143" s="137"/>
      <c r="E143" s="138" t="s">
        <v>542</v>
      </c>
      <c r="G143" s="163" t="s">
        <v>296</v>
      </c>
      <c r="J143" s="243">
        <f t="shared" ref="J143:K143" si="103" xml:space="preserve"> IF( J138 = 1, $F137, J140 + J141 - J142)</f>
        <v>0</v>
      </c>
      <c r="K143" s="243">
        <f t="shared" si="103"/>
        <v>0</v>
      </c>
      <c r="L143" s="243">
        <f xml:space="preserve"> IF( L138 = 1, $F137, L140 + L141 - L142)</f>
        <v>73.560799707246957</v>
      </c>
      <c r="M143" s="243">
        <f t="shared" ref="M143:R143" si="104" xml:space="preserve"> IF( M138 = 1, $F137, M140 + M141 - M142)</f>
        <v>71.954708324037213</v>
      </c>
      <c r="N143" s="243">
        <f t="shared" si="104"/>
        <v>70.749913402219164</v>
      </c>
      <c r="O143" s="243">
        <f t="shared" si="104"/>
        <v>69.694750433529933</v>
      </c>
      <c r="P143" s="243">
        <f t="shared" si="104"/>
        <v>68.68835823726981</v>
      </c>
      <c r="Q143" s="243">
        <f t="shared" si="104"/>
        <v>67.696498344323629</v>
      </c>
      <c r="R143" s="243">
        <f t="shared" si="104"/>
        <v>69.727393294653325</v>
      </c>
    </row>
    <row r="145" spans="1:18" s="92" customFormat="1" x14ac:dyDescent="0.25">
      <c r="A145" s="164"/>
      <c r="B145" s="165"/>
      <c r="C145" s="166"/>
      <c r="D145" s="167"/>
      <c r="E145" s="179" t="str">
        <f t="shared" ref="E145:R145" si="105" xml:space="preserve"> E$140</f>
        <v>True up Nominal RCV balance BEG</v>
      </c>
      <c r="F145" s="185">
        <f t="shared" si="105"/>
        <v>0</v>
      </c>
      <c r="G145" s="185" t="str">
        <f t="shared" si="105"/>
        <v>£m</v>
      </c>
      <c r="H145" s="185">
        <f t="shared" si="105"/>
        <v>0</v>
      </c>
      <c r="I145" s="185">
        <f t="shared" si="105"/>
        <v>0</v>
      </c>
      <c r="J145" s="185">
        <f t="shared" si="105"/>
        <v>0</v>
      </c>
      <c r="K145" s="185">
        <f t="shared" si="105"/>
        <v>0</v>
      </c>
      <c r="L145" s="185">
        <f t="shared" si="105"/>
        <v>0</v>
      </c>
      <c r="M145" s="185">
        <f t="shared" si="105"/>
        <v>73.560799707246957</v>
      </c>
      <c r="N145" s="185">
        <f t="shared" si="105"/>
        <v>71.954708324037213</v>
      </c>
      <c r="O145" s="185">
        <f t="shared" si="105"/>
        <v>70.749913402219164</v>
      </c>
      <c r="P145" s="185">
        <f t="shared" si="105"/>
        <v>69.694750433529933</v>
      </c>
      <c r="Q145" s="185">
        <f t="shared" si="105"/>
        <v>68.68835823726981</v>
      </c>
      <c r="R145" s="185">
        <f t="shared" si="105"/>
        <v>67.696498344323629</v>
      </c>
    </row>
    <row r="146" spans="1:18" s="92" customFormat="1" x14ac:dyDescent="0.25">
      <c r="A146" s="164"/>
      <c r="B146" s="165"/>
      <c r="C146" s="166"/>
      <c r="D146" s="167"/>
      <c r="E146" s="179" t="str">
        <f t="shared" ref="E146:R146" si="106" xml:space="preserve"> E$130</f>
        <v>True up RCV indexation</v>
      </c>
      <c r="F146" s="185">
        <f t="shared" si="106"/>
        <v>0</v>
      </c>
      <c r="G146" s="185" t="str">
        <f t="shared" si="106"/>
        <v>£m</v>
      </c>
      <c r="H146" s="185">
        <f t="shared" si="106"/>
        <v>0</v>
      </c>
      <c r="I146" s="185">
        <f t="shared" si="106"/>
        <v>0</v>
      </c>
      <c r="J146" s="185">
        <f t="shared" si="106"/>
        <v>0</v>
      </c>
      <c r="K146" s="185">
        <f t="shared" si="106"/>
        <v>0</v>
      </c>
      <c r="L146" s="185">
        <f t="shared" si="106"/>
        <v>0</v>
      </c>
      <c r="M146" s="185">
        <f t="shared" si="106"/>
        <v>1.7844446111166135</v>
      </c>
      <c r="N146" s="185">
        <f t="shared" si="106"/>
        <v>2.1289706311660908</v>
      </c>
      <c r="O146" s="185">
        <f t="shared" si="106"/>
        <v>2.2288828632572129</v>
      </c>
      <c r="P146" s="185">
        <f t="shared" si="106"/>
        <v>2.2302320138730063</v>
      </c>
      <c r="Q146" s="185">
        <f t="shared" si="106"/>
        <v>2.1980274635926205</v>
      </c>
      <c r="R146" s="185">
        <f t="shared" si="106"/>
        <v>2.0308949503296958</v>
      </c>
    </row>
    <row r="147" spans="1:18" s="92" customFormat="1" x14ac:dyDescent="0.25">
      <c r="A147" s="164"/>
      <c r="B147" s="165"/>
      <c r="C147" s="166"/>
      <c r="D147" s="167"/>
      <c r="E147" s="179" t="str">
        <f t="shared" ref="E147:R147" si="107" xml:space="preserve"> E$143</f>
        <v>True up Nominal RCV balance END</v>
      </c>
      <c r="F147" s="185">
        <f t="shared" si="107"/>
        <v>0</v>
      </c>
      <c r="G147" s="185" t="str">
        <f t="shared" si="107"/>
        <v>£m</v>
      </c>
      <c r="H147" s="185">
        <f t="shared" si="107"/>
        <v>0</v>
      </c>
      <c r="I147" s="185">
        <f t="shared" si="107"/>
        <v>0</v>
      </c>
      <c r="J147" s="185">
        <f t="shared" si="107"/>
        <v>0</v>
      </c>
      <c r="K147" s="185">
        <f t="shared" si="107"/>
        <v>0</v>
      </c>
      <c r="L147" s="185">
        <f t="shared" si="107"/>
        <v>73.560799707246957</v>
      </c>
      <c r="M147" s="185">
        <f t="shared" si="107"/>
        <v>71.954708324037213</v>
      </c>
      <c r="N147" s="185">
        <f t="shared" si="107"/>
        <v>70.749913402219164</v>
      </c>
      <c r="O147" s="185">
        <f t="shared" si="107"/>
        <v>69.694750433529933</v>
      </c>
      <c r="P147" s="185">
        <f t="shared" si="107"/>
        <v>68.68835823726981</v>
      </c>
      <c r="Q147" s="185">
        <f t="shared" si="107"/>
        <v>67.696498344323629</v>
      </c>
      <c r="R147" s="185">
        <f t="shared" si="107"/>
        <v>69.727393294653325</v>
      </c>
    </row>
    <row r="148" spans="1:18" x14ac:dyDescent="0.25">
      <c r="A148" s="49"/>
      <c r="C148" s="276"/>
      <c r="D148" s="57"/>
      <c r="E148" s="7" t="s">
        <v>543</v>
      </c>
      <c r="F148" s="244"/>
      <c r="G148" s="185" t="s">
        <v>296</v>
      </c>
      <c r="H148" s="244"/>
      <c r="I148" s="244"/>
      <c r="J148" s="185">
        <f t="shared" ref="J148:L148" si="108" xml:space="preserve"> ( (J145+J146) + J147) / 2</f>
        <v>0</v>
      </c>
      <c r="K148" s="185">
        <f t="shared" si="108"/>
        <v>0</v>
      </c>
      <c r="L148" s="185">
        <f t="shared" si="108"/>
        <v>36.780399853623479</v>
      </c>
      <c r="M148" s="185">
        <f xml:space="preserve"> ( (M145+M146) + M147) / 2</f>
        <v>73.649976321200398</v>
      </c>
      <c r="N148" s="185">
        <f t="shared" ref="N148:R148" si="109" xml:space="preserve"> ( (N145+N146) + N147) / 2</f>
        <v>72.416796178711238</v>
      </c>
      <c r="O148" s="185">
        <f t="shared" si="109"/>
        <v>71.336773349503147</v>
      </c>
      <c r="P148" s="185">
        <f t="shared" si="109"/>
        <v>70.306670342336375</v>
      </c>
      <c r="Q148" s="185">
        <f t="shared" si="109"/>
        <v>69.291442022593031</v>
      </c>
      <c r="R148" s="185">
        <f t="shared" si="109"/>
        <v>69.727393294653325</v>
      </c>
    </row>
    <row r="150" spans="1:18" s="205" customFormat="1" x14ac:dyDescent="0.25">
      <c r="A150" s="201"/>
      <c r="B150" s="202"/>
      <c r="C150" s="203"/>
      <c r="D150" s="204"/>
      <c r="E150" s="205" t="str">
        <f xml:space="preserve"> InpR!E$106</f>
        <v>WACC on RCV - CPI(H) + RPI wedge bf and additions - WN</v>
      </c>
      <c r="F150" s="205">
        <f xml:space="preserve"> InpR!F$106</f>
        <v>0</v>
      </c>
      <c r="G150" s="223" t="str">
        <f xml:space="preserve"> InpR!G$106</f>
        <v>%</v>
      </c>
      <c r="H150" s="205">
        <f xml:space="preserve"> InpR!H$106</f>
        <v>0</v>
      </c>
      <c r="I150" s="205">
        <f xml:space="preserve"> InpR!I$106</f>
        <v>0</v>
      </c>
      <c r="J150" s="205">
        <f xml:space="preserve"> InpR!J$106</f>
        <v>0</v>
      </c>
      <c r="K150" s="205">
        <f xml:space="preserve"> InpR!K$106</f>
        <v>0</v>
      </c>
      <c r="L150" s="205">
        <f xml:space="preserve"> InpR!L$106</f>
        <v>0</v>
      </c>
      <c r="M150" s="205">
        <f xml:space="preserve"> InpR!M$106</f>
        <v>2.1125902035494581E-2</v>
      </c>
      <c r="N150" s="205">
        <f xml:space="preserve"> InpR!N$106</f>
        <v>2.1125902035494581E-2</v>
      </c>
      <c r="O150" s="205">
        <f xml:space="preserve"> InpR!O$106</f>
        <v>2.1125902035494581E-2</v>
      </c>
      <c r="P150" s="205">
        <f xml:space="preserve"> InpR!P$106</f>
        <v>2.1125902035494581E-2</v>
      </c>
      <c r="Q150" s="205">
        <f xml:space="preserve"> InpR!Q$106</f>
        <v>2.1125902035494581E-2</v>
      </c>
      <c r="R150" s="205">
        <f xml:space="preserve"> InpR!R$106</f>
        <v>0</v>
      </c>
    </row>
    <row r="151" spans="1:18" s="92" customFormat="1" x14ac:dyDescent="0.25">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18" s="92" customFormat="1" x14ac:dyDescent="0.25">
      <c r="A152" s="164"/>
      <c r="B152" s="165"/>
      <c r="C152" s="166"/>
      <c r="D152" s="167"/>
      <c r="E152" s="179" t="str">
        <f xml:space="preserve"> E$148</f>
        <v>True up Nominal RCV average balance</v>
      </c>
      <c r="F152" s="185">
        <f t="shared" ref="F152:R152" si="110" xml:space="preserve"> F$148</f>
        <v>0</v>
      </c>
      <c r="G152" s="185" t="str">
        <f t="shared" si="110"/>
        <v>£m</v>
      </c>
      <c r="H152" s="185">
        <f t="shared" si="110"/>
        <v>0</v>
      </c>
      <c r="I152" s="185">
        <f t="shared" si="110"/>
        <v>0</v>
      </c>
      <c r="J152" s="185">
        <f t="shared" si="110"/>
        <v>0</v>
      </c>
      <c r="K152" s="185">
        <f t="shared" si="110"/>
        <v>0</v>
      </c>
      <c r="L152" s="185">
        <f t="shared" si="110"/>
        <v>36.780399853623479</v>
      </c>
      <c r="M152" s="185">
        <f t="shared" si="110"/>
        <v>73.649976321200398</v>
      </c>
      <c r="N152" s="185">
        <f t="shared" si="110"/>
        <v>72.416796178711238</v>
      </c>
      <c r="O152" s="185">
        <f t="shared" si="110"/>
        <v>71.336773349503147</v>
      </c>
      <c r="P152" s="185">
        <f t="shared" si="110"/>
        <v>70.306670342336375</v>
      </c>
      <c r="Q152" s="185">
        <f t="shared" si="110"/>
        <v>69.291442022593031</v>
      </c>
      <c r="R152" s="185">
        <f t="shared" si="110"/>
        <v>69.727393294653325</v>
      </c>
    </row>
    <row r="153" spans="1:18" x14ac:dyDescent="0.25">
      <c r="C153" s="276"/>
      <c r="E153" s="7" t="s">
        <v>544</v>
      </c>
      <c r="F153" s="244"/>
      <c r="G153" s="184" t="s">
        <v>296</v>
      </c>
      <c r="H153" s="244"/>
      <c r="I153" s="244"/>
      <c r="J153" s="246">
        <f t="shared" ref="J153:K153" si="111">J150*J151*J152</f>
        <v>0</v>
      </c>
      <c r="K153" s="246">
        <f t="shared" si="111"/>
        <v>0</v>
      </c>
      <c r="L153" s="246">
        <f>L150*L151*L152</f>
        <v>0</v>
      </c>
      <c r="M153" s="246">
        <f t="shared" ref="M153:R153" si="112">M150*M151*M152</f>
        <v>1.5559221846781752</v>
      </c>
      <c r="N153" s="246">
        <f t="shared" si="112"/>
        <v>1.529870141795832</v>
      </c>
      <c r="O153" s="246">
        <f t="shared" si="112"/>
        <v>1.5070536853098842</v>
      </c>
      <c r="P153" s="246">
        <f t="shared" si="112"/>
        <v>1.4852918300940106</v>
      </c>
      <c r="Q153" s="246">
        <f t="shared" si="112"/>
        <v>1.463844216067453</v>
      </c>
      <c r="R153" s="246">
        <f t="shared" si="112"/>
        <v>0</v>
      </c>
    </row>
    <row r="154" spans="1:18" x14ac:dyDescent="0.25">
      <c r="M154" s="187"/>
      <c r="N154" s="187"/>
      <c r="O154" s="187"/>
      <c r="P154" s="187"/>
      <c r="Q154" s="187"/>
    </row>
    <row r="155" spans="1:18" s="92" customFormat="1" x14ac:dyDescent="0.25">
      <c r="A155" s="164"/>
      <c r="B155" s="165"/>
      <c r="C155" s="166"/>
      <c r="D155" s="167"/>
      <c r="E155" s="179" t="str">
        <f xml:space="preserve"> E$135</f>
        <v>True up Nominal RCV run-off</v>
      </c>
      <c r="F155" s="185">
        <f t="shared" ref="F155:R155" si="113" xml:space="preserve"> F$135</f>
        <v>0</v>
      </c>
      <c r="G155" s="185" t="str">
        <f t="shared" si="113"/>
        <v>£m</v>
      </c>
      <c r="H155" s="185">
        <f t="shared" si="113"/>
        <v>0</v>
      </c>
      <c r="I155" s="185">
        <f t="shared" si="113"/>
        <v>0</v>
      </c>
      <c r="J155" s="185">
        <f t="shared" si="113"/>
        <v>0</v>
      </c>
      <c r="K155" s="185">
        <f t="shared" si="113"/>
        <v>0</v>
      </c>
      <c r="L155" s="185">
        <f t="shared" si="113"/>
        <v>0</v>
      </c>
      <c r="M155" s="185">
        <f t="shared" si="113"/>
        <v>3.3905359943263607</v>
      </c>
      <c r="N155" s="185">
        <f t="shared" si="113"/>
        <v>3.3337655529841488</v>
      </c>
      <c r="O155" s="185">
        <f t="shared" si="113"/>
        <v>3.284045831946437</v>
      </c>
      <c r="P155" s="185">
        <f t="shared" si="113"/>
        <v>3.2366242101331322</v>
      </c>
      <c r="Q155" s="185">
        <f t="shared" si="113"/>
        <v>3.1898873565388093</v>
      </c>
      <c r="R155" s="185">
        <f t="shared" si="113"/>
        <v>0</v>
      </c>
    </row>
    <row r="156" spans="1:18" s="92" customFormat="1" x14ac:dyDescent="0.25">
      <c r="A156" s="164"/>
      <c r="B156" s="165"/>
      <c r="C156" s="166"/>
      <c r="D156" s="167"/>
      <c r="E156" s="179" t="str">
        <f xml:space="preserve"> E$153</f>
        <v>True up Nominal return</v>
      </c>
      <c r="F156" s="185">
        <f t="shared" ref="F156:R156" si="114" xml:space="preserve"> F$153</f>
        <v>0</v>
      </c>
      <c r="G156" s="185" t="str">
        <f t="shared" si="114"/>
        <v>£m</v>
      </c>
      <c r="H156" s="185">
        <f t="shared" si="114"/>
        <v>0</v>
      </c>
      <c r="I156" s="185">
        <f t="shared" si="114"/>
        <v>0</v>
      </c>
      <c r="J156" s="185">
        <f t="shared" si="114"/>
        <v>0</v>
      </c>
      <c r="K156" s="185">
        <f t="shared" si="114"/>
        <v>0</v>
      </c>
      <c r="L156" s="185">
        <f t="shared" si="114"/>
        <v>0</v>
      </c>
      <c r="M156" s="185">
        <f t="shared" si="114"/>
        <v>1.5559221846781752</v>
      </c>
      <c r="N156" s="185">
        <f t="shared" si="114"/>
        <v>1.529870141795832</v>
      </c>
      <c r="O156" s="185">
        <f t="shared" si="114"/>
        <v>1.5070536853098842</v>
      </c>
      <c r="P156" s="185">
        <f t="shared" si="114"/>
        <v>1.4852918300940106</v>
      </c>
      <c r="Q156" s="185">
        <f t="shared" si="114"/>
        <v>1.463844216067453</v>
      </c>
      <c r="R156" s="185">
        <f t="shared" si="114"/>
        <v>0</v>
      </c>
    </row>
    <row r="157" spans="1:18" x14ac:dyDescent="0.25">
      <c r="C157" s="276"/>
      <c r="E157" s="7" t="s">
        <v>545</v>
      </c>
      <c r="F157" s="244"/>
      <c r="G157" s="184" t="str">
        <f t="shared" ref="G157" si="115">G$270</f>
        <v>£m</v>
      </c>
      <c r="H157" s="244">
        <f>SUM(J157:R157)</f>
        <v>23.976841003874242</v>
      </c>
      <c r="I157" s="244"/>
      <c r="J157" s="244">
        <f t="shared" ref="J157:K157" si="116">SUM(J155:J156)</f>
        <v>0</v>
      </c>
      <c r="K157" s="244">
        <f t="shared" si="116"/>
        <v>0</v>
      </c>
      <c r="L157" s="244">
        <f>SUM(L155:L156)</f>
        <v>0</v>
      </c>
      <c r="M157" s="244">
        <f t="shared" ref="M157:R157" si="117">SUM(M155:M156)</f>
        <v>4.9464581790045354</v>
      </c>
      <c r="N157" s="244">
        <f t="shared" si="117"/>
        <v>4.8636356947799806</v>
      </c>
      <c r="O157" s="244">
        <f t="shared" si="117"/>
        <v>4.7910995172563213</v>
      </c>
      <c r="P157" s="244">
        <f t="shared" si="117"/>
        <v>4.7219160402271427</v>
      </c>
      <c r="Q157" s="244">
        <f t="shared" si="117"/>
        <v>4.6537315726062625</v>
      </c>
      <c r="R157" s="244">
        <f t="shared" si="117"/>
        <v>0</v>
      </c>
    </row>
    <row r="159" spans="1:18" x14ac:dyDescent="0.25">
      <c r="C159" s="276"/>
      <c r="E159" s="7" t="str">
        <f xml:space="preserve"> E$157</f>
        <v>Total True up Nominal revenue to company</v>
      </c>
      <c r="F159" s="244">
        <f t="shared" ref="F159:R159" si="118" xml:space="preserve"> F$157</f>
        <v>0</v>
      </c>
      <c r="G159" s="184" t="str">
        <f t="shared" si="118"/>
        <v>£m</v>
      </c>
      <c r="H159" s="244">
        <f t="shared" si="118"/>
        <v>23.976841003874242</v>
      </c>
      <c r="I159" s="244">
        <f t="shared" si="118"/>
        <v>0</v>
      </c>
      <c r="J159" s="244">
        <f t="shared" si="118"/>
        <v>0</v>
      </c>
      <c r="K159" s="244">
        <f t="shared" si="118"/>
        <v>0</v>
      </c>
      <c r="L159" s="244">
        <f t="shared" si="118"/>
        <v>0</v>
      </c>
      <c r="M159" s="244">
        <f t="shared" si="118"/>
        <v>4.9464581790045354</v>
      </c>
      <c r="N159" s="244">
        <f t="shared" si="118"/>
        <v>4.8636356947799806</v>
      </c>
      <c r="O159" s="244">
        <f t="shared" si="118"/>
        <v>4.7910995172563213</v>
      </c>
      <c r="P159" s="244">
        <f t="shared" si="118"/>
        <v>4.7219160402271427</v>
      </c>
      <c r="Q159" s="244">
        <f t="shared" si="118"/>
        <v>4.6537315726062625</v>
      </c>
      <c r="R159" s="244">
        <f t="shared" si="118"/>
        <v>0</v>
      </c>
    </row>
    <row r="160" spans="1:18" x14ac:dyDescent="0.25">
      <c r="E160" s="7" t="str">
        <f t="shared" ref="E160:R160" si="119" xml:space="preserve"> E$108</f>
        <v>Total nominal revenue company should have received</v>
      </c>
      <c r="F160" s="184">
        <f t="shared" si="119"/>
        <v>0</v>
      </c>
      <c r="G160" s="184" t="str">
        <f t="shared" si="119"/>
        <v>£m</v>
      </c>
      <c r="H160" s="184">
        <f t="shared" si="119"/>
        <v>24.637939076003761</v>
      </c>
      <c r="I160" s="184">
        <f t="shared" si="119"/>
        <v>0</v>
      </c>
      <c r="J160" s="184">
        <f t="shared" si="119"/>
        <v>0</v>
      </c>
      <c r="K160" s="184">
        <f t="shared" si="119"/>
        <v>0</v>
      </c>
      <c r="L160" s="184">
        <f t="shared" si="119"/>
        <v>0</v>
      </c>
      <c r="M160" s="184">
        <f t="shared" si="119"/>
        <v>4.9283544916184088</v>
      </c>
      <c r="N160" s="184">
        <f t="shared" si="119"/>
        <v>4.89986282359349</v>
      </c>
      <c r="O160" s="184">
        <f t="shared" si="119"/>
        <v>4.9683170807520369</v>
      </c>
      <c r="P160" s="184">
        <f t="shared" si="119"/>
        <v>4.9526309541665219</v>
      </c>
      <c r="Q160" s="184">
        <f t="shared" si="119"/>
        <v>4.8887737258733042</v>
      </c>
      <c r="R160" s="184">
        <f t="shared" si="119"/>
        <v>0</v>
      </c>
    </row>
    <row r="161" spans="1:16383" s="185" customFormat="1" x14ac:dyDescent="0.25">
      <c r="A161" s="252"/>
      <c r="B161" s="181"/>
      <c r="C161" s="182"/>
      <c r="D161" s="253"/>
      <c r="E161" s="7" t="s">
        <v>546</v>
      </c>
      <c r="G161" s="185" t="str">
        <f t="shared" ref="G161" si="120" xml:space="preserve"> G$268</f>
        <v>£m</v>
      </c>
      <c r="H161" s="185">
        <f xml:space="preserve"> SUM(J161:R161)</f>
        <v>0.66109807212951921</v>
      </c>
      <c r="J161" s="185">
        <f t="shared" ref="J161:K161" si="121">J160-J159</f>
        <v>0</v>
      </c>
      <c r="K161" s="185">
        <f t="shared" si="121"/>
        <v>0</v>
      </c>
      <c r="L161" s="185">
        <f>L160-L159</f>
        <v>0</v>
      </c>
      <c r="M161" s="185">
        <f>M160-M159</f>
        <v>-1.8103687386126666E-2</v>
      </c>
      <c r="N161" s="185">
        <f t="shared" ref="N161:R161" si="122">N160-N159</f>
        <v>3.6227128813509424E-2</v>
      </c>
      <c r="O161" s="185">
        <f t="shared" si="122"/>
        <v>0.1772175634957156</v>
      </c>
      <c r="P161" s="185">
        <f t="shared" si="122"/>
        <v>0.23071491393937915</v>
      </c>
      <c r="Q161" s="185">
        <f t="shared" si="122"/>
        <v>0.2350421532670417</v>
      </c>
      <c r="R161" s="185">
        <f t="shared" si="122"/>
        <v>0</v>
      </c>
    </row>
    <row r="163" spans="1:16383" s="185" customFormat="1" x14ac:dyDescent="0.25">
      <c r="A163" s="252"/>
      <c r="B163" s="181"/>
      <c r="C163" s="182"/>
      <c r="D163" s="253"/>
      <c r="E163" s="7" t="str">
        <f xml:space="preserve"> E$161</f>
        <v>Value of True up nominal</v>
      </c>
      <c r="F163" s="185">
        <f t="shared" ref="F163:R163" si="123" xml:space="preserve"> F$161</f>
        <v>0</v>
      </c>
      <c r="G163" s="185" t="str">
        <f t="shared" si="123"/>
        <v>£m</v>
      </c>
      <c r="H163" s="185">
        <f t="shared" si="123"/>
        <v>0.66109807212951921</v>
      </c>
      <c r="I163" s="185">
        <f t="shared" si="123"/>
        <v>0</v>
      </c>
      <c r="J163" s="185">
        <f t="shared" si="123"/>
        <v>0</v>
      </c>
      <c r="K163" s="185">
        <f t="shared" si="123"/>
        <v>0</v>
      </c>
      <c r="L163" s="185">
        <f t="shared" si="123"/>
        <v>0</v>
      </c>
      <c r="M163" s="185">
        <f t="shared" si="123"/>
        <v>-1.8103687386126666E-2</v>
      </c>
      <c r="N163" s="185">
        <f t="shared" si="123"/>
        <v>3.6227128813509424E-2</v>
      </c>
      <c r="O163" s="185">
        <f t="shared" si="123"/>
        <v>0.1772175634957156</v>
      </c>
      <c r="P163" s="185">
        <f t="shared" si="123"/>
        <v>0.23071491393937915</v>
      </c>
      <c r="Q163" s="185">
        <f t="shared" si="123"/>
        <v>0.2350421532670417</v>
      </c>
      <c r="R163" s="185">
        <f t="shared" si="123"/>
        <v>0</v>
      </c>
    </row>
    <row r="164" spans="1:16383" s="91" customFormat="1" x14ac:dyDescent="0.25">
      <c r="A164" s="170"/>
      <c r="B164" s="165"/>
      <c r="C164" s="166"/>
      <c r="D164" s="171"/>
      <c r="E164" s="7" t="str">
        <f t="shared" ref="E164:R164" si="124" xml:space="preserve"> E$116</f>
        <v>Difference in nominal revenue</v>
      </c>
      <c r="F164" s="248">
        <f t="shared" si="124"/>
        <v>0</v>
      </c>
      <c r="G164" s="248" t="str">
        <f t="shared" si="124"/>
        <v>£m</v>
      </c>
      <c r="H164" s="248">
        <f t="shared" si="124"/>
        <v>0.66109807212951921</v>
      </c>
      <c r="I164" s="248">
        <f t="shared" si="124"/>
        <v>0</v>
      </c>
      <c r="J164" s="248">
        <f t="shared" si="124"/>
        <v>0</v>
      </c>
      <c r="K164" s="248">
        <f t="shared" si="124"/>
        <v>0</v>
      </c>
      <c r="L164" s="248">
        <f t="shared" si="124"/>
        <v>0</v>
      </c>
      <c r="M164" s="248">
        <f t="shared" si="124"/>
        <v>-1.8103687386126666E-2</v>
      </c>
      <c r="N164" s="248">
        <f t="shared" si="124"/>
        <v>3.6227128813509424E-2</v>
      </c>
      <c r="O164" s="248">
        <f t="shared" si="124"/>
        <v>0.1772175634957156</v>
      </c>
      <c r="P164" s="248">
        <f t="shared" si="124"/>
        <v>0.23071491393937915</v>
      </c>
      <c r="Q164" s="248">
        <f t="shared" si="124"/>
        <v>0.2350421532670417</v>
      </c>
      <c r="R164" s="248">
        <f t="shared" si="124"/>
        <v>0</v>
      </c>
      <c r="S164" s="92"/>
      <c r="T164" s="92"/>
      <c r="U164" s="92"/>
      <c r="V164" s="92"/>
      <c r="W164" s="92"/>
      <c r="X164" s="92"/>
      <c r="Y164" s="92"/>
      <c r="Z164" s="92"/>
    </row>
    <row r="165" spans="1:16383" s="211" customFormat="1" x14ac:dyDescent="0.25">
      <c r="A165" s="224"/>
      <c r="B165" s="208"/>
      <c r="C165" s="209"/>
      <c r="D165" s="210"/>
      <c r="E165" s="7" t="s">
        <v>547</v>
      </c>
      <c r="F165" s="225">
        <f>SUM(J165:R165)</f>
        <v>0</v>
      </c>
      <c r="G165" s="211" t="s">
        <v>465</v>
      </c>
      <c r="J165" s="286">
        <f>IF( ABS(J163-J164)&gt;ChK_Tol,1,0)</f>
        <v>0</v>
      </c>
      <c r="K165" s="225">
        <f t="shared" ref="K165:Q165" si="125">IF( ABS(K163-K164)&gt;ChK_Tol,1,0)</f>
        <v>0</v>
      </c>
      <c r="L165" s="225">
        <f t="shared" si="125"/>
        <v>0</v>
      </c>
      <c r="M165" s="225">
        <f t="shared" si="125"/>
        <v>0</v>
      </c>
      <c r="N165" s="225">
        <f t="shared" si="125"/>
        <v>0</v>
      </c>
      <c r="O165" s="225">
        <f t="shared" si="125"/>
        <v>0</v>
      </c>
      <c r="P165" s="225">
        <f t="shared" si="125"/>
        <v>0</v>
      </c>
      <c r="Q165" s="225">
        <f t="shared" si="125"/>
        <v>0</v>
      </c>
      <c r="R165" s="225">
        <f>IF( ABS(R163-R164)&gt;ChK_Tol,1,0)</f>
        <v>0</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x14ac:dyDescent="0.25">
      <c r="E166" s="168"/>
      <c r="F166" s="168"/>
      <c r="G166" s="168"/>
      <c r="H166" s="168"/>
      <c r="I166" s="168"/>
      <c r="J166" s="168"/>
      <c r="K166" s="168"/>
      <c r="L166" s="168"/>
      <c r="M166" s="186" t="b">
        <f xml:space="preserve"> M163=M164</f>
        <v>1</v>
      </c>
      <c r="N166" s="186" t="b">
        <f t="shared" ref="N166:Q166" si="126" xml:space="preserve"> N163=N164</f>
        <v>1</v>
      </c>
      <c r="O166" s="186" t="b">
        <f t="shared" si="126"/>
        <v>1</v>
      </c>
      <c r="P166" s="186" t="b">
        <f t="shared" si="126"/>
        <v>1</v>
      </c>
      <c r="Q166" s="186" t="b">
        <f t="shared" si="126"/>
        <v>1</v>
      </c>
    </row>
    <row r="167" spans="1:16383" x14ac:dyDescent="0.25">
      <c r="A167" s="50" t="s">
        <v>548</v>
      </c>
      <c r="B167" s="50"/>
    </row>
    <row r="169" spans="1:16383" x14ac:dyDescent="0.25">
      <c r="A169" s="49"/>
      <c r="D169" s="57"/>
      <c r="E169" s="7" t="str">
        <f>E$37 &amp; " - nominal"</f>
        <v>Forecast Nominal RCV balance END - nominal</v>
      </c>
      <c r="F169" s="185">
        <f t="shared" ref="F169:R169" si="127">F$37</f>
        <v>0</v>
      </c>
      <c r="G169" s="168" t="str">
        <f t="shared" si="127"/>
        <v>£m</v>
      </c>
      <c r="H169" s="247">
        <f t="shared" si="127"/>
        <v>0</v>
      </c>
      <c r="I169" s="247">
        <f t="shared" si="127"/>
        <v>0</v>
      </c>
      <c r="J169" s="185">
        <f t="shared" si="127"/>
        <v>0</v>
      </c>
      <c r="K169" s="185">
        <f t="shared" si="127"/>
        <v>0</v>
      </c>
      <c r="L169" s="185">
        <f t="shared" si="127"/>
        <v>73.560799707246957</v>
      </c>
      <c r="M169" s="185">
        <f t="shared" si="127"/>
        <v>71.954708324037213</v>
      </c>
      <c r="N169" s="185">
        <f t="shared" si="127"/>
        <v>70.749913402219164</v>
      </c>
      <c r="O169" s="185">
        <f t="shared" si="127"/>
        <v>69.694750433529933</v>
      </c>
      <c r="P169" s="185">
        <f t="shared" si="127"/>
        <v>68.68835823726981</v>
      </c>
      <c r="Q169" s="185">
        <f t="shared" si="127"/>
        <v>67.696498344323629</v>
      </c>
      <c r="R169" s="185">
        <f t="shared" si="127"/>
        <v>69.727393294653325</v>
      </c>
    </row>
    <row r="170" spans="1:16383" x14ac:dyDescent="0.25">
      <c r="A170" s="49"/>
      <c r="D170" s="57"/>
      <c r="E170" s="7" t="str">
        <f>E$88 &amp; " - nominal"</f>
        <v>Actual Nominal RCV balance END - nominal</v>
      </c>
      <c r="F170" s="185">
        <f t="shared" ref="F170:R170" si="128">F$88</f>
        <v>0</v>
      </c>
      <c r="G170" s="168" t="str">
        <f t="shared" si="128"/>
        <v>£m</v>
      </c>
      <c r="H170" s="247">
        <f t="shared" si="128"/>
        <v>0</v>
      </c>
      <c r="I170" s="247">
        <f t="shared" si="128"/>
        <v>0</v>
      </c>
      <c r="J170" s="185">
        <f t="shared" si="128"/>
        <v>0</v>
      </c>
      <c r="K170" s="185">
        <f t="shared" si="128"/>
        <v>0</v>
      </c>
      <c r="L170" s="185">
        <f t="shared" si="128"/>
        <v>73.560799707246957</v>
      </c>
      <c r="M170" s="185">
        <f t="shared" si="128"/>
        <v>71.691359176360706</v>
      </c>
      <c r="N170" s="185">
        <f t="shared" si="128"/>
        <v>71.276899053944206</v>
      </c>
      <c r="O170" s="185">
        <f t="shared" si="128"/>
        <v>72.272683497910364</v>
      </c>
      <c r="P170" s="185">
        <f t="shared" si="128"/>
        <v>72.044501913764876</v>
      </c>
      <c r="Q170" s="185">
        <f t="shared" si="128"/>
        <v>71.115589130124476</v>
      </c>
      <c r="R170" s="185">
        <f t="shared" si="128"/>
        <v>72.537900912726897</v>
      </c>
    </row>
    <row r="171" spans="1:16383" s="30" customFormat="1" x14ac:dyDescent="0.25">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1.0416029201511179</v>
      </c>
      <c r="M171" s="205">
        <f>Index!M$47</f>
        <v>1.0622616980779827</v>
      </c>
      <c r="N171" s="205">
        <f>Index!N$47</f>
        <v>1.0835515290872799</v>
      </c>
      <c r="O171" s="205">
        <f>Index!O$47</f>
        <v>1.1060365794841869</v>
      </c>
      <c r="P171" s="205">
        <f>Index!P$47</f>
        <v>1.1292633476533553</v>
      </c>
      <c r="Q171" s="205">
        <f>Index!Q$47</f>
        <v>1.1529778779540774</v>
      </c>
      <c r="R171" s="205">
        <f>Index!R$47</f>
        <v>1.1760374355131578</v>
      </c>
    </row>
    <row r="172" spans="1:16383" s="91" customFormat="1" x14ac:dyDescent="0.25">
      <c r="A172" s="170"/>
      <c r="B172" s="165"/>
      <c r="C172" s="166"/>
      <c r="D172" s="171"/>
      <c r="E172" s="7" t="s">
        <v>549</v>
      </c>
      <c r="F172" s="184"/>
      <c r="G172" s="184" t="s">
        <v>296</v>
      </c>
      <c r="H172" s="244"/>
      <c r="I172" s="184"/>
      <c r="J172" s="184">
        <f xml:space="preserve"> IF(J$171 = 0, 0, J169 / J$171)</f>
        <v>0</v>
      </c>
      <c r="K172" s="184">
        <f t="shared" ref="K172:R172" si="129" xml:space="preserve"> IF(K$171 = 0, 0, K169 / K$171)</f>
        <v>0</v>
      </c>
      <c r="L172" s="184">
        <f t="shared" si="129"/>
        <v>70.622689591322001</v>
      </c>
      <c r="M172" s="184">
        <f t="shared" si="129"/>
        <v>67.73727081963834</v>
      </c>
      <c r="N172" s="184">
        <f t="shared" si="129"/>
        <v>65.294461318156905</v>
      </c>
      <c r="O172" s="184">
        <f t="shared" si="129"/>
        <v>63.01306098396212</v>
      </c>
      <c r="P172" s="184">
        <f t="shared" si="129"/>
        <v>60.825810365674556</v>
      </c>
      <c r="Q172" s="184">
        <f t="shared" si="129"/>
        <v>58.71448155141443</v>
      </c>
      <c r="R172" s="184">
        <f t="shared" si="129"/>
        <v>59.290113723487167</v>
      </c>
      <c r="S172" s="92"/>
      <c r="T172" s="92"/>
      <c r="U172" s="92"/>
      <c r="V172" s="92"/>
      <c r="W172" s="92"/>
      <c r="X172" s="92"/>
      <c r="Y172" s="92"/>
      <c r="Z172" s="92"/>
    </row>
    <row r="173" spans="1:16383" s="91" customFormat="1" x14ac:dyDescent="0.25">
      <c r="A173" s="170"/>
      <c r="B173" s="165"/>
      <c r="C173" s="166"/>
      <c r="D173" s="171"/>
      <c r="E173" s="7" t="s">
        <v>550</v>
      </c>
      <c r="F173" s="184"/>
      <c r="G173" s="184" t="s">
        <v>296</v>
      </c>
      <c r="H173" s="244"/>
      <c r="I173" s="184"/>
      <c r="J173" s="184">
        <f t="shared" ref="J173:R173" si="130" xml:space="preserve"> IF(J$171 = 0, 0, J170 / J$171)</f>
        <v>0</v>
      </c>
      <c r="K173" s="184">
        <f t="shared" si="130"/>
        <v>0</v>
      </c>
      <c r="L173" s="184">
        <f t="shared" si="130"/>
        <v>70.622689591322001</v>
      </c>
      <c r="M173" s="184">
        <f t="shared" si="130"/>
        <v>67.489357195196263</v>
      </c>
      <c r="N173" s="184">
        <f t="shared" si="130"/>
        <v>65.780811655522896</v>
      </c>
      <c r="O173" s="184">
        <f t="shared" si="130"/>
        <v>65.343845618212356</v>
      </c>
      <c r="P173" s="184">
        <f t="shared" si="130"/>
        <v>63.797786462719799</v>
      </c>
      <c r="Q173" s="184">
        <f t="shared" si="130"/>
        <v>61.679925079149683</v>
      </c>
      <c r="R173" s="184">
        <f t="shared" si="130"/>
        <v>61.679925079149683</v>
      </c>
      <c r="S173" s="92"/>
      <c r="T173" s="92"/>
      <c r="U173" s="92"/>
      <c r="V173" s="92"/>
      <c r="W173" s="92"/>
      <c r="X173" s="92"/>
      <c r="Y173" s="92"/>
      <c r="Z173" s="92"/>
    </row>
    <row r="174" spans="1:16383" s="91" customFormat="1" x14ac:dyDescent="0.25">
      <c r="A174" s="170"/>
      <c r="B174" s="165"/>
      <c r="C174" s="166"/>
      <c r="D174" s="171"/>
      <c r="E174" s="7" t="s">
        <v>551</v>
      </c>
      <c r="F174" s="184"/>
      <c r="G174" s="184" t="s">
        <v>296</v>
      </c>
      <c r="H174" s="244"/>
      <c r="I174" s="184"/>
      <c r="J174" s="185">
        <f>J173-J172</f>
        <v>0</v>
      </c>
      <c r="K174" s="185">
        <f t="shared" ref="K174:R174" si="131">K173-K172</f>
        <v>0</v>
      </c>
      <c r="L174" s="185">
        <f t="shared" si="131"/>
        <v>0</v>
      </c>
      <c r="M174" s="185">
        <f t="shared" si="131"/>
        <v>-0.24791362444207721</v>
      </c>
      <c r="N174" s="185">
        <f t="shared" si="131"/>
        <v>0.48635033736599098</v>
      </c>
      <c r="O174" s="185">
        <f t="shared" si="131"/>
        <v>2.3307846342502359</v>
      </c>
      <c r="P174" s="185">
        <f t="shared" si="131"/>
        <v>2.9719760970452427</v>
      </c>
      <c r="Q174" s="185">
        <f t="shared" si="131"/>
        <v>2.9654435277352533</v>
      </c>
      <c r="R174" s="185">
        <f t="shared" si="131"/>
        <v>2.3898113556625162</v>
      </c>
      <c r="S174" s="92"/>
      <c r="T174" s="92"/>
      <c r="U174" s="92"/>
      <c r="V174" s="92"/>
      <c r="W174" s="92"/>
      <c r="X174" s="92"/>
      <c r="Y174" s="92"/>
      <c r="Z174" s="92"/>
    </row>
    <row r="175" spans="1:16383" s="91" customFormat="1" x14ac:dyDescent="0.25">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x14ac:dyDescent="0.25">
      <c r="A176" s="49"/>
      <c r="D176" s="57"/>
      <c r="E176" s="7" t="str">
        <f>E$174</f>
        <v>Difference RCV balance END - real</v>
      </c>
      <c r="F176" s="185">
        <f t="shared" ref="F176:R176" si="132">F$174</f>
        <v>0</v>
      </c>
      <c r="G176" s="168" t="str">
        <f t="shared" si="132"/>
        <v>£m</v>
      </c>
      <c r="H176" s="247">
        <f t="shared" si="132"/>
        <v>0</v>
      </c>
      <c r="I176" s="247">
        <f t="shared" si="132"/>
        <v>0</v>
      </c>
      <c r="J176" s="185">
        <f t="shared" si="132"/>
        <v>0</v>
      </c>
      <c r="K176" s="185">
        <f t="shared" si="132"/>
        <v>0</v>
      </c>
      <c r="L176" s="185">
        <f t="shared" si="132"/>
        <v>0</v>
      </c>
      <c r="M176" s="185">
        <f t="shared" si="132"/>
        <v>-0.24791362444207721</v>
      </c>
      <c r="N176" s="185">
        <f t="shared" si="132"/>
        <v>0.48635033736599098</v>
      </c>
      <c r="O176" s="185">
        <f t="shared" si="132"/>
        <v>2.3307846342502359</v>
      </c>
      <c r="P176" s="185">
        <f t="shared" si="132"/>
        <v>2.9719760970452427</v>
      </c>
      <c r="Q176" s="185">
        <f t="shared" si="132"/>
        <v>2.9654435277352533</v>
      </c>
      <c r="R176" s="185">
        <f t="shared" si="132"/>
        <v>2.3898113556625162</v>
      </c>
    </row>
    <row r="177" spans="1:26" s="92" customFormat="1" x14ac:dyDescent="0.25">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7" customFormat="1" x14ac:dyDescent="0.25">
      <c r="A178" s="270"/>
      <c r="B178" s="271"/>
      <c r="C178" s="272"/>
      <c r="D178" s="273"/>
      <c r="E178" s="34" t="s">
        <v>590</v>
      </c>
      <c r="F178" s="269"/>
      <c r="G178" s="269" t="s">
        <v>296</v>
      </c>
      <c r="H178" s="268"/>
      <c r="I178" s="269"/>
      <c r="J178" s="269">
        <f xml:space="preserve"> J176 * J177</f>
        <v>0</v>
      </c>
      <c r="K178" s="269">
        <f t="shared" ref="K178:P178" si="133" xml:space="preserve"> K176 * K177</f>
        <v>0</v>
      </c>
      <c r="L178" s="269">
        <f t="shared" si="133"/>
        <v>0</v>
      </c>
      <c r="M178" s="269">
        <f t="shared" si="133"/>
        <v>0</v>
      </c>
      <c r="N178" s="269">
        <f t="shared" si="133"/>
        <v>0</v>
      </c>
      <c r="O178" s="269">
        <f t="shared" si="133"/>
        <v>0</v>
      </c>
      <c r="P178" s="269">
        <f t="shared" si="133"/>
        <v>0</v>
      </c>
      <c r="Q178" s="269">
        <f xml:space="preserve"> Q176 * Q177</f>
        <v>2.9654435277352533</v>
      </c>
      <c r="R178" s="269">
        <f t="shared" ref="R178" si="134" xml:space="preserve"> R176 * R177</f>
        <v>0</v>
      </c>
      <c r="S178" s="95"/>
      <c r="T178" s="95"/>
      <c r="U178" s="95"/>
      <c r="V178" s="95"/>
      <c r="W178" s="95"/>
      <c r="X178" s="95"/>
      <c r="Y178" s="95"/>
      <c r="Z178" s="95"/>
    </row>
    <row r="179" spans="1:26" x14ac:dyDescent="0.25">
      <c r="H179" s="184"/>
      <c r="J179" s="184"/>
      <c r="K179" s="184"/>
      <c r="L179" s="184"/>
      <c r="M179" s="185"/>
      <c r="N179" s="184"/>
      <c r="O179" s="184"/>
      <c r="P179" s="184"/>
      <c r="Q179" s="184"/>
      <c r="R179" s="184"/>
    </row>
    <row r="180" spans="1:26" x14ac:dyDescent="0.25">
      <c r="A180" s="50" t="s">
        <v>553</v>
      </c>
      <c r="B180" s="50"/>
    </row>
    <row r="182" spans="1:26" s="91" customFormat="1" x14ac:dyDescent="0.25">
      <c r="A182" s="170"/>
      <c r="B182" s="165"/>
      <c r="C182" s="166"/>
      <c r="D182" s="171"/>
      <c r="E182" s="7" t="str">
        <f>E$135</f>
        <v>True up Nominal RCV run-off</v>
      </c>
      <c r="F182" s="184">
        <f t="shared" ref="F182:R182" si="135">F$135</f>
        <v>0</v>
      </c>
      <c r="G182" s="184" t="str">
        <f t="shared" si="135"/>
        <v>£m</v>
      </c>
      <c r="H182" s="184">
        <f t="shared" si="135"/>
        <v>0</v>
      </c>
      <c r="I182" s="184">
        <f t="shared" si="135"/>
        <v>0</v>
      </c>
      <c r="J182" s="184">
        <f t="shared" si="135"/>
        <v>0</v>
      </c>
      <c r="K182" s="184">
        <f t="shared" si="135"/>
        <v>0</v>
      </c>
      <c r="L182" s="184">
        <f t="shared" si="135"/>
        <v>0</v>
      </c>
      <c r="M182" s="184">
        <f t="shared" si="135"/>
        <v>3.3905359943263607</v>
      </c>
      <c r="N182" s="184">
        <f t="shared" si="135"/>
        <v>3.3337655529841488</v>
      </c>
      <c r="O182" s="184">
        <f t="shared" si="135"/>
        <v>3.284045831946437</v>
      </c>
      <c r="P182" s="184">
        <f t="shared" si="135"/>
        <v>3.2366242101331322</v>
      </c>
      <c r="Q182" s="184">
        <f t="shared" si="135"/>
        <v>3.1898873565388093</v>
      </c>
      <c r="R182" s="184">
        <f t="shared" si="135"/>
        <v>0</v>
      </c>
      <c r="S182" s="92"/>
      <c r="T182" s="92"/>
      <c r="U182" s="92"/>
      <c r="V182" s="92"/>
      <c r="W182" s="92"/>
      <c r="X182" s="92"/>
      <c r="Y182" s="92"/>
      <c r="Z182" s="92"/>
    </row>
    <row r="183" spans="1:26" s="91" customFormat="1" x14ac:dyDescent="0.25">
      <c r="A183" s="170"/>
      <c r="B183" s="165"/>
      <c r="C183" s="166"/>
      <c r="D183" s="171"/>
      <c r="E183" s="7" t="str">
        <f>E$153</f>
        <v>True up Nominal return</v>
      </c>
      <c r="F183" s="184">
        <f t="shared" ref="F183:R183" si="136">F$153</f>
        <v>0</v>
      </c>
      <c r="G183" s="184" t="str">
        <f t="shared" si="136"/>
        <v>£m</v>
      </c>
      <c r="H183" s="184">
        <f t="shared" si="136"/>
        <v>0</v>
      </c>
      <c r="I183" s="184">
        <f t="shared" si="136"/>
        <v>0</v>
      </c>
      <c r="J183" s="184">
        <f t="shared" si="136"/>
        <v>0</v>
      </c>
      <c r="K183" s="184">
        <f t="shared" si="136"/>
        <v>0</v>
      </c>
      <c r="L183" s="184">
        <f t="shared" si="136"/>
        <v>0</v>
      </c>
      <c r="M183" s="184">
        <f t="shared" si="136"/>
        <v>1.5559221846781752</v>
      </c>
      <c r="N183" s="184">
        <f t="shared" si="136"/>
        <v>1.529870141795832</v>
      </c>
      <c r="O183" s="184">
        <f t="shared" si="136"/>
        <v>1.5070536853098842</v>
      </c>
      <c r="P183" s="184">
        <f t="shared" si="136"/>
        <v>1.4852918300940106</v>
      </c>
      <c r="Q183" s="184">
        <f t="shared" si="136"/>
        <v>1.463844216067453</v>
      </c>
      <c r="R183" s="184">
        <f t="shared" si="136"/>
        <v>0</v>
      </c>
      <c r="S183" s="92"/>
      <c r="T183" s="92"/>
      <c r="U183" s="92"/>
      <c r="V183" s="92"/>
      <c r="W183" s="92"/>
      <c r="X183" s="92"/>
      <c r="Y183" s="92"/>
      <c r="Z183" s="92"/>
    </row>
    <row r="184" spans="1:26" s="91" customFormat="1" x14ac:dyDescent="0.25">
      <c r="A184" s="170"/>
      <c r="B184" s="165"/>
      <c r="C184" s="166"/>
      <c r="D184" s="171"/>
      <c r="E184" s="7" t="str">
        <f>E$157</f>
        <v>Total True up Nominal revenue to company</v>
      </c>
      <c r="F184" s="184">
        <f t="shared" ref="F184:R184" si="137">F$157</f>
        <v>0</v>
      </c>
      <c r="G184" s="184" t="str">
        <f t="shared" si="137"/>
        <v>£m</v>
      </c>
      <c r="H184" s="184">
        <f t="shared" si="137"/>
        <v>23.976841003874242</v>
      </c>
      <c r="I184" s="184">
        <f t="shared" si="137"/>
        <v>0</v>
      </c>
      <c r="J184" s="184">
        <f t="shared" si="137"/>
        <v>0</v>
      </c>
      <c r="K184" s="184">
        <f t="shared" si="137"/>
        <v>0</v>
      </c>
      <c r="L184" s="184">
        <f t="shared" si="137"/>
        <v>0</v>
      </c>
      <c r="M184" s="184">
        <f t="shared" si="137"/>
        <v>4.9464581790045354</v>
      </c>
      <c r="N184" s="184">
        <f t="shared" si="137"/>
        <v>4.8636356947799806</v>
      </c>
      <c r="O184" s="184">
        <f t="shared" si="137"/>
        <v>4.7910995172563213</v>
      </c>
      <c r="P184" s="184">
        <f t="shared" si="137"/>
        <v>4.7219160402271427</v>
      </c>
      <c r="Q184" s="184">
        <f t="shared" si="137"/>
        <v>4.6537315726062625</v>
      </c>
      <c r="R184" s="184">
        <f t="shared" si="137"/>
        <v>0</v>
      </c>
      <c r="S184" s="92"/>
      <c r="T184" s="92"/>
      <c r="U184" s="92"/>
      <c r="V184" s="92"/>
      <c r="W184" s="92"/>
      <c r="X184" s="92"/>
      <c r="Y184" s="92"/>
      <c r="Z184" s="92"/>
    </row>
    <row r="185" spans="1:26" s="91" customFormat="1" x14ac:dyDescent="0.25">
      <c r="A185" s="170"/>
      <c r="B185" s="165"/>
      <c r="C185" s="166"/>
      <c r="D185" s="171"/>
      <c r="E185" s="7" t="str">
        <f>E$106</f>
        <v>RCV run-off company should have received</v>
      </c>
      <c r="F185" s="184">
        <f t="shared" ref="F185:R185" si="138">F$106</f>
        <v>0</v>
      </c>
      <c r="G185" s="184" t="str">
        <f t="shared" si="138"/>
        <v>£m</v>
      </c>
      <c r="H185" s="184">
        <f t="shared" si="138"/>
        <v>0</v>
      </c>
      <c r="I185" s="184">
        <f t="shared" si="138"/>
        <v>0</v>
      </c>
      <c r="J185" s="184">
        <f t="shared" si="138"/>
        <v>0</v>
      </c>
      <c r="K185" s="184">
        <f t="shared" si="138"/>
        <v>0</v>
      </c>
      <c r="L185" s="184">
        <f t="shared" si="138"/>
        <v>0</v>
      </c>
      <c r="M185" s="184">
        <f t="shared" si="138"/>
        <v>3.3781268721845357</v>
      </c>
      <c r="N185" s="184">
        <f t="shared" si="138"/>
        <v>3.3585973376204077</v>
      </c>
      <c r="O185" s="184">
        <f t="shared" si="138"/>
        <v>3.4055191177025823</v>
      </c>
      <c r="P185" s="184">
        <f t="shared" si="138"/>
        <v>3.3947671058842088</v>
      </c>
      <c r="Q185" s="184">
        <f t="shared" si="138"/>
        <v>3.3509963464456556</v>
      </c>
      <c r="R185" s="184">
        <f t="shared" si="138"/>
        <v>0</v>
      </c>
      <c r="S185" s="92"/>
      <c r="T185" s="92"/>
      <c r="U185" s="92"/>
      <c r="V185" s="92"/>
      <c r="W185" s="92"/>
      <c r="X185" s="92"/>
      <c r="Y185" s="92"/>
      <c r="Z185" s="92"/>
    </row>
    <row r="186" spans="1:26" s="91" customFormat="1" x14ac:dyDescent="0.25">
      <c r="A186" s="170"/>
      <c r="B186" s="165"/>
      <c r="C186" s="166"/>
      <c r="D186" s="171"/>
      <c r="E186" s="7" t="str">
        <f>E$107</f>
        <v>Nominal return company should have received</v>
      </c>
      <c r="F186" s="184">
        <f t="shared" ref="F186:R186" si="139">F$107</f>
        <v>0</v>
      </c>
      <c r="G186" s="184" t="str">
        <f t="shared" si="139"/>
        <v>£m</v>
      </c>
      <c r="H186" s="184">
        <f t="shared" si="139"/>
        <v>0</v>
      </c>
      <c r="I186" s="184">
        <f t="shared" si="139"/>
        <v>0</v>
      </c>
      <c r="J186" s="184">
        <f t="shared" si="139"/>
        <v>0</v>
      </c>
      <c r="K186" s="184">
        <f t="shared" si="139"/>
        <v>0</v>
      </c>
      <c r="L186" s="184">
        <f t="shared" si="139"/>
        <v>0</v>
      </c>
      <c r="M186" s="184">
        <f t="shared" si="139"/>
        <v>1.5502276194338729</v>
      </c>
      <c r="N186" s="184">
        <f t="shared" si="139"/>
        <v>1.5412654859730825</v>
      </c>
      <c r="O186" s="184">
        <f t="shared" si="139"/>
        <v>1.5627979630494546</v>
      </c>
      <c r="P186" s="184">
        <f t="shared" si="139"/>
        <v>1.5578638482823133</v>
      </c>
      <c r="Q186" s="184">
        <f t="shared" si="139"/>
        <v>1.5377773794276484</v>
      </c>
      <c r="R186" s="184">
        <f t="shared" si="139"/>
        <v>0</v>
      </c>
      <c r="S186" s="92"/>
      <c r="T186" s="92"/>
      <c r="U186" s="92"/>
      <c r="V186" s="92"/>
      <c r="W186" s="92"/>
      <c r="X186" s="92"/>
      <c r="Y186" s="92"/>
      <c r="Z186" s="92"/>
    </row>
    <row r="187" spans="1:26" s="91" customFormat="1" x14ac:dyDescent="0.25">
      <c r="A187" s="170"/>
      <c r="B187" s="165"/>
      <c r="C187" s="166"/>
      <c r="D187" s="171"/>
      <c r="E187" s="7" t="str">
        <f>E$108</f>
        <v>Total nominal revenue company should have received</v>
      </c>
      <c r="F187" s="184">
        <f t="shared" ref="F187:R187" si="140">F$108</f>
        <v>0</v>
      </c>
      <c r="G187" s="184" t="str">
        <f t="shared" si="140"/>
        <v>£m</v>
      </c>
      <c r="H187" s="184">
        <f t="shared" si="140"/>
        <v>24.637939076003761</v>
      </c>
      <c r="I187" s="184">
        <f t="shared" si="140"/>
        <v>0</v>
      </c>
      <c r="J187" s="184">
        <f t="shared" si="140"/>
        <v>0</v>
      </c>
      <c r="K187" s="184">
        <f t="shared" si="140"/>
        <v>0</v>
      </c>
      <c r="L187" s="184">
        <f t="shared" si="140"/>
        <v>0</v>
      </c>
      <c r="M187" s="184">
        <f t="shared" si="140"/>
        <v>4.9283544916184088</v>
      </c>
      <c r="N187" s="184">
        <f t="shared" si="140"/>
        <v>4.89986282359349</v>
      </c>
      <c r="O187" s="184">
        <f t="shared" si="140"/>
        <v>4.9683170807520369</v>
      </c>
      <c r="P187" s="184">
        <f t="shared" si="140"/>
        <v>4.9526309541665219</v>
      </c>
      <c r="Q187" s="184">
        <f t="shared" si="140"/>
        <v>4.8887737258733042</v>
      </c>
      <c r="R187" s="184">
        <f t="shared" si="140"/>
        <v>0</v>
      </c>
      <c r="S187" s="92"/>
      <c r="T187" s="92"/>
      <c r="U187" s="92"/>
      <c r="V187" s="92"/>
      <c r="W187" s="92"/>
      <c r="X187" s="92"/>
      <c r="Y187" s="92"/>
      <c r="Z187" s="92"/>
    </row>
    <row r="188" spans="1:26" s="205" customFormat="1" x14ac:dyDescent="0.25">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1.0416029201511179</v>
      </c>
      <c r="M188" s="205">
        <f>Index!M$47</f>
        <v>1.0622616980779827</v>
      </c>
      <c r="N188" s="205">
        <f>Index!N$47</f>
        <v>1.0835515290872799</v>
      </c>
      <c r="O188" s="205">
        <f>Index!O$47</f>
        <v>1.1060365794841869</v>
      </c>
      <c r="P188" s="205">
        <f>Index!P$47</f>
        <v>1.1292633476533553</v>
      </c>
      <c r="Q188" s="205">
        <f>Index!Q$47</f>
        <v>1.1529778779540774</v>
      </c>
      <c r="R188" s="205">
        <f>Index!R$47</f>
        <v>1.1760374355131578</v>
      </c>
    </row>
    <row r="189" spans="1:26" s="91" customFormat="1" x14ac:dyDescent="0.25">
      <c r="A189" s="170"/>
      <c r="B189" s="165"/>
      <c r="C189" s="166"/>
      <c r="D189" s="171"/>
      <c r="E189" s="7" t="str">
        <f t="shared" ref="E189:E194" si="141" xml:space="preserve"> E182 &amp; "- real"</f>
        <v>True up Nominal RCV run-off- real</v>
      </c>
      <c r="F189" s="184"/>
      <c r="G189" s="184" t="str">
        <f t="shared" ref="G189:G194" si="142">G$270</f>
        <v>£m</v>
      </c>
      <c r="H189" s="244">
        <f t="shared" ref="H189:H194" si="143">SUM(J189:R189)</f>
        <v>14.87050138926501</v>
      </c>
      <c r="I189" s="184"/>
      <c r="J189" s="184">
        <f t="shared" ref="J189:R189" si="144" xml:space="preserve"> IF(J$279 = 0, 0, J182 / J$279)</f>
        <v>0</v>
      </c>
      <c r="K189" s="184">
        <f t="shared" si="144"/>
        <v>0</v>
      </c>
      <c r="L189" s="184">
        <f t="shared" si="144"/>
        <v>0</v>
      </c>
      <c r="M189" s="185">
        <f t="shared" si="144"/>
        <v>3.1918085726531156</v>
      </c>
      <c r="N189" s="184">
        <f t="shared" si="144"/>
        <v>3.0767023657770265</v>
      </c>
      <c r="O189" s="184">
        <f t="shared" si="144"/>
        <v>2.9692018264694195</v>
      </c>
      <c r="P189" s="184">
        <f t="shared" si="144"/>
        <v>2.8661376612097955</v>
      </c>
      <c r="Q189" s="184">
        <f t="shared" si="144"/>
        <v>2.7666509631556533</v>
      </c>
      <c r="R189" s="184">
        <f t="shared" si="144"/>
        <v>0</v>
      </c>
      <c r="S189" s="92"/>
      <c r="T189" s="92"/>
      <c r="U189" s="92"/>
      <c r="V189" s="92"/>
      <c r="W189" s="92"/>
      <c r="X189" s="92"/>
      <c r="Y189" s="92"/>
      <c r="Z189" s="92"/>
    </row>
    <row r="190" spans="1:26" s="91" customFormat="1" x14ac:dyDescent="0.25">
      <c r="A190" s="170"/>
      <c r="B190" s="165"/>
      <c r="C190" s="166"/>
      <c r="D190" s="171"/>
      <c r="E190" s="7" t="str">
        <f t="shared" si="141"/>
        <v>True up Nominal return- real</v>
      </c>
      <c r="F190" s="184"/>
      <c r="G190" s="184" t="str">
        <f t="shared" si="142"/>
        <v>£m</v>
      </c>
      <c r="H190" s="244">
        <f t="shared" si="143"/>
        <v>6.8240959681780442</v>
      </c>
      <c r="I190" s="184"/>
      <c r="J190" s="184">
        <f t="shared" ref="J190:R190" si="145" xml:space="preserve"> IF(J$279 = 0, 0, J183 / J$279)</f>
        <v>0</v>
      </c>
      <c r="K190" s="184">
        <f t="shared" si="145"/>
        <v>0</v>
      </c>
      <c r="L190" s="184">
        <f t="shared" si="145"/>
        <v>0</v>
      </c>
      <c r="M190" s="185">
        <f t="shared" si="145"/>
        <v>1.4647258650984063</v>
      </c>
      <c r="N190" s="184">
        <f t="shared" si="145"/>
        <v>1.4119034496536631</v>
      </c>
      <c r="O190" s="184">
        <f t="shared" si="145"/>
        <v>1.3625712867586317</v>
      </c>
      <c r="P190" s="184">
        <f t="shared" si="145"/>
        <v>1.3152749827402914</v>
      </c>
      <c r="Q190" s="184">
        <f t="shared" si="145"/>
        <v>1.2696203839270517</v>
      </c>
      <c r="R190" s="184">
        <f t="shared" si="145"/>
        <v>0</v>
      </c>
      <c r="S190" s="92"/>
      <c r="T190" s="92"/>
      <c r="U190" s="92"/>
      <c r="V190" s="92"/>
      <c r="W190" s="92"/>
      <c r="X190" s="92"/>
      <c r="Y190" s="92"/>
      <c r="Z190" s="92"/>
    </row>
    <row r="191" spans="1:26" s="91" customFormat="1" x14ac:dyDescent="0.25">
      <c r="A191" s="170"/>
      <c r="B191" s="165"/>
      <c r="C191" s="166"/>
      <c r="D191" s="171"/>
      <c r="E191" s="7" t="str">
        <f t="shared" si="141"/>
        <v>Total True up Nominal revenue to company- real</v>
      </c>
      <c r="F191" s="184"/>
      <c r="G191" s="184" t="str">
        <f t="shared" si="142"/>
        <v>£m</v>
      </c>
      <c r="H191" s="244">
        <f t="shared" si="143"/>
        <v>21.694597357443058</v>
      </c>
      <c r="I191" s="184"/>
      <c r="J191" s="184">
        <f t="shared" ref="J191:R191" si="146" xml:space="preserve"> IF(J$279 = 0, 0, J184 / J$279)</f>
        <v>0</v>
      </c>
      <c r="K191" s="184">
        <f t="shared" si="146"/>
        <v>0</v>
      </c>
      <c r="L191" s="184">
        <f t="shared" si="146"/>
        <v>0</v>
      </c>
      <c r="M191" s="185">
        <f t="shared" si="146"/>
        <v>4.6565344377515219</v>
      </c>
      <c r="N191" s="184">
        <f t="shared" si="146"/>
        <v>4.4886058154306898</v>
      </c>
      <c r="O191" s="184">
        <f t="shared" si="146"/>
        <v>4.331773113228051</v>
      </c>
      <c r="P191" s="184">
        <f t="shared" si="146"/>
        <v>4.1814126439500869</v>
      </c>
      <c r="Q191" s="184">
        <f t="shared" si="146"/>
        <v>4.036271347082705</v>
      </c>
      <c r="R191" s="184">
        <f t="shared" si="146"/>
        <v>0</v>
      </c>
      <c r="S191" s="92"/>
      <c r="T191" s="92"/>
      <c r="U191" s="92"/>
      <c r="V191" s="92"/>
      <c r="W191" s="92"/>
      <c r="X191" s="92"/>
      <c r="Y191" s="92"/>
      <c r="Z191" s="92"/>
    </row>
    <row r="192" spans="1:26" s="91" customFormat="1" x14ac:dyDescent="0.25">
      <c r="A192" s="170"/>
      <c r="B192" s="165"/>
      <c r="C192" s="166"/>
      <c r="D192" s="171"/>
      <c r="E192" s="7" t="str">
        <f t="shared" si="141"/>
        <v>RCV run-off company should have received- real</v>
      </c>
      <c r="F192" s="184"/>
      <c r="G192" s="184" t="str">
        <f t="shared" si="142"/>
        <v>£m</v>
      </c>
      <c r="H192" s="244">
        <f t="shared" si="143"/>
        <v>15.271337874854495</v>
      </c>
      <c r="I192" s="184"/>
      <c r="J192" s="184">
        <f t="shared" ref="J192:R192" si="147" xml:space="preserve"> IF(J$279 = 0, 0, J185 / J$279)</f>
        <v>0</v>
      </c>
      <c r="K192" s="184">
        <f t="shared" si="147"/>
        <v>0</v>
      </c>
      <c r="L192" s="184">
        <f t="shared" si="147"/>
        <v>0</v>
      </c>
      <c r="M192" s="185">
        <f t="shared" si="147"/>
        <v>3.1801267788312377</v>
      </c>
      <c r="N192" s="184">
        <f t="shared" si="147"/>
        <v>3.0996193973806605</v>
      </c>
      <c r="O192" s="184">
        <f t="shared" si="147"/>
        <v>3.0790293746801631</v>
      </c>
      <c r="P192" s="184">
        <f t="shared" si="147"/>
        <v>3.0061784197093098</v>
      </c>
      <c r="Q192" s="184">
        <f t="shared" si="147"/>
        <v>2.9063839042531261</v>
      </c>
      <c r="R192" s="184">
        <f t="shared" si="147"/>
        <v>0</v>
      </c>
      <c r="S192" s="92"/>
      <c r="T192" s="92"/>
      <c r="U192" s="92"/>
      <c r="V192" s="92"/>
      <c r="W192" s="92"/>
      <c r="X192" s="92"/>
      <c r="Y192" s="92"/>
      <c r="Z192" s="92"/>
    </row>
    <row r="193" spans="1:26" s="91" customFormat="1" x14ac:dyDescent="0.25">
      <c r="A193" s="170"/>
      <c r="B193" s="165"/>
      <c r="C193" s="166"/>
      <c r="D193" s="171"/>
      <c r="E193" s="7" t="str">
        <f t="shared" si="141"/>
        <v>Nominal return company should have received- real</v>
      </c>
      <c r="F193" s="184"/>
      <c r="G193" s="184" t="str">
        <f t="shared" si="142"/>
        <v>£m</v>
      </c>
      <c r="H193" s="244">
        <f t="shared" si="143"/>
        <v>7.0080404481660903</v>
      </c>
      <c r="I193" s="184"/>
      <c r="J193" s="184">
        <f t="shared" ref="J193:R193" si="148" xml:space="preserve"> IF(J$279 = 0, 0, J186 / J$279)</f>
        <v>0</v>
      </c>
      <c r="K193" s="184">
        <f t="shared" si="148"/>
        <v>0</v>
      </c>
      <c r="L193" s="184">
        <f t="shared" si="148"/>
        <v>0</v>
      </c>
      <c r="M193" s="185">
        <f t="shared" si="148"/>
        <v>1.4593650719392386</v>
      </c>
      <c r="N193" s="184">
        <f t="shared" si="148"/>
        <v>1.4224201107180883</v>
      </c>
      <c r="O193" s="184">
        <f t="shared" si="148"/>
        <v>1.4129713176197878</v>
      </c>
      <c r="P193" s="184">
        <f t="shared" si="148"/>
        <v>1.3795399022908192</v>
      </c>
      <c r="Q193" s="184">
        <f t="shared" si="148"/>
        <v>1.3337440455981562</v>
      </c>
      <c r="R193" s="184">
        <f t="shared" si="148"/>
        <v>0</v>
      </c>
      <c r="S193" s="92"/>
      <c r="T193" s="92"/>
      <c r="U193" s="92"/>
      <c r="V193" s="92"/>
      <c r="W193" s="92"/>
      <c r="X193" s="92"/>
      <c r="Y193" s="92"/>
      <c r="Z193" s="92"/>
    </row>
    <row r="194" spans="1:26" s="91" customFormat="1" x14ac:dyDescent="0.25">
      <c r="A194" s="170"/>
      <c r="B194" s="165"/>
      <c r="C194" s="166"/>
      <c r="D194" s="171"/>
      <c r="E194" s="7" t="str">
        <f t="shared" si="141"/>
        <v>Total nominal revenue company should have received- real</v>
      </c>
      <c r="F194" s="184"/>
      <c r="G194" s="184" t="str">
        <f t="shared" si="142"/>
        <v>£m</v>
      </c>
      <c r="H194" s="244">
        <f t="shared" si="143"/>
        <v>22.279378323020584</v>
      </c>
      <c r="I194" s="184"/>
      <c r="J194" s="184">
        <f t="shared" ref="J194:R194" si="149" xml:space="preserve"> IF(J$279 = 0, 0, J187 / J$279)</f>
        <v>0</v>
      </c>
      <c r="K194" s="184">
        <f t="shared" si="149"/>
        <v>0</v>
      </c>
      <c r="L194" s="184">
        <f t="shared" si="149"/>
        <v>0</v>
      </c>
      <c r="M194" s="185">
        <f t="shared" si="149"/>
        <v>4.6394918507704768</v>
      </c>
      <c r="N194" s="184">
        <f t="shared" si="149"/>
        <v>4.5220395080987483</v>
      </c>
      <c r="O194" s="184">
        <f t="shared" si="149"/>
        <v>4.4920006922999507</v>
      </c>
      <c r="P194" s="184">
        <f t="shared" si="149"/>
        <v>4.3857183220001286</v>
      </c>
      <c r="Q194" s="184">
        <f t="shared" si="149"/>
        <v>4.2401279498512823</v>
      </c>
      <c r="R194" s="184">
        <f t="shared" si="149"/>
        <v>0</v>
      </c>
      <c r="S194" s="92"/>
      <c r="T194" s="92"/>
      <c r="U194" s="92"/>
      <c r="V194" s="92"/>
      <c r="W194" s="92"/>
      <c r="X194" s="92"/>
      <c r="Y194" s="92"/>
      <c r="Z194" s="92"/>
    </row>
    <row r="196" spans="1:26" s="91" customFormat="1" x14ac:dyDescent="0.25">
      <c r="A196" s="170"/>
      <c r="B196" s="165"/>
      <c r="C196" s="166"/>
      <c r="D196" s="171"/>
      <c r="E196" s="7" t="str">
        <f>E$189</f>
        <v>True up Nominal RCV run-off- real</v>
      </c>
      <c r="F196" s="184">
        <f t="shared" ref="F196:R196" si="150">F$189</f>
        <v>0</v>
      </c>
      <c r="G196" s="184" t="str">
        <f t="shared" si="150"/>
        <v>£m</v>
      </c>
      <c r="H196" s="244">
        <f t="shared" si="150"/>
        <v>14.87050138926501</v>
      </c>
      <c r="I196" s="184">
        <f t="shared" si="150"/>
        <v>0</v>
      </c>
      <c r="J196" s="184">
        <f t="shared" si="150"/>
        <v>0</v>
      </c>
      <c r="K196" s="184">
        <f t="shared" si="150"/>
        <v>0</v>
      </c>
      <c r="L196" s="184">
        <f t="shared" si="150"/>
        <v>0</v>
      </c>
      <c r="M196" s="185">
        <f t="shared" si="150"/>
        <v>3.1918085726531156</v>
      </c>
      <c r="N196" s="184">
        <f t="shared" si="150"/>
        <v>3.0767023657770265</v>
      </c>
      <c r="O196" s="184">
        <f t="shared" si="150"/>
        <v>2.9692018264694195</v>
      </c>
      <c r="P196" s="184">
        <f t="shared" si="150"/>
        <v>2.8661376612097955</v>
      </c>
      <c r="Q196" s="184">
        <f t="shared" si="150"/>
        <v>2.7666509631556533</v>
      </c>
      <c r="R196" s="184">
        <f t="shared" si="150"/>
        <v>0</v>
      </c>
      <c r="S196" s="92"/>
      <c r="T196" s="92"/>
      <c r="U196" s="92"/>
      <c r="V196" s="92"/>
      <c r="W196" s="92"/>
      <c r="X196" s="92"/>
      <c r="Y196" s="92"/>
      <c r="Z196" s="92"/>
    </row>
    <row r="197" spans="1:26" s="91" customFormat="1" x14ac:dyDescent="0.25">
      <c r="A197" s="170"/>
      <c r="B197" s="165"/>
      <c r="C197" s="166"/>
      <c r="D197" s="171"/>
      <c r="E197" s="7" t="str">
        <f>E$192</f>
        <v>RCV run-off company should have received- real</v>
      </c>
      <c r="F197" s="184">
        <f t="shared" ref="F197:R197" si="151">F$192</f>
        <v>0</v>
      </c>
      <c r="G197" s="184" t="str">
        <f t="shared" si="151"/>
        <v>£m</v>
      </c>
      <c r="H197" s="244">
        <f t="shared" si="151"/>
        <v>15.271337874854495</v>
      </c>
      <c r="I197" s="184">
        <f t="shared" si="151"/>
        <v>0</v>
      </c>
      <c r="J197" s="184">
        <f t="shared" si="151"/>
        <v>0</v>
      </c>
      <c r="K197" s="184">
        <f t="shared" si="151"/>
        <v>0</v>
      </c>
      <c r="L197" s="184">
        <f t="shared" si="151"/>
        <v>0</v>
      </c>
      <c r="M197" s="185">
        <f t="shared" si="151"/>
        <v>3.1801267788312377</v>
      </c>
      <c r="N197" s="184">
        <f t="shared" si="151"/>
        <v>3.0996193973806605</v>
      </c>
      <c r="O197" s="184">
        <f t="shared" si="151"/>
        <v>3.0790293746801631</v>
      </c>
      <c r="P197" s="184">
        <f t="shared" si="151"/>
        <v>3.0061784197093098</v>
      </c>
      <c r="Q197" s="184">
        <f t="shared" si="151"/>
        <v>2.9063839042531261</v>
      </c>
      <c r="R197" s="184">
        <f t="shared" si="151"/>
        <v>0</v>
      </c>
      <c r="S197" s="92"/>
      <c r="T197" s="92"/>
      <c r="U197" s="92"/>
      <c r="V197" s="92"/>
      <c r="W197" s="92"/>
      <c r="X197" s="92"/>
      <c r="Y197" s="92"/>
      <c r="Z197" s="92"/>
    </row>
    <row r="198" spans="1:26" x14ac:dyDescent="0.25">
      <c r="C198" s="276"/>
      <c r="E198" s="7" t="s">
        <v>554</v>
      </c>
      <c r="G198" s="7" t="s">
        <v>296</v>
      </c>
      <c r="H198" s="185">
        <f xml:space="preserve"> SUM(J198:R198)</f>
        <v>0.40083648558948681</v>
      </c>
      <c r="I198" s="185"/>
      <c r="J198" s="184">
        <f t="shared" ref="J198:K198" si="152">J197-J196</f>
        <v>0</v>
      </c>
      <c r="K198" s="184">
        <f t="shared" si="152"/>
        <v>0</v>
      </c>
      <c r="L198" s="184">
        <f>L197-L196</f>
        <v>0</v>
      </c>
      <c r="M198" s="185">
        <f>M197-M196</f>
        <v>-1.1681793821877839E-2</v>
      </c>
      <c r="N198" s="184">
        <f t="shared" ref="N198:R198" si="153">N197-N196</f>
        <v>2.2917031603634008E-2</v>
      </c>
      <c r="O198" s="184">
        <f t="shared" si="153"/>
        <v>0.10982754821074359</v>
      </c>
      <c r="P198" s="184">
        <f t="shared" si="153"/>
        <v>0.14004075849951425</v>
      </c>
      <c r="Q198" s="184">
        <f t="shared" si="153"/>
        <v>0.13973294109747281</v>
      </c>
      <c r="R198" s="184">
        <f t="shared" si="153"/>
        <v>0</v>
      </c>
    </row>
    <row r="200" spans="1:26" x14ac:dyDescent="0.25">
      <c r="C200" s="276"/>
      <c r="E200" s="7" t="str">
        <f>E$190</f>
        <v>True up Nominal return- real</v>
      </c>
      <c r="F200" s="7">
        <f t="shared" ref="F200:R200" si="154">F$190</f>
        <v>0</v>
      </c>
      <c r="G200" s="7" t="str">
        <f t="shared" si="154"/>
        <v>£m</v>
      </c>
      <c r="H200" s="185">
        <f t="shared" si="154"/>
        <v>6.8240959681780442</v>
      </c>
      <c r="I200" s="185">
        <f t="shared" si="154"/>
        <v>0</v>
      </c>
      <c r="J200" s="184">
        <f t="shared" si="154"/>
        <v>0</v>
      </c>
      <c r="K200" s="184">
        <f t="shared" si="154"/>
        <v>0</v>
      </c>
      <c r="L200" s="184">
        <f t="shared" si="154"/>
        <v>0</v>
      </c>
      <c r="M200" s="185">
        <f t="shared" si="154"/>
        <v>1.4647258650984063</v>
      </c>
      <c r="N200" s="184">
        <f t="shared" si="154"/>
        <v>1.4119034496536631</v>
      </c>
      <c r="O200" s="184">
        <f t="shared" si="154"/>
        <v>1.3625712867586317</v>
      </c>
      <c r="P200" s="184">
        <f t="shared" si="154"/>
        <v>1.3152749827402914</v>
      </c>
      <c r="Q200" s="184">
        <f t="shared" si="154"/>
        <v>1.2696203839270517</v>
      </c>
      <c r="R200" s="184">
        <f t="shared" si="154"/>
        <v>0</v>
      </c>
    </row>
    <row r="201" spans="1:26" x14ac:dyDescent="0.25">
      <c r="C201" s="276"/>
      <c r="E201" s="7" t="str">
        <f>E$193</f>
        <v>Nominal return company should have received- real</v>
      </c>
      <c r="F201" s="7">
        <f t="shared" ref="F201:R201" si="155">F$193</f>
        <v>0</v>
      </c>
      <c r="G201" s="7" t="str">
        <f t="shared" si="155"/>
        <v>£m</v>
      </c>
      <c r="H201" s="185">
        <f t="shared" si="155"/>
        <v>7.0080404481660903</v>
      </c>
      <c r="I201" s="185">
        <f t="shared" si="155"/>
        <v>0</v>
      </c>
      <c r="J201" s="184">
        <f t="shared" si="155"/>
        <v>0</v>
      </c>
      <c r="K201" s="184">
        <f t="shared" si="155"/>
        <v>0</v>
      </c>
      <c r="L201" s="184">
        <f t="shared" si="155"/>
        <v>0</v>
      </c>
      <c r="M201" s="185">
        <f t="shared" si="155"/>
        <v>1.4593650719392386</v>
      </c>
      <c r="N201" s="184">
        <f t="shared" si="155"/>
        <v>1.4224201107180883</v>
      </c>
      <c r="O201" s="184">
        <f t="shared" si="155"/>
        <v>1.4129713176197878</v>
      </c>
      <c r="P201" s="184">
        <f t="shared" si="155"/>
        <v>1.3795399022908192</v>
      </c>
      <c r="Q201" s="184">
        <f t="shared" si="155"/>
        <v>1.3337440455981562</v>
      </c>
      <c r="R201" s="184">
        <f t="shared" si="155"/>
        <v>0</v>
      </c>
    </row>
    <row r="202" spans="1:26" x14ac:dyDescent="0.25">
      <c r="C202" s="276"/>
      <c r="E202" s="7" t="s">
        <v>555</v>
      </c>
      <c r="G202" s="7" t="s">
        <v>296</v>
      </c>
      <c r="H202" s="185">
        <f xml:space="preserve"> SUM(J202:R202)</f>
        <v>0.18394447998804586</v>
      </c>
      <c r="I202" s="185"/>
      <c r="J202" s="184">
        <f t="shared" ref="J202:K202" si="156">J201-J200</f>
        <v>0</v>
      </c>
      <c r="K202" s="184">
        <f t="shared" si="156"/>
        <v>0</v>
      </c>
      <c r="L202" s="184">
        <f>L201-L200</f>
        <v>0</v>
      </c>
      <c r="M202" s="185">
        <f>M201-M200</f>
        <v>-5.3607931591677094E-3</v>
      </c>
      <c r="N202" s="184">
        <f t="shared" ref="N202" si="157">N201-N200</f>
        <v>1.051666106442517E-2</v>
      </c>
      <c r="O202" s="184">
        <f>O201-O200</f>
        <v>5.0400030861156075E-2</v>
      </c>
      <c r="P202" s="184">
        <f t="shared" ref="P202:R202" si="158">P201-P200</f>
        <v>6.4264919550527821E-2</v>
      </c>
      <c r="Q202" s="184">
        <f t="shared" si="158"/>
        <v>6.4123661671104504E-2</v>
      </c>
      <c r="R202" s="184">
        <f t="shared" si="158"/>
        <v>0</v>
      </c>
    </row>
    <row r="204" spans="1:26" x14ac:dyDescent="0.25">
      <c r="C204" s="276"/>
      <c r="E204" s="7" t="str">
        <f>E$191</f>
        <v>Total True up Nominal revenue to company- real</v>
      </c>
      <c r="F204" s="7">
        <f t="shared" ref="F204:R204" si="159">F$191</f>
        <v>0</v>
      </c>
      <c r="G204" s="7" t="str">
        <f t="shared" si="159"/>
        <v>£m</v>
      </c>
      <c r="H204" s="185">
        <f t="shared" si="159"/>
        <v>21.694597357443058</v>
      </c>
      <c r="I204" s="185">
        <f t="shared" si="159"/>
        <v>0</v>
      </c>
      <c r="J204" s="184">
        <f t="shared" si="159"/>
        <v>0</v>
      </c>
      <c r="K204" s="184">
        <f t="shared" si="159"/>
        <v>0</v>
      </c>
      <c r="L204" s="184">
        <f t="shared" si="159"/>
        <v>0</v>
      </c>
      <c r="M204" s="185">
        <f t="shared" si="159"/>
        <v>4.6565344377515219</v>
      </c>
      <c r="N204" s="184">
        <f t="shared" si="159"/>
        <v>4.4886058154306898</v>
      </c>
      <c r="O204" s="184">
        <f t="shared" si="159"/>
        <v>4.331773113228051</v>
      </c>
      <c r="P204" s="184">
        <f t="shared" si="159"/>
        <v>4.1814126439500869</v>
      </c>
      <c r="Q204" s="184">
        <f t="shared" si="159"/>
        <v>4.036271347082705</v>
      </c>
      <c r="R204" s="184">
        <f t="shared" si="159"/>
        <v>0</v>
      </c>
    </row>
    <row r="205" spans="1:26" x14ac:dyDescent="0.25">
      <c r="C205" s="276"/>
      <c r="E205" s="7" t="str">
        <f>E$194</f>
        <v>Total nominal revenue company should have received- real</v>
      </c>
      <c r="F205" s="7">
        <f t="shared" ref="F205:R205" si="160">F$194</f>
        <v>0</v>
      </c>
      <c r="G205" s="7" t="str">
        <f t="shared" si="160"/>
        <v>£m</v>
      </c>
      <c r="H205" s="185">
        <f t="shared" si="160"/>
        <v>22.279378323020584</v>
      </c>
      <c r="I205" s="185">
        <f t="shared" si="160"/>
        <v>0</v>
      </c>
      <c r="J205" s="184">
        <f t="shared" si="160"/>
        <v>0</v>
      </c>
      <c r="K205" s="184">
        <f t="shared" si="160"/>
        <v>0</v>
      </c>
      <c r="L205" s="184">
        <f t="shared" si="160"/>
        <v>0</v>
      </c>
      <c r="M205" s="185">
        <f t="shared" si="160"/>
        <v>4.6394918507704768</v>
      </c>
      <c r="N205" s="184">
        <f t="shared" si="160"/>
        <v>4.5220395080987483</v>
      </c>
      <c r="O205" s="184">
        <f t="shared" si="160"/>
        <v>4.4920006922999507</v>
      </c>
      <c r="P205" s="184">
        <f t="shared" si="160"/>
        <v>4.3857183220001286</v>
      </c>
      <c r="Q205" s="184">
        <f t="shared" si="160"/>
        <v>4.2401279498512823</v>
      </c>
      <c r="R205" s="184">
        <f t="shared" si="160"/>
        <v>0</v>
      </c>
    </row>
    <row r="206" spans="1:26" x14ac:dyDescent="0.25">
      <c r="C206" s="276"/>
      <c r="E206" s="7" t="s">
        <v>556</v>
      </c>
      <c r="G206" s="7" t="s">
        <v>296</v>
      </c>
      <c r="H206" s="185">
        <f xml:space="preserve"> SUM(J206:R206)</f>
        <v>0.58478096557753201</v>
      </c>
      <c r="I206" s="185"/>
      <c r="J206" s="184">
        <f t="shared" ref="J206:K206" si="161">J205-J204</f>
        <v>0</v>
      </c>
      <c r="K206" s="184">
        <f t="shared" si="161"/>
        <v>0</v>
      </c>
      <c r="L206" s="184">
        <f>L205-L204</f>
        <v>0</v>
      </c>
      <c r="M206" s="185">
        <f>M205-M204</f>
        <v>-1.7042586981045105E-2</v>
      </c>
      <c r="N206" s="184">
        <f t="shared" ref="N206:R206" si="162">N205-N204</f>
        <v>3.3433692668058512E-2</v>
      </c>
      <c r="O206" s="184">
        <f t="shared" si="162"/>
        <v>0.16022757907189966</v>
      </c>
      <c r="P206" s="184">
        <f t="shared" si="162"/>
        <v>0.20430567805004163</v>
      </c>
      <c r="Q206" s="184">
        <f t="shared" si="162"/>
        <v>0.20385660276857731</v>
      </c>
      <c r="R206" s="184">
        <f t="shared" si="162"/>
        <v>0</v>
      </c>
    </row>
    <row r="208" spans="1:26" x14ac:dyDescent="0.25">
      <c r="B208" s="61" t="s">
        <v>557</v>
      </c>
      <c r="H208" s="185"/>
      <c r="I208" s="185"/>
      <c r="J208" s="184"/>
      <c r="K208" s="184"/>
      <c r="L208" s="184"/>
      <c r="M208" s="185"/>
      <c r="N208" s="184"/>
      <c r="O208" s="184"/>
      <c r="P208" s="184"/>
      <c r="Q208" s="184"/>
      <c r="R208" s="184"/>
    </row>
    <row r="209" spans="1:18" s="92" customFormat="1" x14ac:dyDescent="0.25">
      <c r="A209" s="164"/>
      <c r="B209" s="165"/>
      <c r="C209" s="166"/>
      <c r="D209" s="167"/>
      <c r="E209" s="30" t="str">
        <f>InpR!E$83</f>
        <v>Financing cost index</v>
      </c>
      <c r="F209" s="249">
        <f>InpR!F$83</f>
        <v>0</v>
      </c>
      <c r="G209" s="249" t="str">
        <f>InpR!G$83</f>
        <v>index</v>
      </c>
      <c r="H209" s="249">
        <f>InpR!H$83</f>
        <v>0</v>
      </c>
      <c r="I209" s="249">
        <f>InpR!I$83</f>
        <v>0</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x14ac:dyDescent="0.25">
      <c r="A210" s="201"/>
      <c r="B210" s="202"/>
      <c r="C210" s="203"/>
      <c r="D210" s="204"/>
      <c r="E210" s="37" t="str">
        <f>InpR!E$113</f>
        <v>WACC real on RCV - CPI(H) bf and additions - WN</v>
      </c>
      <c r="F210" s="205">
        <f>InpR!F$113</f>
        <v>0</v>
      </c>
      <c r="G210" s="223" t="str">
        <f>InpR!G$113</f>
        <v>%</v>
      </c>
      <c r="H210" s="205">
        <f>InpR!H$113</f>
        <v>0</v>
      </c>
      <c r="I210" s="205">
        <f>InpR!I$113</f>
        <v>0</v>
      </c>
      <c r="J210" s="205">
        <f>InpR!J$113</f>
        <v>0</v>
      </c>
      <c r="K210" s="205">
        <f>InpR!K$113</f>
        <v>0</v>
      </c>
      <c r="L210" s="205">
        <f>InpR!L$113</f>
        <v>0</v>
      </c>
      <c r="M210" s="205">
        <f>InpR!M$113</f>
        <v>3.1136940290744652E-2</v>
      </c>
      <c r="N210" s="205">
        <f>InpR!N$113</f>
        <v>3.1136940290744652E-2</v>
      </c>
      <c r="O210" s="205">
        <f>InpR!O$113</f>
        <v>3.1136940290744652E-2</v>
      </c>
      <c r="P210" s="205">
        <f>InpR!P$113</f>
        <v>3.1136940290744652E-2</v>
      </c>
      <c r="Q210" s="205">
        <f>InpR!Q$113</f>
        <v>3.1136940290744652E-2</v>
      </c>
      <c r="R210" s="205">
        <f>InpR!R$113</f>
        <v>0</v>
      </c>
    </row>
    <row r="211" spans="1:18" x14ac:dyDescent="0.25">
      <c r="E211" s="7" t="s">
        <v>558</v>
      </c>
      <c r="G211" s="7" t="s">
        <v>559</v>
      </c>
      <c r="J211" s="255">
        <f xml:space="preserve"> (1 + J$286) ^ J$285</f>
        <v>1</v>
      </c>
      <c r="K211" s="255">
        <f t="shared" ref="K211:R211" si="163" xml:space="preserve"> (1 + K$286) ^ K$285</f>
        <v>1</v>
      </c>
      <c r="L211" s="255">
        <f t="shared" si="163"/>
        <v>1</v>
      </c>
      <c r="M211" s="255">
        <f t="shared" si="163"/>
        <v>1.1304865055964823</v>
      </c>
      <c r="N211" s="255">
        <f t="shared" si="163"/>
        <v>1.0963495355696642</v>
      </c>
      <c r="O211" s="255">
        <f t="shared" si="163"/>
        <v>1.0632433896321587</v>
      </c>
      <c r="P211" s="255">
        <f t="shared" si="163"/>
        <v>1.0311369402907447</v>
      </c>
      <c r="Q211" s="255">
        <f t="shared" si="163"/>
        <v>1</v>
      </c>
      <c r="R211" s="255">
        <f t="shared" si="163"/>
        <v>1</v>
      </c>
    </row>
    <row r="213" spans="1:18" x14ac:dyDescent="0.25">
      <c r="B213" s="61" t="s">
        <v>560</v>
      </c>
    </row>
    <row r="214" spans="1:18" x14ac:dyDescent="0.25">
      <c r="C214" s="276"/>
      <c r="E214" s="7" t="str">
        <f>E$198</f>
        <v>Value of True up run-off - real</v>
      </c>
      <c r="F214" s="7">
        <f t="shared" ref="F214:R214" si="164">F$198</f>
        <v>0</v>
      </c>
      <c r="G214" s="7" t="str">
        <f t="shared" si="164"/>
        <v>£m</v>
      </c>
      <c r="H214" s="185">
        <f t="shared" si="164"/>
        <v>0.40083648558948681</v>
      </c>
      <c r="I214" s="185">
        <f t="shared" si="164"/>
        <v>0</v>
      </c>
      <c r="J214" s="184">
        <f t="shared" si="164"/>
        <v>0</v>
      </c>
      <c r="K214" s="184">
        <f t="shared" si="164"/>
        <v>0</v>
      </c>
      <c r="L214" s="184">
        <f t="shared" si="164"/>
        <v>0</v>
      </c>
      <c r="M214" s="185">
        <f t="shared" si="164"/>
        <v>-1.1681793821877839E-2</v>
      </c>
      <c r="N214" s="184">
        <f t="shared" si="164"/>
        <v>2.2917031603634008E-2</v>
      </c>
      <c r="O214" s="184">
        <f t="shared" si="164"/>
        <v>0.10982754821074359</v>
      </c>
      <c r="P214" s="184">
        <f t="shared" si="164"/>
        <v>0.14004075849951425</v>
      </c>
      <c r="Q214" s="184">
        <f t="shared" si="164"/>
        <v>0.13973294109747281</v>
      </c>
      <c r="R214" s="184">
        <f t="shared" si="164"/>
        <v>0</v>
      </c>
    </row>
    <row r="215" spans="1:18" x14ac:dyDescent="0.25">
      <c r="E215" s="7" t="str">
        <f>E$287</f>
        <v xml:space="preserve">Time value of money factor </v>
      </c>
      <c r="F215" s="184">
        <f t="shared" ref="F215:R215" si="165">F$287</f>
        <v>0</v>
      </c>
      <c r="G215" s="7" t="str">
        <f t="shared" si="165"/>
        <v>Factor</v>
      </c>
      <c r="H215" s="247">
        <f t="shared" si="165"/>
        <v>0</v>
      </c>
      <c r="I215" s="247">
        <f t="shared" si="165"/>
        <v>0</v>
      </c>
      <c r="J215" s="184">
        <f t="shared" si="165"/>
        <v>1</v>
      </c>
      <c r="K215" s="184">
        <f t="shared" si="165"/>
        <v>1</v>
      </c>
      <c r="L215" s="184">
        <f t="shared" si="165"/>
        <v>1</v>
      </c>
      <c r="M215" s="185">
        <f t="shared" si="165"/>
        <v>1.1304865055964823</v>
      </c>
      <c r="N215" s="184">
        <f t="shared" si="165"/>
        <v>1.0963495355696642</v>
      </c>
      <c r="O215" s="184">
        <f t="shared" si="165"/>
        <v>1.0632433896321587</v>
      </c>
      <c r="P215" s="184">
        <f t="shared" si="165"/>
        <v>1.0311369402907447</v>
      </c>
      <c r="Q215" s="184">
        <f t="shared" si="165"/>
        <v>1</v>
      </c>
      <c r="R215" s="184">
        <f t="shared" si="165"/>
        <v>1</v>
      </c>
    </row>
    <row r="216" spans="1:18" x14ac:dyDescent="0.25">
      <c r="A216" s="49"/>
      <c r="C216" s="276"/>
      <c r="D216" s="57"/>
      <c r="E216" s="7" t="s">
        <v>591</v>
      </c>
      <c r="G216" s="7" t="s">
        <v>296</v>
      </c>
      <c r="H216" s="185">
        <f xml:space="preserve"> SUM(J216:R216)</f>
        <v>0.41282652164572353</v>
      </c>
      <c r="J216" s="185">
        <f xml:space="preserve"> J214 * J215</f>
        <v>0</v>
      </c>
      <c r="K216" s="185">
        <f t="shared" ref="K216:R216" si="166" xml:space="preserve"> K214 * K215</f>
        <v>0</v>
      </c>
      <c r="L216" s="185">
        <f t="shared" si="166"/>
        <v>0</v>
      </c>
      <c r="M216" s="185">
        <f t="shared" si="166"/>
        <v>-1.3206110276793255E-2</v>
      </c>
      <c r="N216" s="185">
        <f t="shared" si="166"/>
        <v>2.5125076955279463E-2</v>
      </c>
      <c r="O216" s="185">
        <f t="shared" si="166"/>
        <v>0.11677341463458034</v>
      </c>
      <c r="P216" s="185">
        <f t="shared" si="166"/>
        <v>0.14440119923518421</v>
      </c>
      <c r="Q216" s="185">
        <f t="shared" si="166"/>
        <v>0.13973294109747281</v>
      </c>
      <c r="R216" s="185">
        <f t="shared" si="166"/>
        <v>0</v>
      </c>
    </row>
    <row r="218" spans="1:18" x14ac:dyDescent="0.25">
      <c r="B218" s="61" t="s">
        <v>562</v>
      </c>
    </row>
    <row r="219" spans="1:18" x14ac:dyDescent="0.25">
      <c r="E219" s="7" t="str">
        <f>E202</f>
        <v>Value of True up return - real</v>
      </c>
      <c r="F219" s="184">
        <f t="shared" ref="F219:R219" si="167">F202</f>
        <v>0</v>
      </c>
      <c r="G219" s="7" t="str">
        <f t="shared" si="167"/>
        <v>£m</v>
      </c>
      <c r="H219" s="247">
        <f t="shared" si="167"/>
        <v>0.18394447998804586</v>
      </c>
      <c r="I219" s="247">
        <f t="shared" si="167"/>
        <v>0</v>
      </c>
      <c r="J219" s="184">
        <f t="shared" si="167"/>
        <v>0</v>
      </c>
      <c r="K219" s="184">
        <f t="shared" si="167"/>
        <v>0</v>
      </c>
      <c r="L219" s="184">
        <f t="shared" si="167"/>
        <v>0</v>
      </c>
      <c r="M219" s="185">
        <f t="shared" si="167"/>
        <v>-5.3607931591677094E-3</v>
      </c>
      <c r="N219" s="184">
        <f t="shared" si="167"/>
        <v>1.051666106442517E-2</v>
      </c>
      <c r="O219" s="184">
        <f t="shared" si="167"/>
        <v>5.0400030861156075E-2</v>
      </c>
      <c r="P219" s="184">
        <f t="shared" si="167"/>
        <v>6.4264919550527821E-2</v>
      </c>
      <c r="Q219" s="184">
        <f t="shared" si="167"/>
        <v>6.4123661671104504E-2</v>
      </c>
      <c r="R219" s="184">
        <f t="shared" si="167"/>
        <v>0</v>
      </c>
    </row>
    <row r="220" spans="1:18" x14ac:dyDescent="0.25">
      <c r="E220" s="7" t="str">
        <f>E$287</f>
        <v xml:space="preserve">Time value of money factor </v>
      </c>
      <c r="F220" s="184">
        <f t="shared" ref="F220:R220" si="168">F$287</f>
        <v>0</v>
      </c>
      <c r="G220" s="7" t="str">
        <f t="shared" si="168"/>
        <v>Factor</v>
      </c>
      <c r="H220" s="247">
        <f t="shared" si="168"/>
        <v>0</v>
      </c>
      <c r="I220" s="247">
        <f t="shared" si="168"/>
        <v>0</v>
      </c>
      <c r="J220" s="184">
        <f t="shared" si="168"/>
        <v>1</v>
      </c>
      <c r="K220" s="184">
        <f t="shared" si="168"/>
        <v>1</v>
      </c>
      <c r="L220" s="184">
        <f t="shared" si="168"/>
        <v>1</v>
      </c>
      <c r="M220" s="185">
        <f t="shared" si="168"/>
        <v>1.1304865055964823</v>
      </c>
      <c r="N220" s="184">
        <f t="shared" si="168"/>
        <v>1.0963495355696642</v>
      </c>
      <c r="O220" s="184">
        <f t="shared" si="168"/>
        <v>1.0632433896321587</v>
      </c>
      <c r="P220" s="184">
        <f t="shared" si="168"/>
        <v>1.0311369402907447</v>
      </c>
      <c r="Q220" s="184">
        <f t="shared" si="168"/>
        <v>1</v>
      </c>
      <c r="R220" s="184">
        <f t="shared" si="168"/>
        <v>1</v>
      </c>
    </row>
    <row r="221" spans="1:18" x14ac:dyDescent="0.25">
      <c r="A221" s="49"/>
      <c r="C221" s="276"/>
      <c r="D221" s="57"/>
      <c r="E221" s="7" t="s">
        <v>592</v>
      </c>
      <c r="G221" s="7" t="s">
        <v>296</v>
      </c>
      <c r="H221" s="185">
        <f xml:space="preserve"> SUM(J221:R221)</f>
        <v>0.18944672598284068</v>
      </c>
      <c r="J221" s="185">
        <f xml:space="preserve"> J219 * J220</f>
        <v>0</v>
      </c>
      <c r="K221" s="185">
        <f t="shared" ref="K221:M221" si="169" xml:space="preserve"> K219 * K220</f>
        <v>0</v>
      </c>
      <c r="L221" s="185">
        <f t="shared" si="169"/>
        <v>0</v>
      </c>
      <c r="M221" s="185">
        <f t="shared" si="169"/>
        <v>-6.0603043257330307E-3</v>
      </c>
      <c r="N221" s="185">
        <f xml:space="preserve"> N219 * N220</f>
        <v>1.1529936473726106E-2</v>
      </c>
      <c r="O221" s="185">
        <f t="shared" ref="O221:R221" si="170" xml:space="preserve"> O219 * O220</f>
        <v>5.3587499650380989E-2</v>
      </c>
      <c r="P221" s="185">
        <f t="shared" si="170"/>
        <v>6.6265932513362116E-2</v>
      </c>
      <c r="Q221" s="185">
        <f t="shared" si="170"/>
        <v>6.4123661671104504E-2</v>
      </c>
      <c r="R221" s="185">
        <f t="shared" si="170"/>
        <v>0</v>
      </c>
    </row>
    <row r="223" spans="1:18" x14ac:dyDescent="0.25">
      <c r="B223" s="61" t="s">
        <v>564</v>
      </c>
    </row>
    <row r="224" spans="1:18" x14ac:dyDescent="0.25">
      <c r="E224" s="7" t="str">
        <f xml:space="preserve"> E$216</f>
        <v>Revenue adjustment for RCV run-off - real - WN</v>
      </c>
      <c r="F224" s="184">
        <f t="shared" ref="F224:R224" si="171" xml:space="preserve"> F$216</f>
        <v>0</v>
      </c>
      <c r="G224" s="7" t="str">
        <f t="shared" si="171"/>
        <v>£m</v>
      </c>
      <c r="H224" s="247">
        <f t="shared" si="171"/>
        <v>0.41282652164572353</v>
      </c>
      <c r="I224" s="247">
        <f t="shared" si="171"/>
        <v>0</v>
      </c>
      <c r="J224" s="184">
        <f t="shared" si="171"/>
        <v>0</v>
      </c>
      <c r="K224" s="184">
        <f t="shared" si="171"/>
        <v>0</v>
      </c>
      <c r="L224" s="184">
        <f t="shared" si="171"/>
        <v>0</v>
      </c>
      <c r="M224" s="185">
        <f t="shared" si="171"/>
        <v>-1.3206110276793255E-2</v>
      </c>
      <c r="N224" s="184">
        <f t="shared" si="171"/>
        <v>2.5125076955279463E-2</v>
      </c>
      <c r="O224" s="184">
        <f t="shared" si="171"/>
        <v>0.11677341463458034</v>
      </c>
      <c r="P224" s="184">
        <f t="shared" si="171"/>
        <v>0.14440119923518421</v>
      </c>
      <c r="Q224" s="184">
        <f t="shared" si="171"/>
        <v>0.13973294109747281</v>
      </c>
      <c r="R224" s="184">
        <f t="shared" si="171"/>
        <v>0</v>
      </c>
    </row>
    <row r="225" spans="1:26" x14ac:dyDescent="0.25">
      <c r="E225" s="7" t="str">
        <f xml:space="preserve"> E$221</f>
        <v>Revenue adjustment for return - real - WN</v>
      </c>
      <c r="F225" s="184">
        <f t="shared" ref="F225:R225" si="172" xml:space="preserve"> F$221</f>
        <v>0</v>
      </c>
      <c r="G225" s="7" t="str">
        <f t="shared" si="172"/>
        <v>£m</v>
      </c>
      <c r="H225" s="247">
        <f t="shared" si="172"/>
        <v>0.18944672598284068</v>
      </c>
      <c r="I225" s="247">
        <f t="shared" si="172"/>
        <v>0</v>
      </c>
      <c r="J225" s="184">
        <f t="shared" si="172"/>
        <v>0</v>
      </c>
      <c r="K225" s="184">
        <f t="shared" si="172"/>
        <v>0</v>
      </c>
      <c r="L225" s="184">
        <f t="shared" si="172"/>
        <v>0</v>
      </c>
      <c r="M225" s="185">
        <f t="shared" si="172"/>
        <v>-6.0603043257330307E-3</v>
      </c>
      <c r="N225" s="184">
        <f t="shared" si="172"/>
        <v>1.1529936473726106E-2</v>
      </c>
      <c r="O225" s="184">
        <f t="shared" si="172"/>
        <v>5.3587499650380989E-2</v>
      </c>
      <c r="P225" s="184">
        <f t="shared" si="172"/>
        <v>6.6265932513362116E-2</v>
      </c>
      <c r="Q225" s="184">
        <f t="shared" si="172"/>
        <v>6.4123661671104504E-2</v>
      </c>
      <c r="R225" s="184">
        <f t="shared" si="172"/>
        <v>0</v>
      </c>
    </row>
    <row r="226" spans="1:26" x14ac:dyDescent="0.25">
      <c r="A226" s="49"/>
      <c r="C226" s="276"/>
      <c r="D226" s="57"/>
      <c r="E226" s="7" t="s">
        <v>593</v>
      </c>
      <c r="G226" s="7" t="s">
        <v>296</v>
      </c>
      <c r="H226" s="185">
        <f xml:space="preserve"> SUM(J226:R226)</f>
        <v>0.60227324762856427</v>
      </c>
      <c r="J226" s="185">
        <f xml:space="preserve"> J$224 + J$225</f>
        <v>0</v>
      </c>
      <c r="K226" s="185">
        <f t="shared" ref="K226:R226" si="173" xml:space="preserve"> K$224 + K$225</f>
        <v>0</v>
      </c>
      <c r="L226" s="185">
        <f t="shared" si="173"/>
        <v>0</v>
      </c>
      <c r="M226" s="185">
        <f t="shared" si="173"/>
        <v>-1.9266414602526285E-2</v>
      </c>
      <c r="N226" s="185">
        <f t="shared" si="173"/>
        <v>3.6655013429005567E-2</v>
      </c>
      <c r="O226" s="185">
        <f t="shared" si="173"/>
        <v>0.17036091428496133</v>
      </c>
      <c r="P226" s="185">
        <f t="shared" si="173"/>
        <v>0.21066713174854634</v>
      </c>
      <c r="Q226" s="185">
        <f t="shared" si="173"/>
        <v>0.20385660276857731</v>
      </c>
      <c r="R226" s="185">
        <f t="shared" si="173"/>
        <v>0</v>
      </c>
    </row>
    <row r="229" spans="1:26" x14ac:dyDescent="0.25">
      <c r="A229" s="283" t="s">
        <v>566</v>
      </c>
      <c r="B229" s="284"/>
      <c r="C229" s="285"/>
      <c r="D229" s="285"/>
      <c r="E229" s="285"/>
      <c r="F229" s="285"/>
      <c r="G229" s="285"/>
      <c r="H229" s="285"/>
      <c r="I229" s="285"/>
      <c r="J229" s="285"/>
      <c r="K229" s="285"/>
      <c r="L229" s="285"/>
      <c r="M229" s="285"/>
      <c r="N229" s="285"/>
      <c r="O229" s="285"/>
      <c r="P229" s="285"/>
      <c r="Q229" s="285"/>
      <c r="R229" s="285"/>
    </row>
    <row r="231" spans="1:26" x14ac:dyDescent="0.25">
      <c r="A231" s="49"/>
      <c r="C231" s="110" t="s">
        <v>567</v>
      </c>
      <c r="D231" s="57"/>
    </row>
    <row r="232" spans="1:26" x14ac:dyDescent="0.25">
      <c r="A232" s="49"/>
      <c r="C232" s="110" t="s">
        <v>536</v>
      </c>
      <c r="D232" s="57"/>
    </row>
    <row r="233" spans="1:26" x14ac:dyDescent="0.25">
      <c r="A233" s="49"/>
      <c r="C233" s="110" t="s">
        <v>568</v>
      </c>
      <c r="D233" s="57"/>
    </row>
    <row r="235" spans="1:26" s="205" customFormat="1" x14ac:dyDescent="0.25">
      <c r="A235" s="201"/>
      <c r="B235" s="202"/>
      <c r="C235" s="203"/>
      <c r="D235" s="204"/>
      <c r="E235" s="37" t="str">
        <f>Index!E$48</f>
        <v>CPI(H): Fin year average - percentage increase - final determination</v>
      </c>
      <c r="F235" s="205">
        <f>Index!F$48</f>
        <v>0</v>
      </c>
      <c r="G235" s="223" t="str">
        <f>Index!G$48</f>
        <v>%</v>
      </c>
      <c r="H235" s="205">
        <f>Index!H$48</f>
        <v>0</v>
      </c>
      <c r="I235" s="205">
        <f>Index!I$48</f>
        <v>0</v>
      </c>
      <c r="J235" s="205">
        <f>Index!J$48</f>
        <v>0</v>
      </c>
      <c r="K235" s="205">
        <f>Index!K$48</f>
        <v>2.1269790500559882E-2</v>
      </c>
      <c r="L235" s="205">
        <f>Index!L$48</f>
        <v>1.9909655450194075E-2</v>
      </c>
      <c r="M235" s="205">
        <f>Index!M$48</f>
        <v>1.9833640562247679E-2</v>
      </c>
      <c r="N235" s="205">
        <f>Index!N$48</f>
        <v>2.0041983108134653E-2</v>
      </c>
      <c r="O235" s="205">
        <f>Index!O$48</f>
        <v>2.0751251595618081E-2</v>
      </c>
      <c r="P235" s="205">
        <f>Index!P$48</f>
        <v>2.1000000000000574E-2</v>
      </c>
      <c r="Q235" s="205">
        <f>Index!Q$48</f>
        <v>2.100000000000124E-2</v>
      </c>
      <c r="R235" s="205">
        <f>Index!R$48</f>
        <v>1.999999999999913E-2</v>
      </c>
    </row>
    <row r="236" spans="1:26" s="205" customFormat="1" x14ac:dyDescent="0.25">
      <c r="A236" s="201"/>
      <c r="B236" s="202"/>
      <c r="C236" s="203"/>
      <c r="D236" s="204"/>
      <c r="E236" s="37" t="str">
        <f>Index!E$71</f>
        <v>Forecast RPI/CPIH wedge - final determination</v>
      </c>
      <c r="F236" s="205">
        <f>Index!F$71</f>
        <v>0</v>
      </c>
      <c r="G236" s="223" t="str">
        <f>Index!G$71</f>
        <v>%</v>
      </c>
      <c r="H236" s="205">
        <f>Index!H$71</f>
        <v>0</v>
      </c>
      <c r="I236" s="205">
        <f>Index!I$71</f>
        <v>0</v>
      </c>
      <c r="J236" s="205">
        <f>Index!J$71</f>
        <v>0</v>
      </c>
      <c r="K236" s="205">
        <f>Index!K$71</f>
        <v>-2.1269790500559882E-2</v>
      </c>
      <c r="L236" s="205">
        <f>Index!L$71</f>
        <v>1.1612485258307714E-2</v>
      </c>
      <c r="M236" s="205">
        <f>Index!M$71</f>
        <v>4.424450951415082E-3</v>
      </c>
      <c r="N236" s="205">
        <f>Index!N$71</f>
        <v>9.5456655774606158E-3</v>
      </c>
      <c r="O236" s="205">
        <f>Index!O$71</f>
        <v>1.0752431675141949E-2</v>
      </c>
      <c r="P236" s="205">
        <f>Index!P$71</f>
        <v>1.1000000000000121E-2</v>
      </c>
      <c r="Q236" s="205">
        <f>Index!Q$71</f>
        <v>1.0999999999998566E-2</v>
      </c>
      <c r="R236" s="205">
        <f>Index!R$71</f>
        <v>1.0000000000000675E-2</v>
      </c>
    </row>
    <row r="237" spans="1:26" s="172" customFormat="1" x14ac:dyDescent="0.25">
      <c r="A237" s="173"/>
      <c r="B237" s="174"/>
      <c r="C237" s="175"/>
      <c r="D237" s="176"/>
      <c r="E237" s="172" t="s">
        <v>594</v>
      </c>
      <c r="J237" s="172">
        <f t="shared" ref="J237:L237" si="174">SUM(J235:J236)</f>
        <v>0</v>
      </c>
      <c r="K237" s="172">
        <f t="shared" si="174"/>
        <v>0</v>
      </c>
      <c r="L237" s="172">
        <f t="shared" si="174"/>
        <v>3.1522140708501789E-2</v>
      </c>
      <c r="M237" s="172">
        <f>SUM(M235:M236)</f>
        <v>2.4258091513662761E-2</v>
      </c>
      <c r="N237" s="172">
        <f t="shared" ref="N237:R237" si="175">SUM(N235:N236)</f>
        <v>2.9587648685595269E-2</v>
      </c>
      <c r="O237" s="172">
        <f t="shared" si="175"/>
        <v>3.150368327076003E-2</v>
      </c>
      <c r="P237" s="172">
        <f t="shared" si="175"/>
        <v>3.2000000000000695E-2</v>
      </c>
      <c r="Q237" s="172">
        <f t="shared" si="175"/>
        <v>3.1999999999999806E-2</v>
      </c>
      <c r="R237" s="172">
        <f t="shared" si="175"/>
        <v>2.9999999999999805E-2</v>
      </c>
      <c r="S237" s="177"/>
      <c r="T237" s="177"/>
      <c r="U237" s="177"/>
      <c r="V237" s="177"/>
      <c r="W237" s="177"/>
      <c r="X237" s="177"/>
      <c r="Y237" s="177"/>
      <c r="Z237" s="177"/>
    </row>
    <row r="239" spans="1:26" s="161" customFormat="1" x14ac:dyDescent="0.25">
      <c r="A239" s="157"/>
      <c r="B239" s="158"/>
      <c r="C239" s="159"/>
      <c r="D239" s="160"/>
      <c r="E239" s="161" t="str">
        <f t="shared" ref="E239:R239" si="176" xml:space="preserve"> E$255</f>
        <v>2019-20 wedge Nominal RCV balance BEG</v>
      </c>
      <c r="F239" s="245">
        <f xml:space="preserve"> F$255</f>
        <v>0</v>
      </c>
      <c r="G239" s="245" t="str">
        <f t="shared" si="176"/>
        <v>£m</v>
      </c>
      <c r="H239" s="245">
        <f t="shared" si="176"/>
        <v>0</v>
      </c>
      <c r="I239" s="245">
        <f t="shared" si="176"/>
        <v>0</v>
      </c>
      <c r="J239" s="245">
        <f t="shared" si="176"/>
        <v>0</v>
      </c>
      <c r="K239" s="245">
        <f t="shared" si="176"/>
        <v>0</v>
      </c>
      <c r="L239" s="245">
        <f t="shared" si="176"/>
        <v>0</v>
      </c>
      <c r="M239" s="245">
        <f t="shared" si="176"/>
        <v>0.20631304270006601</v>
      </c>
      <c r="N239" s="245">
        <f t="shared" si="176"/>
        <v>0.21131780337034642</v>
      </c>
      <c r="O239" s="245">
        <f t="shared" si="176"/>
        <v>0.21757020029747992</v>
      </c>
      <c r="P239" s="245">
        <f t="shared" si="176"/>
        <v>0.22442446297680754</v>
      </c>
      <c r="Q239" s="245">
        <f t="shared" si="176"/>
        <v>0.23160604579206553</v>
      </c>
      <c r="R239" s="245">
        <f t="shared" si="176"/>
        <v>0.23901743925741159</v>
      </c>
    </row>
    <row r="240" spans="1:26" x14ac:dyDescent="0.25">
      <c r="E240" s="178" t="str">
        <f t="shared" ref="E240:R240" si="177" xml:space="preserve"> E$237</f>
        <v>2019-20 wedge Indexation percentage</v>
      </c>
      <c r="F240" s="178">
        <f t="shared" si="177"/>
        <v>0</v>
      </c>
      <c r="G240" s="178">
        <f t="shared" si="177"/>
        <v>0</v>
      </c>
      <c r="H240" s="178">
        <f t="shared" si="177"/>
        <v>0</v>
      </c>
      <c r="I240" s="178">
        <f t="shared" si="177"/>
        <v>0</v>
      </c>
      <c r="J240" s="178">
        <f t="shared" si="177"/>
        <v>0</v>
      </c>
      <c r="K240" s="178">
        <f t="shared" si="177"/>
        <v>0</v>
      </c>
      <c r="L240" s="178">
        <f t="shared" si="177"/>
        <v>3.1522140708501789E-2</v>
      </c>
      <c r="M240" s="178">
        <f t="shared" si="177"/>
        <v>2.4258091513662761E-2</v>
      </c>
      <c r="N240" s="178">
        <f t="shared" si="177"/>
        <v>2.9587648685595269E-2</v>
      </c>
      <c r="O240" s="178">
        <f t="shared" si="177"/>
        <v>3.150368327076003E-2</v>
      </c>
      <c r="P240" s="178">
        <f t="shared" si="177"/>
        <v>3.2000000000000695E-2</v>
      </c>
      <c r="Q240" s="178">
        <f t="shared" si="177"/>
        <v>3.1999999999999806E-2</v>
      </c>
      <c r="R240" s="178">
        <f t="shared" si="177"/>
        <v>2.9999999999999805E-2</v>
      </c>
    </row>
    <row r="241" spans="1:16383" x14ac:dyDescent="0.25">
      <c r="A241" s="49"/>
      <c r="C241" s="276"/>
      <c r="D241" s="57"/>
      <c r="E241" s="7" t="s">
        <v>569</v>
      </c>
      <c r="G241" s="92" t="s">
        <v>296</v>
      </c>
      <c r="J241" s="337">
        <f>J239*J240</f>
        <v>0</v>
      </c>
      <c r="K241" s="337">
        <f t="shared" ref="K241" si="178">K239*K240</f>
        <v>0</v>
      </c>
      <c r="L241" s="337">
        <f t="shared" ref="L241" si="179">L239*L240</f>
        <v>0</v>
      </c>
      <c r="M241" s="337">
        <f>M239*M240</f>
        <v>5.0047606702804141E-3</v>
      </c>
      <c r="N241" s="337">
        <f t="shared" ref="N241" si="180">N239*N240</f>
        <v>6.2523969271335101E-3</v>
      </c>
      <c r="O241" s="337">
        <f t="shared" ref="O241" si="181">O239*O240</f>
        <v>6.854262679327627E-3</v>
      </c>
      <c r="P241" s="337">
        <f t="shared" ref="P241" si="182">P239*P240</f>
        <v>7.1815828152579971E-3</v>
      </c>
      <c r="Q241" s="337">
        <f t="shared" ref="Q241" si="183">Q239*Q240</f>
        <v>7.4113934653460521E-3</v>
      </c>
      <c r="R241" s="337">
        <f t="shared" ref="R241" si="184">R239*R240</f>
        <v>7.1705231777223011E-3</v>
      </c>
    </row>
    <row r="243" spans="1:16383" s="205" customFormat="1" x14ac:dyDescent="0.25">
      <c r="A243" s="201"/>
      <c r="B243" s="202"/>
      <c r="C243" s="203"/>
      <c r="D243" s="204"/>
      <c r="E243" s="37" t="str">
        <f xml:space="preserve"> InpR!E$99</f>
        <v>Run-off rate - CPI(H) + RPI wedge - active - WN</v>
      </c>
      <c r="F243" s="205">
        <f xml:space="preserve"> InpR!F$99</f>
        <v>0</v>
      </c>
      <c r="G243" s="223" t="str">
        <f xml:space="preserve"> InpR!G$99</f>
        <v>%</v>
      </c>
      <c r="H243" s="205">
        <f xml:space="preserve"> InpR!H$99</f>
        <v>0</v>
      </c>
      <c r="I243" s="205">
        <f xml:space="preserve"> InpR!I$99</f>
        <v>0</v>
      </c>
      <c r="J243" s="205">
        <f xml:space="preserve"> InpR!J$99</f>
        <v>0</v>
      </c>
      <c r="K243" s="205">
        <f xml:space="preserve"> InpR!K$99</f>
        <v>0</v>
      </c>
      <c r="L243" s="205">
        <f xml:space="preserve"> InpR!L$99</f>
        <v>0</v>
      </c>
      <c r="M243" s="205">
        <f xml:space="preserve"> InpR!M$99</f>
        <v>4.4999999999999998E-2</v>
      </c>
      <c r="N243" s="205">
        <f xml:space="preserve"> InpR!N$99</f>
        <v>4.4999999999999998E-2</v>
      </c>
      <c r="O243" s="205">
        <f xml:space="preserve"> InpR!O$99</f>
        <v>4.4999999999999998E-2</v>
      </c>
      <c r="P243" s="205">
        <f xml:space="preserve"> InpR!P$99</f>
        <v>4.4999999999999998E-2</v>
      </c>
      <c r="Q243" s="205">
        <f xml:space="preserve"> InpR!Q$99</f>
        <v>4.4999999999999998E-2</v>
      </c>
      <c r="R243" s="205">
        <f xml:space="preserve"> InpR!R$99</f>
        <v>0</v>
      </c>
    </row>
    <row r="244" spans="1:16383" s="161" customFormat="1" x14ac:dyDescent="0.25">
      <c r="A244" s="157"/>
      <c r="B244" s="158"/>
      <c r="C244" s="159"/>
      <c r="D244" s="160"/>
      <c r="E244" s="161" t="str">
        <f t="shared" ref="E244:R244" si="185" xml:space="preserve"> E$255</f>
        <v>2019-20 wedge Nominal RCV balance BEG</v>
      </c>
      <c r="F244" s="245">
        <f t="shared" si="185"/>
        <v>0</v>
      </c>
      <c r="G244" s="245" t="str">
        <f t="shared" si="185"/>
        <v>£m</v>
      </c>
      <c r="H244" s="245">
        <f t="shared" si="185"/>
        <v>0</v>
      </c>
      <c r="I244" s="245">
        <f t="shared" si="185"/>
        <v>0</v>
      </c>
      <c r="J244" s="245">
        <f t="shared" si="185"/>
        <v>0</v>
      </c>
      <c r="K244" s="245">
        <f t="shared" si="185"/>
        <v>0</v>
      </c>
      <c r="L244" s="245">
        <f t="shared" si="185"/>
        <v>0</v>
      </c>
      <c r="M244" s="245">
        <f t="shared" si="185"/>
        <v>0.20631304270006601</v>
      </c>
      <c r="N244" s="245">
        <f t="shared" si="185"/>
        <v>0.21131780337034642</v>
      </c>
      <c r="O244" s="245">
        <f t="shared" si="185"/>
        <v>0.21757020029747992</v>
      </c>
      <c r="P244" s="245">
        <f t="shared" si="185"/>
        <v>0.22442446297680754</v>
      </c>
      <c r="Q244" s="245">
        <f t="shared" si="185"/>
        <v>0.23160604579206553</v>
      </c>
      <c r="R244" s="245">
        <f t="shared" si="185"/>
        <v>0.23901743925741159</v>
      </c>
    </row>
    <row r="245" spans="1:16383" s="91" customFormat="1" x14ac:dyDescent="0.25">
      <c r="A245" s="170"/>
      <c r="B245" s="165"/>
      <c r="C245" s="274"/>
      <c r="D245" s="171"/>
      <c r="E245" s="7" t="str">
        <f t="shared" ref="E245:R245" si="186" xml:space="preserve"> E$241</f>
        <v>2019-20 wedge RCV indexation</v>
      </c>
      <c r="F245" s="246">
        <f t="shared" si="186"/>
        <v>0</v>
      </c>
      <c r="G245" s="162" t="str">
        <f t="shared" si="186"/>
        <v>£m</v>
      </c>
      <c r="H245" s="246">
        <f t="shared" si="186"/>
        <v>0</v>
      </c>
      <c r="I245" s="246">
        <f t="shared" si="186"/>
        <v>0</v>
      </c>
      <c r="J245" s="246">
        <f t="shared" si="186"/>
        <v>0</v>
      </c>
      <c r="K245" s="246">
        <f t="shared" si="186"/>
        <v>0</v>
      </c>
      <c r="L245" s="246">
        <f t="shared" si="186"/>
        <v>0</v>
      </c>
      <c r="M245" s="246">
        <f t="shared" si="186"/>
        <v>5.0047606702804141E-3</v>
      </c>
      <c r="N245" s="246">
        <f t="shared" si="186"/>
        <v>6.2523969271335101E-3</v>
      </c>
      <c r="O245" s="246">
        <f t="shared" si="186"/>
        <v>6.854262679327627E-3</v>
      </c>
      <c r="P245" s="246">
        <f t="shared" si="186"/>
        <v>7.1815828152579971E-3</v>
      </c>
      <c r="Q245" s="246">
        <f t="shared" si="186"/>
        <v>7.4113934653460521E-3</v>
      </c>
      <c r="R245" s="246">
        <f t="shared" si="186"/>
        <v>7.1705231777223011E-3</v>
      </c>
      <c r="S245" s="92"/>
      <c r="T245" s="92"/>
      <c r="U245" s="92"/>
      <c r="V245" s="92"/>
      <c r="W245" s="92"/>
      <c r="X245" s="92"/>
      <c r="Y245" s="92"/>
      <c r="Z245" s="92"/>
    </row>
    <row r="246" spans="1:16383" x14ac:dyDescent="0.25">
      <c r="A246" s="49"/>
      <c r="C246" s="276"/>
      <c r="D246" s="57"/>
      <c r="E246" s="7" t="s">
        <v>570</v>
      </c>
      <c r="F246" s="247"/>
      <c r="G246" s="162" t="s">
        <v>296</v>
      </c>
      <c r="H246" s="247"/>
      <c r="I246" s="247"/>
      <c r="J246" s="337">
        <f t="shared" ref="J246:R246" si="187" xml:space="preserve"> (J244+J245) * J243</f>
        <v>0</v>
      </c>
      <c r="K246" s="337">
        <f t="shared" si="187"/>
        <v>0</v>
      </c>
      <c r="L246" s="337">
        <f t="shared" si="187"/>
        <v>0</v>
      </c>
      <c r="M246" s="337">
        <f xml:space="preserve"> (M244+M245) * M243</f>
        <v>9.5093011516655893E-3</v>
      </c>
      <c r="N246" s="337">
        <f t="shared" si="187"/>
        <v>9.7906590133865958E-3</v>
      </c>
      <c r="O246" s="337">
        <f t="shared" si="187"/>
        <v>1.0099100833956339E-2</v>
      </c>
      <c r="P246" s="337">
        <f t="shared" si="187"/>
        <v>1.0422272060642949E-2</v>
      </c>
      <c r="Q246" s="337">
        <f t="shared" si="187"/>
        <v>1.0755784766583521E-2</v>
      </c>
      <c r="R246" s="337">
        <f t="shared" si="187"/>
        <v>0</v>
      </c>
      <c r="S246" s="92"/>
      <c r="T246" s="92"/>
      <c r="U246" s="92"/>
      <c r="V246" s="92"/>
      <c r="W246" s="92"/>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c r="BB246" s="92"/>
      <c r="BC246" s="92"/>
      <c r="BD246" s="92"/>
      <c r="BE246" s="92"/>
      <c r="BF246" s="92"/>
      <c r="BG246" s="92"/>
      <c r="BH246" s="92"/>
      <c r="BI246" s="92"/>
      <c r="BJ246" s="92"/>
      <c r="BK246" s="92"/>
      <c r="BL246" s="92"/>
      <c r="BM246" s="92"/>
      <c r="BN246" s="92"/>
      <c r="BO246" s="92"/>
      <c r="BP246" s="92"/>
      <c r="BQ246" s="92"/>
      <c r="BR246" s="92"/>
      <c r="BS246" s="92"/>
      <c r="BT246" s="92"/>
      <c r="BU246" s="92"/>
      <c r="BV246" s="92"/>
      <c r="BW246" s="92"/>
      <c r="BX246" s="92"/>
      <c r="BY246" s="92"/>
      <c r="BZ246" s="92"/>
      <c r="CA246" s="92"/>
      <c r="CB246" s="92"/>
      <c r="CC246" s="92"/>
      <c r="CD246" s="92"/>
      <c r="CE246" s="92"/>
      <c r="CF246" s="92"/>
      <c r="CG246" s="92"/>
      <c r="CH246" s="92"/>
      <c r="CI246" s="92"/>
      <c r="CJ246" s="92"/>
      <c r="CK246" s="92"/>
      <c r="CL246" s="92"/>
      <c r="CM246" s="92"/>
      <c r="CN246" s="92"/>
      <c r="CO246" s="92"/>
      <c r="CP246" s="92"/>
      <c r="CQ246" s="92"/>
      <c r="CR246" s="92"/>
      <c r="CS246" s="92"/>
      <c r="CT246" s="92"/>
      <c r="CU246" s="92"/>
      <c r="CV246" s="92"/>
      <c r="CW246" s="92"/>
      <c r="CX246" s="92"/>
      <c r="CY246" s="92"/>
      <c r="CZ246" s="92"/>
      <c r="DA246" s="92"/>
      <c r="DB246" s="92"/>
      <c r="DC246" s="92"/>
      <c r="DD246" s="92"/>
      <c r="DE246" s="92"/>
      <c r="DF246" s="92"/>
      <c r="DG246" s="92"/>
      <c r="DH246" s="92"/>
      <c r="DI246" s="92"/>
      <c r="DJ246" s="92"/>
      <c r="DK246" s="92"/>
      <c r="DL246" s="92"/>
      <c r="DM246" s="92"/>
      <c r="DN246" s="92"/>
      <c r="DO246" s="92"/>
      <c r="DP246" s="92"/>
      <c r="DQ246" s="92"/>
      <c r="DR246" s="92"/>
      <c r="DS246" s="92"/>
      <c r="DT246" s="92"/>
      <c r="DU246" s="92"/>
      <c r="DV246" s="92"/>
      <c r="DW246" s="92"/>
      <c r="DX246" s="92"/>
      <c r="DY246" s="92"/>
      <c r="DZ246" s="92"/>
      <c r="EA246" s="92"/>
      <c r="EB246" s="92"/>
      <c r="EC246" s="92"/>
      <c r="ED246" s="92"/>
      <c r="EE246" s="92"/>
      <c r="EF246" s="92"/>
      <c r="EG246" s="92"/>
      <c r="EH246" s="92"/>
      <c r="EI246" s="92"/>
      <c r="EJ246" s="92"/>
      <c r="EK246" s="92"/>
      <c r="EL246" s="92"/>
      <c r="EM246" s="92"/>
      <c r="EN246" s="92"/>
      <c r="EO246" s="92"/>
      <c r="EP246" s="92"/>
      <c r="EQ246" s="92"/>
      <c r="ER246" s="92"/>
      <c r="ES246" s="92"/>
      <c r="ET246" s="92"/>
      <c r="EU246" s="92"/>
      <c r="EV246" s="92"/>
      <c r="EW246" s="92"/>
      <c r="EX246" s="92"/>
      <c r="EY246" s="92"/>
      <c r="EZ246" s="92"/>
      <c r="FA246" s="92"/>
      <c r="FB246" s="92"/>
      <c r="FC246" s="92"/>
      <c r="FD246" s="92"/>
      <c r="FE246" s="92"/>
      <c r="FF246" s="92"/>
      <c r="FG246" s="92"/>
      <c r="FH246" s="92"/>
      <c r="FI246" s="92"/>
      <c r="FJ246" s="92"/>
      <c r="FK246" s="92"/>
      <c r="FL246" s="92"/>
      <c r="FM246" s="92"/>
      <c r="FN246" s="92"/>
      <c r="FO246" s="92"/>
      <c r="FP246" s="92"/>
      <c r="FQ246" s="92"/>
      <c r="FR246" s="92"/>
      <c r="FS246" s="92"/>
      <c r="FT246" s="92"/>
      <c r="FU246" s="92"/>
      <c r="FV246" s="92"/>
      <c r="FW246" s="92"/>
      <c r="FX246" s="92"/>
      <c r="FY246" s="92"/>
      <c r="FZ246" s="92"/>
      <c r="GA246" s="92"/>
      <c r="GB246" s="92"/>
      <c r="GC246" s="92"/>
      <c r="GD246" s="92"/>
      <c r="GE246" s="92"/>
      <c r="GF246" s="92"/>
      <c r="GG246" s="92"/>
      <c r="GH246" s="92"/>
      <c r="GI246" s="92"/>
      <c r="GJ246" s="92"/>
      <c r="GK246" s="92"/>
      <c r="GL246" s="92"/>
      <c r="GM246" s="92"/>
      <c r="GN246" s="92"/>
      <c r="GO246" s="92"/>
      <c r="GP246" s="92"/>
      <c r="GQ246" s="92"/>
      <c r="GR246" s="92"/>
      <c r="GS246" s="92"/>
      <c r="GT246" s="92"/>
      <c r="GU246" s="92"/>
      <c r="GV246" s="92"/>
      <c r="GW246" s="92"/>
      <c r="GX246" s="92"/>
      <c r="GY246" s="92"/>
      <c r="GZ246" s="92"/>
      <c r="HA246" s="92"/>
      <c r="HB246" s="92"/>
      <c r="HC246" s="92"/>
      <c r="HD246" s="92"/>
      <c r="HE246" s="92"/>
      <c r="HF246" s="92"/>
      <c r="HG246" s="92"/>
      <c r="HH246" s="92"/>
      <c r="HI246" s="92"/>
      <c r="HJ246" s="92"/>
      <c r="HK246" s="92"/>
      <c r="HL246" s="92"/>
      <c r="HM246" s="92"/>
      <c r="HN246" s="92"/>
      <c r="HO246" s="92"/>
      <c r="HP246" s="92"/>
      <c r="HQ246" s="92"/>
      <c r="HR246" s="92"/>
      <c r="HS246" s="92"/>
      <c r="HT246" s="92"/>
      <c r="HU246" s="92"/>
      <c r="HV246" s="92"/>
      <c r="HW246" s="92"/>
      <c r="HX246" s="92"/>
      <c r="HY246" s="92"/>
      <c r="HZ246" s="92"/>
      <c r="IA246" s="92"/>
      <c r="IB246" s="92"/>
      <c r="IC246" s="92"/>
      <c r="ID246" s="92"/>
      <c r="IE246" s="92"/>
      <c r="IF246" s="92"/>
      <c r="IG246" s="92"/>
      <c r="IH246" s="92"/>
      <c r="II246" s="92"/>
      <c r="IJ246" s="92"/>
      <c r="IK246" s="92"/>
      <c r="IL246" s="92"/>
      <c r="IM246" s="92"/>
      <c r="IN246" s="92"/>
      <c r="IO246" s="92"/>
      <c r="IP246" s="92"/>
      <c r="IQ246" s="92"/>
      <c r="IR246" s="92"/>
      <c r="IS246" s="92"/>
      <c r="IT246" s="92"/>
      <c r="IU246" s="92"/>
      <c r="IV246" s="92"/>
      <c r="IW246" s="92"/>
      <c r="IX246" s="92"/>
      <c r="IY246" s="92"/>
      <c r="IZ246" s="92"/>
      <c r="JA246" s="92"/>
      <c r="JB246" s="92"/>
      <c r="JC246" s="92"/>
      <c r="JD246" s="92"/>
      <c r="JE246" s="92"/>
      <c r="JF246" s="92"/>
      <c r="JG246" s="92"/>
      <c r="JH246" s="92"/>
      <c r="JI246" s="92"/>
      <c r="JJ246" s="92"/>
      <c r="JK246" s="92"/>
      <c r="JL246" s="92"/>
      <c r="JM246" s="92"/>
      <c r="JN246" s="92"/>
      <c r="JO246" s="92"/>
      <c r="JP246" s="92"/>
      <c r="JQ246" s="92"/>
      <c r="JR246" s="92"/>
      <c r="JS246" s="92"/>
      <c r="JT246" s="92"/>
      <c r="JU246" s="92"/>
      <c r="JV246" s="92"/>
      <c r="JW246" s="92"/>
      <c r="JX246" s="92"/>
      <c r="JY246" s="92"/>
      <c r="JZ246" s="92"/>
      <c r="KA246" s="92"/>
      <c r="KB246" s="92"/>
      <c r="KC246" s="92"/>
      <c r="KD246" s="92"/>
      <c r="KE246" s="92"/>
      <c r="KF246" s="92"/>
      <c r="KG246" s="92"/>
      <c r="KH246" s="92"/>
      <c r="KI246" s="92"/>
      <c r="KJ246" s="92"/>
      <c r="KK246" s="92"/>
      <c r="KL246" s="92"/>
      <c r="KM246" s="92"/>
      <c r="KN246" s="92"/>
      <c r="KO246" s="92"/>
      <c r="KP246" s="92"/>
      <c r="KQ246" s="92"/>
      <c r="KR246" s="92"/>
      <c r="KS246" s="92"/>
      <c r="KT246" s="92"/>
      <c r="KU246" s="92"/>
      <c r="KV246" s="92"/>
      <c r="KW246" s="92"/>
      <c r="KX246" s="92"/>
      <c r="KY246" s="92"/>
      <c r="KZ246" s="92"/>
      <c r="LA246" s="92"/>
      <c r="LB246" s="92"/>
      <c r="LC246" s="92"/>
      <c r="LD246" s="92"/>
      <c r="LE246" s="92"/>
      <c r="LF246" s="92"/>
      <c r="LG246" s="92"/>
      <c r="LH246" s="92"/>
      <c r="LI246" s="92"/>
      <c r="LJ246" s="92"/>
      <c r="LK246" s="92"/>
      <c r="LL246" s="92"/>
      <c r="LM246" s="92"/>
      <c r="LN246" s="92"/>
      <c r="LO246" s="92"/>
      <c r="LP246" s="92"/>
      <c r="LQ246" s="92"/>
      <c r="LR246" s="92"/>
      <c r="LS246" s="92"/>
      <c r="LT246" s="92"/>
      <c r="LU246" s="92"/>
      <c r="LV246" s="92"/>
      <c r="LW246" s="92"/>
      <c r="LX246" s="92"/>
      <c r="LY246" s="92"/>
      <c r="LZ246" s="92"/>
      <c r="MA246" s="92"/>
      <c r="MB246" s="92"/>
      <c r="MC246" s="92"/>
      <c r="MD246" s="92"/>
      <c r="ME246" s="92"/>
      <c r="MF246" s="92"/>
      <c r="MG246" s="92"/>
      <c r="MH246" s="92"/>
      <c r="MI246" s="92"/>
      <c r="MJ246" s="92"/>
      <c r="MK246" s="92"/>
      <c r="ML246" s="92"/>
      <c r="MM246" s="92"/>
      <c r="MN246" s="92"/>
      <c r="MO246" s="92"/>
      <c r="MP246" s="92"/>
      <c r="MQ246" s="92"/>
      <c r="MR246" s="92"/>
      <c r="MS246" s="92"/>
      <c r="MT246" s="92"/>
      <c r="MU246" s="92"/>
      <c r="MV246" s="92"/>
      <c r="MW246" s="92"/>
      <c r="MX246" s="92"/>
      <c r="MY246" s="92"/>
      <c r="MZ246" s="92"/>
      <c r="NA246" s="92"/>
      <c r="NB246" s="92"/>
      <c r="NC246" s="92"/>
      <c r="ND246" s="92"/>
      <c r="NE246" s="92"/>
      <c r="NF246" s="92"/>
      <c r="NG246" s="92"/>
      <c r="NH246" s="92"/>
      <c r="NI246" s="92"/>
      <c r="NJ246" s="92"/>
      <c r="NK246" s="92"/>
      <c r="NL246" s="92"/>
      <c r="NM246" s="92"/>
      <c r="NN246" s="92"/>
      <c r="NO246" s="92"/>
      <c r="NP246" s="92"/>
      <c r="NQ246" s="92"/>
      <c r="NR246" s="92"/>
      <c r="NS246" s="92"/>
      <c r="NT246" s="92"/>
      <c r="NU246" s="92"/>
      <c r="NV246" s="92"/>
      <c r="NW246" s="92"/>
      <c r="NX246" s="92"/>
      <c r="NY246" s="92"/>
      <c r="NZ246" s="92"/>
      <c r="OA246" s="92"/>
      <c r="OB246" s="92"/>
      <c r="OC246" s="92"/>
      <c r="OD246" s="92"/>
      <c r="OE246" s="92"/>
      <c r="OF246" s="92"/>
      <c r="OG246" s="92"/>
      <c r="OH246" s="92"/>
      <c r="OI246" s="92"/>
      <c r="OJ246" s="92"/>
      <c r="OK246" s="92"/>
      <c r="OL246" s="92"/>
      <c r="OM246" s="92"/>
      <c r="ON246" s="92"/>
      <c r="OO246" s="92"/>
      <c r="OP246" s="92"/>
      <c r="OQ246" s="92"/>
      <c r="OR246" s="92"/>
      <c r="OS246" s="92"/>
      <c r="OT246" s="92"/>
      <c r="OU246" s="92"/>
      <c r="OV246" s="92"/>
      <c r="OW246" s="92"/>
      <c r="OX246" s="92"/>
      <c r="OY246" s="92"/>
      <c r="OZ246" s="92"/>
      <c r="PA246" s="92"/>
      <c r="PB246" s="92"/>
      <c r="PC246" s="92"/>
      <c r="PD246" s="92"/>
      <c r="PE246" s="92"/>
      <c r="PF246" s="92"/>
      <c r="PG246" s="92"/>
      <c r="PH246" s="92"/>
      <c r="PI246" s="92"/>
      <c r="PJ246" s="92"/>
      <c r="PK246" s="92"/>
      <c r="PL246" s="92"/>
      <c r="PM246" s="92"/>
      <c r="PN246" s="92"/>
      <c r="PO246" s="92"/>
      <c r="PP246" s="92"/>
      <c r="PQ246" s="92"/>
      <c r="PR246" s="92"/>
      <c r="PS246" s="92"/>
      <c r="PT246" s="92"/>
      <c r="PU246" s="92"/>
      <c r="PV246" s="92"/>
      <c r="PW246" s="92"/>
      <c r="PX246" s="92"/>
      <c r="PY246" s="92"/>
      <c r="PZ246" s="92"/>
      <c r="QA246" s="92"/>
      <c r="QB246" s="92"/>
      <c r="QC246" s="92"/>
      <c r="QD246" s="92"/>
      <c r="QE246" s="92"/>
      <c r="QF246" s="92"/>
      <c r="QG246" s="92"/>
      <c r="QH246" s="92"/>
      <c r="QI246" s="92"/>
      <c r="QJ246" s="92"/>
      <c r="QK246" s="92"/>
      <c r="QL246" s="92"/>
      <c r="QM246" s="92"/>
      <c r="QN246" s="92"/>
      <c r="QO246" s="92"/>
      <c r="QP246" s="92"/>
      <c r="QQ246" s="92"/>
      <c r="QR246" s="92"/>
      <c r="QS246" s="92"/>
      <c r="QT246" s="92"/>
      <c r="QU246" s="92"/>
      <c r="QV246" s="92"/>
      <c r="QW246" s="92"/>
      <c r="QX246" s="92"/>
      <c r="QY246" s="92"/>
      <c r="QZ246" s="92"/>
      <c r="RA246" s="92"/>
      <c r="RB246" s="92"/>
      <c r="RC246" s="92"/>
      <c r="RD246" s="92"/>
      <c r="RE246" s="92"/>
      <c r="RF246" s="92"/>
      <c r="RG246" s="92"/>
      <c r="RH246" s="92"/>
      <c r="RI246" s="92"/>
      <c r="RJ246" s="92"/>
      <c r="RK246" s="92"/>
      <c r="RL246" s="92"/>
      <c r="RM246" s="92"/>
      <c r="RN246" s="92"/>
      <c r="RO246" s="92"/>
      <c r="RP246" s="92"/>
      <c r="RQ246" s="92"/>
      <c r="RR246" s="92"/>
      <c r="RS246" s="92"/>
      <c r="RT246" s="92"/>
      <c r="RU246" s="92"/>
      <c r="RV246" s="92"/>
      <c r="RW246" s="92"/>
      <c r="RX246" s="92"/>
      <c r="RY246" s="92"/>
      <c r="RZ246" s="92"/>
      <c r="SA246" s="92"/>
      <c r="SB246" s="92"/>
      <c r="SC246" s="92"/>
      <c r="SD246" s="92"/>
      <c r="SE246" s="92"/>
      <c r="SF246" s="92"/>
      <c r="SG246" s="92"/>
      <c r="SH246" s="92"/>
      <c r="SI246" s="92"/>
      <c r="SJ246" s="92"/>
      <c r="SK246" s="92"/>
      <c r="SL246" s="92"/>
      <c r="SM246" s="92"/>
      <c r="SN246" s="92"/>
      <c r="SO246" s="92"/>
      <c r="SP246" s="92"/>
      <c r="SQ246" s="92"/>
      <c r="SR246" s="92"/>
      <c r="SS246" s="92"/>
      <c r="ST246" s="92"/>
      <c r="SU246" s="92"/>
      <c r="SV246" s="92"/>
      <c r="SW246" s="92"/>
      <c r="SX246" s="92"/>
      <c r="SY246" s="92"/>
      <c r="SZ246" s="92"/>
      <c r="TA246" s="92"/>
      <c r="TB246" s="92"/>
      <c r="TC246" s="92"/>
      <c r="TD246" s="92"/>
      <c r="TE246" s="92"/>
      <c r="TF246" s="92"/>
      <c r="TG246" s="92"/>
      <c r="TH246" s="92"/>
      <c r="TI246" s="92"/>
      <c r="TJ246" s="92"/>
      <c r="TK246" s="92"/>
      <c r="TL246" s="92"/>
      <c r="TM246" s="92"/>
      <c r="TN246" s="92"/>
      <c r="TO246" s="92"/>
      <c r="TP246" s="92"/>
      <c r="TQ246" s="92"/>
      <c r="TR246" s="92"/>
      <c r="TS246" s="92"/>
      <c r="TT246" s="92"/>
      <c r="TU246" s="92"/>
      <c r="TV246" s="92"/>
      <c r="TW246" s="92"/>
      <c r="TX246" s="92"/>
      <c r="TY246" s="92"/>
      <c r="TZ246" s="92"/>
      <c r="UA246" s="92"/>
      <c r="UB246" s="92"/>
      <c r="UC246" s="92"/>
      <c r="UD246" s="92"/>
      <c r="UE246" s="92"/>
      <c r="UF246" s="92"/>
      <c r="UG246" s="92"/>
      <c r="UH246" s="92"/>
      <c r="UI246" s="92"/>
      <c r="UJ246" s="92"/>
      <c r="UK246" s="92"/>
      <c r="UL246" s="92"/>
      <c r="UM246" s="92"/>
      <c r="UN246" s="92"/>
      <c r="UO246" s="92"/>
      <c r="UP246" s="92"/>
      <c r="UQ246" s="92"/>
      <c r="UR246" s="92"/>
      <c r="US246" s="92"/>
      <c r="UT246" s="92"/>
      <c r="UU246" s="92"/>
      <c r="UV246" s="92"/>
      <c r="UW246" s="92"/>
      <c r="UX246" s="92"/>
      <c r="UY246" s="92"/>
      <c r="UZ246" s="92"/>
      <c r="VA246" s="92"/>
      <c r="VB246" s="92"/>
      <c r="VC246" s="92"/>
      <c r="VD246" s="92"/>
      <c r="VE246" s="92"/>
      <c r="VF246" s="92"/>
      <c r="VG246" s="92"/>
      <c r="VH246" s="92"/>
      <c r="VI246" s="92"/>
      <c r="VJ246" s="92"/>
      <c r="VK246" s="92"/>
      <c r="VL246" s="92"/>
      <c r="VM246" s="92"/>
      <c r="VN246" s="92"/>
      <c r="VO246" s="92"/>
      <c r="VP246" s="92"/>
      <c r="VQ246" s="92"/>
      <c r="VR246" s="92"/>
      <c r="VS246" s="92"/>
      <c r="VT246" s="92"/>
      <c r="VU246" s="92"/>
      <c r="VV246" s="92"/>
      <c r="VW246" s="92"/>
      <c r="VX246" s="92"/>
      <c r="VY246" s="92"/>
      <c r="VZ246" s="92"/>
      <c r="WA246" s="92"/>
      <c r="WB246" s="92"/>
      <c r="WC246" s="92"/>
      <c r="WD246" s="92"/>
      <c r="WE246" s="92"/>
      <c r="WF246" s="92"/>
      <c r="WG246" s="92"/>
      <c r="WH246" s="92"/>
      <c r="WI246" s="92"/>
      <c r="WJ246" s="92"/>
      <c r="WK246" s="92"/>
      <c r="WL246" s="92"/>
      <c r="WM246" s="92"/>
      <c r="WN246" s="92"/>
      <c r="WO246" s="92"/>
      <c r="WP246" s="92"/>
      <c r="WQ246" s="92"/>
      <c r="WR246" s="92"/>
      <c r="WS246" s="92"/>
      <c r="WT246" s="92"/>
      <c r="WU246" s="92"/>
      <c r="WV246" s="92"/>
      <c r="WW246" s="92"/>
      <c r="WX246" s="92"/>
      <c r="WY246" s="92"/>
      <c r="WZ246" s="92"/>
      <c r="XA246" s="92"/>
      <c r="XB246" s="92"/>
      <c r="XC246" s="92"/>
      <c r="XD246" s="92"/>
      <c r="XE246" s="92"/>
      <c r="XF246" s="92"/>
      <c r="XG246" s="92"/>
      <c r="XH246" s="92"/>
      <c r="XI246" s="92"/>
      <c r="XJ246" s="92"/>
      <c r="XK246" s="92"/>
      <c r="XL246" s="92"/>
      <c r="XM246" s="92"/>
      <c r="XN246" s="92"/>
      <c r="XO246" s="92"/>
      <c r="XP246" s="92"/>
      <c r="XQ246" s="92"/>
      <c r="XR246" s="92"/>
      <c r="XS246" s="92"/>
      <c r="XT246" s="92"/>
      <c r="XU246" s="92"/>
      <c r="XV246" s="92"/>
      <c r="XW246" s="92"/>
      <c r="XX246" s="92"/>
      <c r="XY246" s="92"/>
      <c r="XZ246" s="92"/>
      <c r="YA246" s="92"/>
      <c r="YB246" s="92"/>
      <c r="YC246" s="92"/>
      <c r="YD246" s="92"/>
      <c r="YE246" s="92"/>
      <c r="YF246" s="92"/>
      <c r="YG246" s="92"/>
      <c r="YH246" s="92"/>
      <c r="YI246" s="92"/>
      <c r="YJ246" s="92"/>
      <c r="YK246" s="92"/>
      <c r="YL246" s="92"/>
      <c r="YM246" s="92"/>
      <c r="YN246" s="92"/>
      <c r="YO246" s="92"/>
      <c r="YP246" s="92"/>
      <c r="YQ246" s="92"/>
      <c r="YR246" s="92"/>
      <c r="YS246" s="92"/>
      <c r="YT246" s="92"/>
      <c r="YU246" s="92"/>
      <c r="YV246" s="92"/>
      <c r="YW246" s="92"/>
      <c r="YX246" s="92"/>
      <c r="YY246" s="92"/>
      <c r="YZ246" s="92"/>
      <c r="ZA246" s="92"/>
      <c r="ZB246" s="92"/>
      <c r="ZC246" s="92"/>
      <c r="ZD246" s="92"/>
      <c r="ZE246" s="92"/>
      <c r="ZF246" s="92"/>
      <c r="ZG246" s="92"/>
      <c r="ZH246" s="92"/>
      <c r="ZI246" s="92"/>
      <c r="ZJ246" s="92"/>
      <c r="ZK246" s="92"/>
      <c r="ZL246" s="92"/>
      <c r="ZM246" s="92"/>
      <c r="ZN246" s="92"/>
      <c r="ZO246" s="92"/>
      <c r="ZP246" s="92"/>
      <c r="ZQ246" s="92"/>
      <c r="ZR246" s="92"/>
      <c r="ZS246" s="92"/>
      <c r="ZT246" s="92"/>
      <c r="ZU246" s="92"/>
      <c r="ZV246" s="92"/>
      <c r="ZW246" s="92"/>
      <c r="ZX246" s="92"/>
      <c r="ZY246" s="92"/>
      <c r="ZZ246" s="92"/>
      <c r="AAA246" s="92"/>
      <c r="AAB246" s="92"/>
      <c r="AAC246" s="92"/>
      <c r="AAD246" s="92"/>
      <c r="AAE246" s="92"/>
      <c r="AAF246" s="92"/>
      <c r="AAG246" s="92"/>
      <c r="AAH246" s="92"/>
      <c r="AAI246" s="92"/>
      <c r="AAJ246" s="92"/>
      <c r="AAK246" s="92"/>
      <c r="AAL246" s="92"/>
      <c r="AAM246" s="92"/>
      <c r="AAN246" s="92"/>
      <c r="AAO246" s="92"/>
      <c r="AAP246" s="92"/>
      <c r="AAQ246" s="92"/>
      <c r="AAR246" s="92"/>
      <c r="AAS246" s="92"/>
      <c r="AAT246" s="92"/>
      <c r="AAU246" s="92"/>
      <c r="AAV246" s="92"/>
      <c r="AAW246" s="92"/>
      <c r="AAX246" s="92"/>
      <c r="AAY246" s="92"/>
      <c r="AAZ246" s="92"/>
      <c r="ABA246" s="92"/>
      <c r="ABB246" s="92"/>
      <c r="ABC246" s="92"/>
      <c r="ABD246" s="92"/>
      <c r="ABE246" s="92"/>
      <c r="ABF246" s="92"/>
      <c r="ABG246" s="92"/>
      <c r="ABH246" s="92"/>
      <c r="ABI246" s="92"/>
      <c r="ABJ246" s="92"/>
      <c r="ABK246" s="92"/>
      <c r="ABL246" s="92"/>
      <c r="ABM246" s="92"/>
      <c r="ABN246" s="92"/>
      <c r="ABO246" s="92"/>
      <c r="ABP246" s="92"/>
      <c r="ABQ246" s="92"/>
      <c r="ABR246" s="92"/>
      <c r="ABS246" s="92"/>
      <c r="ABT246" s="92"/>
      <c r="ABU246" s="92"/>
      <c r="ABV246" s="92"/>
      <c r="ABW246" s="92"/>
      <c r="ABX246" s="92"/>
      <c r="ABY246" s="92"/>
      <c r="ABZ246" s="92"/>
      <c r="ACA246" s="92"/>
      <c r="ACB246" s="92"/>
      <c r="ACC246" s="92"/>
      <c r="ACD246" s="92"/>
      <c r="ACE246" s="92"/>
      <c r="ACF246" s="92"/>
      <c r="ACG246" s="92"/>
      <c r="ACH246" s="92"/>
      <c r="ACI246" s="92"/>
      <c r="ACJ246" s="92"/>
      <c r="ACK246" s="92"/>
      <c r="ACL246" s="92"/>
      <c r="ACM246" s="92"/>
      <c r="ACN246" s="92"/>
      <c r="ACO246" s="92"/>
      <c r="ACP246" s="92"/>
      <c r="ACQ246" s="92"/>
      <c r="ACR246" s="92"/>
      <c r="ACS246" s="92"/>
      <c r="ACT246" s="92"/>
      <c r="ACU246" s="92"/>
      <c r="ACV246" s="92"/>
      <c r="ACW246" s="92"/>
      <c r="ACX246" s="92"/>
      <c r="ACY246" s="92"/>
      <c r="ACZ246" s="92"/>
      <c r="ADA246" s="92"/>
      <c r="ADB246" s="92"/>
      <c r="ADC246" s="92"/>
      <c r="ADD246" s="92"/>
      <c r="ADE246" s="92"/>
      <c r="ADF246" s="92"/>
      <c r="ADG246" s="92"/>
      <c r="ADH246" s="92"/>
      <c r="ADI246" s="92"/>
      <c r="ADJ246" s="92"/>
      <c r="ADK246" s="92"/>
      <c r="ADL246" s="92"/>
      <c r="ADM246" s="92"/>
      <c r="ADN246" s="92"/>
      <c r="ADO246" s="92"/>
      <c r="ADP246" s="92"/>
      <c r="ADQ246" s="92"/>
      <c r="ADR246" s="92"/>
      <c r="ADS246" s="92"/>
      <c r="ADT246" s="92"/>
      <c r="ADU246" s="92"/>
      <c r="ADV246" s="92"/>
      <c r="ADW246" s="92"/>
      <c r="ADX246" s="92"/>
      <c r="ADY246" s="92"/>
      <c r="ADZ246" s="92"/>
      <c r="AEA246" s="92"/>
      <c r="AEB246" s="92"/>
      <c r="AEC246" s="92"/>
      <c r="AED246" s="92"/>
      <c r="AEE246" s="92"/>
      <c r="AEF246" s="92"/>
      <c r="AEG246" s="92"/>
      <c r="AEH246" s="92"/>
      <c r="AEI246" s="92"/>
      <c r="AEJ246" s="92"/>
      <c r="AEK246" s="92"/>
      <c r="AEL246" s="92"/>
      <c r="AEM246" s="92"/>
      <c r="AEN246" s="92"/>
      <c r="AEO246" s="92"/>
      <c r="AEP246" s="92"/>
      <c r="AEQ246" s="92"/>
      <c r="AER246" s="92"/>
      <c r="AES246" s="92"/>
      <c r="AET246" s="92"/>
      <c r="AEU246" s="92"/>
      <c r="AEV246" s="92"/>
      <c r="AEW246" s="92"/>
      <c r="AEX246" s="92"/>
      <c r="AEY246" s="92"/>
      <c r="AEZ246" s="92"/>
      <c r="AFA246" s="92"/>
      <c r="AFB246" s="92"/>
      <c r="AFC246" s="92"/>
      <c r="AFD246" s="92"/>
      <c r="AFE246" s="92"/>
      <c r="AFF246" s="92"/>
      <c r="AFG246" s="92"/>
      <c r="AFH246" s="92"/>
      <c r="AFI246" s="92"/>
      <c r="AFJ246" s="92"/>
      <c r="AFK246" s="92"/>
      <c r="AFL246" s="92"/>
      <c r="AFM246" s="92"/>
      <c r="AFN246" s="92"/>
      <c r="AFO246" s="92"/>
      <c r="AFP246" s="92"/>
      <c r="AFQ246" s="92"/>
      <c r="AFR246" s="92"/>
      <c r="AFS246" s="92"/>
      <c r="AFT246" s="92"/>
      <c r="AFU246" s="92"/>
      <c r="AFV246" s="92"/>
      <c r="AFW246" s="92"/>
      <c r="AFX246" s="92"/>
      <c r="AFY246" s="92"/>
      <c r="AFZ246" s="92"/>
      <c r="AGA246" s="92"/>
      <c r="AGB246" s="92"/>
      <c r="AGC246" s="92"/>
      <c r="AGD246" s="92"/>
      <c r="AGE246" s="92"/>
      <c r="AGF246" s="92"/>
      <c r="AGG246" s="92"/>
      <c r="AGH246" s="92"/>
      <c r="AGI246" s="92"/>
      <c r="AGJ246" s="92"/>
      <c r="AGK246" s="92"/>
      <c r="AGL246" s="92"/>
      <c r="AGM246" s="92"/>
      <c r="AGN246" s="92"/>
      <c r="AGO246" s="92"/>
      <c r="AGP246" s="92"/>
      <c r="AGQ246" s="92"/>
      <c r="AGR246" s="92"/>
      <c r="AGS246" s="92"/>
      <c r="AGT246" s="92"/>
      <c r="AGU246" s="92"/>
      <c r="AGV246" s="92"/>
      <c r="AGW246" s="92"/>
      <c r="AGX246" s="92"/>
      <c r="AGY246" s="92"/>
      <c r="AGZ246" s="92"/>
      <c r="AHA246" s="92"/>
      <c r="AHB246" s="92"/>
      <c r="AHC246" s="92"/>
      <c r="AHD246" s="92"/>
      <c r="AHE246" s="92"/>
      <c r="AHF246" s="92"/>
      <c r="AHG246" s="92"/>
      <c r="AHH246" s="92"/>
      <c r="AHI246" s="92"/>
      <c r="AHJ246" s="92"/>
      <c r="AHK246" s="92"/>
      <c r="AHL246" s="92"/>
      <c r="AHM246" s="92"/>
      <c r="AHN246" s="92"/>
      <c r="AHO246" s="92"/>
      <c r="AHP246" s="92"/>
      <c r="AHQ246" s="92"/>
      <c r="AHR246" s="92"/>
      <c r="AHS246" s="92"/>
      <c r="AHT246" s="92"/>
      <c r="AHU246" s="92"/>
      <c r="AHV246" s="92"/>
      <c r="AHW246" s="92"/>
      <c r="AHX246" s="92"/>
      <c r="AHY246" s="92"/>
      <c r="AHZ246" s="92"/>
      <c r="AIA246" s="92"/>
      <c r="AIB246" s="92"/>
      <c r="AIC246" s="92"/>
      <c r="AID246" s="92"/>
      <c r="AIE246" s="92"/>
      <c r="AIF246" s="92"/>
      <c r="AIG246" s="92"/>
      <c r="AIH246" s="92"/>
      <c r="AII246" s="92"/>
      <c r="AIJ246" s="92"/>
      <c r="AIK246" s="92"/>
      <c r="AIL246" s="92"/>
      <c r="AIM246" s="92"/>
      <c r="AIN246" s="92"/>
      <c r="AIO246" s="92"/>
      <c r="AIP246" s="92"/>
      <c r="AIQ246" s="92"/>
      <c r="AIR246" s="92"/>
      <c r="AIS246" s="92"/>
      <c r="AIT246" s="92"/>
      <c r="AIU246" s="92"/>
      <c r="AIV246" s="92"/>
      <c r="AIW246" s="92"/>
      <c r="AIX246" s="92"/>
      <c r="AIY246" s="92"/>
      <c r="AIZ246" s="92"/>
      <c r="AJA246" s="92"/>
      <c r="AJB246" s="92"/>
      <c r="AJC246" s="92"/>
      <c r="AJD246" s="92"/>
      <c r="AJE246" s="92"/>
      <c r="AJF246" s="92"/>
      <c r="AJG246" s="92"/>
      <c r="AJH246" s="92"/>
      <c r="AJI246" s="92"/>
      <c r="AJJ246" s="92"/>
      <c r="AJK246" s="92"/>
      <c r="AJL246" s="92"/>
      <c r="AJM246" s="92"/>
      <c r="AJN246" s="92"/>
      <c r="AJO246" s="92"/>
      <c r="AJP246" s="92"/>
      <c r="AJQ246" s="92"/>
      <c r="AJR246" s="92"/>
      <c r="AJS246" s="92"/>
      <c r="AJT246" s="92"/>
      <c r="AJU246" s="92"/>
      <c r="AJV246" s="92"/>
      <c r="AJW246" s="92"/>
      <c r="AJX246" s="92"/>
      <c r="AJY246" s="92"/>
      <c r="AJZ246" s="92"/>
      <c r="AKA246" s="92"/>
      <c r="AKB246" s="92"/>
      <c r="AKC246" s="92"/>
      <c r="AKD246" s="92"/>
      <c r="AKE246" s="92"/>
      <c r="AKF246" s="92"/>
      <c r="AKG246" s="92"/>
      <c r="AKH246" s="92"/>
      <c r="AKI246" s="92"/>
      <c r="AKJ246" s="92"/>
      <c r="AKK246" s="92"/>
      <c r="AKL246" s="92"/>
      <c r="AKM246" s="92"/>
      <c r="AKN246" s="92"/>
      <c r="AKO246" s="92"/>
      <c r="AKP246" s="92"/>
      <c r="AKQ246" s="92"/>
      <c r="AKR246" s="92"/>
      <c r="AKS246" s="92"/>
      <c r="AKT246" s="92"/>
      <c r="AKU246" s="92"/>
      <c r="AKV246" s="92"/>
      <c r="AKW246" s="92"/>
      <c r="AKX246" s="92"/>
      <c r="AKY246" s="92"/>
      <c r="AKZ246" s="92"/>
      <c r="ALA246" s="92"/>
      <c r="ALB246" s="92"/>
      <c r="ALC246" s="92"/>
      <c r="ALD246" s="92"/>
      <c r="ALE246" s="92"/>
      <c r="ALF246" s="92"/>
      <c r="ALG246" s="92"/>
      <c r="ALH246" s="92"/>
      <c r="ALI246" s="92"/>
      <c r="ALJ246" s="92"/>
      <c r="ALK246" s="92"/>
      <c r="ALL246" s="92"/>
      <c r="ALM246" s="92"/>
      <c r="ALN246" s="92"/>
      <c r="ALO246" s="92"/>
      <c r="ALP246" s="92"/>
      <c r="ALQ246" s="92"/>
      <c r="ALR246" s="92"/>
      <c r="ALS246" s="92"/>
      <c r="ALT246" s="92"/>
      <c r="ALU246" s="92"/>
      <c r="ALV246" s="92"/>
      <c r="ALW246" s="92"/>
      <c r="ALX246" s="92"/>
      <c r="ALY246" s="92"/>
      <c r="ALZ246" s="92"/>
      <c r="AMA246" s="92"/>
      <c r="AMB246" s="92"/>
      <c r="AMC246" s="92"/>
      <c r="AMD246" s="92"/>
      <c r="AME246" s="92"/>
      <c r="AMF246" s="92"/>
      <c r="AMG246" s="92"/>
      <c r="AMH246" s="92"/>
      <c r="AMI246" s="92"/>
      <c r="AMJ246" s="92"/>
      <c r="AMK246" s="92"/>
      <c r="AML246" s="92"/>
      <c r="AMM246" s="92"/>
      <c r="AMN246" s="92"/>
      <c r="AMO246" s="92"/>
      <c r="AMP246" s="92"/>
      <c r="AMQ246" s="92"/>
      <c r="AMR246" s="92"/>
      <c r="AMS246" s="92"/>
      <c r="AMT246" s="92"/>
      <c r="AMU246" s="92"/>
      <c r="AMV246" s="92"/>
      <c r="AMW246" s="92"/>
      <c r="AMX246" s="92"/>
      <c r="AMY246" s="92"/>
      <c r="AMZ246" s="92"/>
      <c r="ANA246" s="92"/>
      <c r="ANB246" s="92"/>
      <c r="ANC246" s="92"/>
      <c r="AND246" s="92"/>
      <c r="ANE246" s="92"/>
      <c r="ANF246" s="92"/>
      <c r="ANG246" s="92"/>
      <c r="ANH246" s="92"/>
      <c r="ANI246" s="92"/>
      <c r="ANJ246" s="92"/>
      <c r="ANK246" s="92"/>
      <c r="ANL246" s="92"/>
      <c r="ANM246" s="92"/>
      <c r="ANN246" s="92"/>
      <c r="ANO246" s="92"/>
      <c r="ANP246" s="92"/>
      <c r="ANQ246" s="92"/>
      <c r="ANR246" s="92"/>
      <c r="ANS246" s="92"/>
      <c r="ANT246" s="92"/>
      <c r="ANU246" s="92"/>
      <c r="ANV246" s="92"/>
      <c r="ANW246" s="92"/>
      <c r="ANX246" s="92"/>
      <c r="ANY246" s="92"/>
      <c r="ANZ246" s="92"/>
      <c r="AOA246" s="92"/>
      <c r="AOB246" s="92"/>
      <c r="AOC246" s="92"/>
      <c r="AOD246" s="92"/>
      <c r="AOE246" s="92"/>
      <c r="AOF246" s="92"/>
      <c r="AOG246" s="92"/>
      <c r="AOH246" s="92"/>
      <c r="AOI246" s="92"/>
      <c r="AOJ246" s="92"/>
      <c r="AOK246" s="92"/>
      <c r="AOL246" s="92"/>
      <c r="AOM246" s="92"/>
      <c r="AON246" s="92"/>
      <c r="AOO246" s="92"/>
      <c r="AOP246" s="92"/>
      <c r="AOQ246" s="92"/>
      <c r="AOR246" s="92"/>
      <c r="AOS246" s="92"/>
      <c r="AOT246" s="92"/>
      <c r="AOU246" s="92"/>
      <c r="AOV246" s="92"/>
      <c r="AOW246" s="92"/>
      <c r="AOX246" s="92"/>
      <c r="AOY246" s="92"/>
      <c r="AOZ246" s="92"/>
      <c r="APA246" s="92"/>
      <c r="APB246" s="92"/>
      <c r="APC246" s="92"/>
      <c r="APD246" s="92"/>
      <c r="APE246" s="92"/>
      <c r="APF246" s="92"/>
      <c r="APG246" s="92"/>
      <c r="APH246" s="92"/>
      <c r="API246" s="92"/>
      <c r="APJ246" s="92"/>
      <c r="APK246" s="92"/>
      <c r="APL246" s="92"/>
      <c r="APM246" s="92"/>
      <c r="APN246" s="92"/>
      <c r="APO246" s="92"/>
      <c r="APP246" s="92"/>
      <c r="APQ246" s="92"/>
      <c r="APR246" s="92"/>
      <c r="APS246" s="92"/>
      <c r="APT246" s="92"/>
      <c r="APU246" s="92"/>
      <c r="APV246" s="92"/>
      <c r="APW246" s="92"/>
      <c r="APX246" s="92"/>
      <c r="APY246" s="92"/>
      <c r="APZ246" s="92"/>
      <c r="AQA246" s="92"/>
      <c r="AQB246" s="92"/>
      <c r="AQC246" s="92"/>
      <c r="AQD246" s="92"/>
      <c r="AQE246" s="92"/>
      <c r="AQF246" s="92"/>
      <c r="AQG246" s="92"/>
      <c r="AQH246" s="92"/>
      <c r="AQI246" s="92"/>
      <c r="AQJ246" s="92"/>
      <c r="AQK246" s="92"/>
      <c r="AQL246" s="92"/>
      <c r="AQM246" s="92"/>
      <c r="AQN246" s="92"/>
      <c r="AQO246" s="92"/>
      <c r="AQP246" s="92"/>
      <c r="AQQ246" s="92"/>
      <c r="AQR246" s="92"/>
      <c r="AQS246" s="92"/>
      <c r="AQT246" s="92"/>
      <c r="AQU246" s="92"/>
      <c r="AQV246" s="92"/>
      <c r="AQW246" s="92"/>
      <c r="AQX246" s="92"/>
      <c r="AQY246" s="92"/>
      <c r="AQZ246" s="92"/>
      <c r="ARA246" s="92"/>
      <c r="ARB246" s="92"/>
      <c r="ARC246" s="92"/>
      <c r="ARD246" s="92"/>
      <c r="ARE246" s="92"/>
      <c r="ARF246" s="92"/>
      <c r="ARG246" s="92"/>
      <c r="ARH246" s="92"/>
      <c r="ARI246" s="92"/>
      <c r="ARJ246" s="92"/>
      <c r="ARK246" s="92"/>
      <c r="ARL246" s="92"/>
      <c r="ARM246" s="92"/>
      <c r="ARN246" s="92"/>
      <c r="ARO246" s="92"/>
      <c r="ARP246" s="92"/>
      <c r="ARQ246" s="92"/>
      <c r="ARR246" s="92"/>
      <c r="ARS246" s="92"/>
      <c r="ART246" s="92"/>
      <c r="ARU246" s="92"/>
      <c r="ARV246" s="92"/>
      <c r="ARW246" s="92"/>
      <c r="ARX246" s="92"/>
      <c r="ARY246" s="92"/>
      <c r="ARZ246" s="92"/>
      <c r="ASA246" s="92"/>
      <c r="ASB246" s="92"/>
      <c r="ASC246" s="92"/>
      <c r="ASD246" s="92"/>
      <c r="ASE246" s="92"/>
      <c r="ASF246" s="92"/>
      <c r="ASG246" s="92"/>
      <c r="ASH246" s="92"/>
      <c r="ASI246" s="92"/>
      <c r="ASJ246" s="92"/>
      <c r="ASK246" s="92"/>
      <c r="ASL246" s="92"/>
      <c r="ASM246" s="92"/>
      <c r="ASN246" s="92"/>
      <c r="ASO246" s="92"/>
      <c r="ASP246" s="92"/>
      <c r="ASQ246" s="92"/>
      <c r="ASR246" s="92"/>
      <c r="ASS246" s="92"/>
      <c r="AST246" s="92"/>
      <c r="ASU246" s="92"/>
      <c r="ASV246" s="92"/>
      <c r="ASW246" s="92"/>
      <c r="ASX246" s="92"/>
      <c r="ASY246" s="92"/>
      <c r="ASZ246" s="92"/>
      <c r="ATA246" s="92"/>
      <c r="ATB246" s="92"/>
      <c r="ATC246" s="92"/>
      <c r="ATD246" s="92"/>
      <c r="ATE246" s="92"/>
      <c r="ATF246" s="92"/>
      <c r="ATG246" s="92"/>
      <c r="ATH246" s="92"/>
      <c r="ATI246" s="92"/>
      <c r="ATJ246" s="92"/>
      <c r="ATK246" s="92"/>
      <c r="ATL246" s="92"/>
      <c r="ATM246" s="92"/>
      <c r="ATN246" s="92"/>
      <c r="ATO246" s="92"/>
      <c r="ATP246" s="92"/>
      <c r="ATQ246" s="92"/>
      <c r="ATR246" s="92"/>
      <c r="ATS246" s="92"/>
      <c r="ATT246" s="92"/>
      <c r="ATU246" s="92"/>
      <c r="ATV246" s="92"/>
      <c r="ATW246" s="92"/>
      <c r="ATX246" s="92"/>
      <c r="ATY246" s="92"/>
      <c r="ATZ246" s="92"/>
      <c r="AUA246" s="92"/>
      <c r="AUB246" s="92"/>
      <c r="AUC246" s="92"/>
      <c r="AUD246" s="92"/>
      <c r="AUE246" s="92"/>
      <c r="AUF246" s="92"/>
      <c r="AUG246" s="92"/>
      <c r="AUH246" s="92"/>
      <c r="AUI246" s="92"/>
      <c r="AUJ246" s="92"/>
      <c r="AUK246" s="92"/>
      <c r="AUL246" s="92"/>
      <c r="AUM246" s="92"/>
      <c r="AUN246" s="92"/>
      <c r="AUO246" s="92"/>
      <c r="AUP246" s="92"/>
      <c r="AUQ246" s="92"/>
      <c r="AUR246" s="92"/>
      <c r="AUS246" s="92"/>
      <c r="AUT246" s="92"/>
      <c r="AUU246" s="92"/>
      <c r="AUV246" s="92"/>
      <c r="AUW246" s="92"/>
      <c r="AUX246" s="92"/>
      <c r="AUY246" s="92"/>
      <c r="AUZ246" s="92"/>
      <c r="AVA246" s="92"/>
      <c r="AVB246" s="92"/>
      <c r="AVC246" s="92"/>
      <c r="AVD246" s="92"/>
      <c r="AVE246" s="92"/>
      <c r="AVF246" s="92"/>
      <c r="AVG246" s="92"/>
      <c r="AVH246" s="92"/>
      <c r="AVI246" s="92"/>
      <c r="AVJ246" s="92"/>
      <c r="AVK246" s="92"/>
      <c r="AVL246" s="92"/>
      <c r="AVM246" s="92"/>
      <c r="AVN246" s="92"/>
      <c r="AVO246" s="92"/>
      <c r="AVP246" s="92"/>
      <c r="AVQ246" s="92"/>
      <c r="AVR246" s="92"/>
      <c r="AVS246" s="92"/>
      <c r="AVT246" s="92"/>
      <c r="AVU246" s="92"/>
      <c r="AVV246" s="92"/>
      <c r="AVW246" s="92"/>
      <c r="AVX246" s="92"/>
      <c r="AVY246" s="92"/>
      <c r="AVZ246" s="92"/>
      <c r="AWA246" s="92"/>
      <c r="AWB246" s="92"/>
      <c r="AWC246" s="92"/>
      <c r="AWD246" s="92"/>
      <c r="AWE246" s="92"/>
      <c r="AWF246" s="92"/>
      <c r="AWG246" s="92"/>
      <c r="AWH246" s="92"/>
      <c r="AWI246" s="92"/>
      <c r="AWJ246" s="92"/>
      <c r="AWK246" s="92"/>
      <c r="AWL246" s="92"/>
      <c r="AWM246" s="92"/>
      <c r="AWN246" s="92"/>
      <c r="AWO246" s="92"/>
      <c r="AWP246" s="92"/>
      <c r="AWQ246" s="92"/>
      <c r="AWR246" s="92"/>
      <c r="AWS246" s="92"/>
      <c r="AWT246" s="92"/>
      <c r="AWU246" s="92"/>
      <c r="AWV246" s="92"/>
      <c r="AWW246" s="92"/>
      <c r="AWX246" s="92"/>
      <c r="AWY246" s="92"/>
      <c r="AWZ246" s="92"/>
      <c r="AXA246" s="92"/>
      <c r="AXB246" s="92"/>
      <c r="AXC246" s="92"/>
      <c r="AXD246" s="92"/>
      <c r="AXE246" s="92"/>
      <c r="AXF246" s="92"/>
      <c r="AXG246" s="92"/>
      <c r="AXH246" s="92"/>
      <c r="AXI246" s="92"/>
      <c r="AXJ246" s="92"/>
      <c r="AXK246" s="92"/>
      <c r="AXL246" s="92"/>
      <c r="AXM246" s="92"/>
      <c r="AXN246" s="92"/>
      <c r="AXO246" s="92"/>
      <c r="AXP246" s="92"/>
      <c r="AXQ246" s="92"/>
      <c r="AXR246" s="92"/>
      <c r="AXS246" s="92"/>
      <c r="AXT246" s="92"/>
      <c r="AXU246" s="92"/>
      <c r="AXV246" s="92"/>
      <c r="AXW246" s="92"/>
      <c r="AXX246" s="92"/>
      <c r="AXY246" s="92"/>
      <c r="AXZ246" s="92"/>
      <c r="AYA246" s="92"/>
      <c r="AYB246" s="92"/>
      <c r="AYC246" s="92"/>
      <c r="AYD246" s="92"/>
      <c r="AYE246" s="92"/>
      <c r="AYF246" s="92"/>
      <c r="AYG246" s="92"/>
      <c r="AYH246" s="92"/>
      <c r="AYI246" s="92"/>
      <c r="AYJ246" s="92"/>
      <c r="AYK246" s="92"/>
      <c r="AYL246" s="92"/>
      <c r="AYM246" s="92"/>
      <c r="AYN246" s="92"/>
      <c r="AYO246" s="92"/>
      <c r="AYP246" s="92"/>
      <c r="AYQ246" s="92"/>
      <c r="AYR246" s="92"/>
      <c r="AYS246" s="92"/>
      <c r="AYT246" s="92"/>
      <c r="AYU246" s="92"/>
      <c r="AYV246" s="92"/>
      <c r="AYW246" s="92"/>
      <c r="AYX246" s="92"/>
      <c r="AYY246" s="92"/>
      <c r="AYZ246" s="92"/>
      <c r="AZA246" s="92"/>
      <c r="AZB246" s="92"/>
      <c r="AZC246" s="92"/>
      <c r="AZD246" s="92"/>
      <c r="AZE246" s="92"/>
      <c r="AZF246" s="92"/>
      <c r="AZG246" s="92"/>
      <c r="AZH246" s="92"/>
      <c r="AZI246" s="92"/>
      <c r="AZJ246" s="92"/>
      <c r="AZK246" s="92"/>
      <c r="AZL246" s="92"/>
      <c r="AZM246" s="92"/>
      <c r="AZN246" s="92"/>
      <c r="AZO246" s="92"/>
      <c r="AZP246" s="92"/>
      <c r="AZQ246" s="92"/>
      <c r="AZR246" s="92"/>
      <c r="AZS246" s="92"/>
      <c r="AZT246" s="92"/>
      <c r="AZU246" s="92"/>
      <c r="AZV246" s="92"/>
      <c r="AZW246" s="92"/>
      <c r="AZX246" s="92"/>
      <c r="AZY246" s="92"/>
      <c r="AZZ246" s="92"/>
      <c r="BAA246" s="92"/>
      <c r="BAB246" s="92"/>
      <c r="BAC246" s="92"/>
      <c r="BAD246" s="92"/>
      <c r="BAE246" s="92"/>
      <c r="BAF246" s="92"/>
      <c r="BAG246" s="92"/>
      <c r="BAH246" s="92"/>
      <c r="BAI246" s="92"/>
      <c r="BAJ246" s="92"/>
      <c r="BAK246" s="92"/>
      <c r="BAL246" s="92"/>
      <c r="BAM246" s="92"/>
      <c r="BAN246" s="92"/>
      <c r="BAO246" s="92"/>
      <c r="BAP246" s="92"/>
      <c r="BAQ246" s="92"/>
      <c r="BAR246" s="92"/>
      <c r="BAS246" s="92"/>
      <c r="BAT246" s="92"/>
      <c r="BAU246" s="92"/>
      <c r="BAV246" s="92"/>
      <c r="BAW246" s="92"/>
      <c r="BAX246" s="92"/>
      <c r="BAY246" s="92"/>
      <c r="BAZ246" s="92"/>
      <c r="BBA246" s="92"/>
      <c r="BBB246" s="92"/>
      <c r="BBC246" s="92"/>
      <c r="BBD246" s="92"/>
      <c r="BBE246" s="92"/>
      <c r="BBF246" s="92"/>
      <c r="BBG246" s="92"/>
      <c r="BBH246" s="92"/>
      <c r="BBI246" s="92"/>
      <c r="BBJ246" s="92"/>
      <c r="BBK246" s="92"/>
      <c r="BBL246" s="92"/>
      <c r="BBM246" s="92"/>
      <c r="BBN246" s="92"/>
      <c r="BBO246" s="92"/>
      <c r="BBP246" s="92"/>
      <c r="BBQ246" s="92"/>
      <c r="BBR246" s="92"/>
      <c r="BBS246" s="92"/>
      <c r="BBT246" s="92"/>
      <c r="BBU246" s="92"/>
      <c r="BBV246" s="92"/>
      <c r="BBW246" s="92"/>
      <c r="BBX246" s="92"/>
      <c r="BBY246" s="92"/>
      <c r="BBZ246" s="92"/>
      <c r="BCA246" s="92"/>
      <c r="BCB246" s="92"/>
      <c r="BCC246" s="92"/>
      <c r="BCD246" s="92"/>
      <c r="BCE246" s="92"/>
      <c r="BCF246" s="92"/>
      <c r="BCG246" s="92"/>
      <c r="BCH246" s="92"/>
      <c r="BCI246" s="92"/>
      <c r="BCJ246" s="92"/>
      <c r="BCK246" s="92"/>
      <c r="BCL246" s="92"/>
      <c r="BCM246" s="92"/>
      <c r="BCN246" s="92"/>
      <c r="BCO246" s="92"/>
      <c r="BCP246" s="92"/>
      <c r="BCQ246" s="92"/>
      <c r="BCR246" s="92"/>
      <c r="BCS246" s="92"/>
      <c r="BCT246" s="92"/>
      <c r="BCU246" s="92"/>
      <c r="BCV246" s="92"/>
      <c r="BCW246" s="92"/>
      <c r="BCX246" s="92"/>
      <c r="BCY246" s="92"/>
      <c r="BCZ246" s="92"/>
      <c r="BDA246" s="92"/>
      <c r="BDB246" s="92"/>
      <c r="BDC246" s="92"/>
      <c r="BDD246" s="92"/>
      <c r="BDE246" s="92"/>
      <c r="BDF246" s="92"/>
      <c r="BDG246" s="92"/>
      <c r="BDH246" s="92"/>
      <c r="BDI246" s="92"/>
      <c r="BDJ246" s="92"/>
      <c r="BDK246" s="92"/>
      <c r="BDL246" s="92"/>
      <c r="BDM246" s="92"/>
      <c r="BDN246" s="92"/>
      <c r="BDO246" s="92"/>
      <c r="BDP246" s="92"/>
      <c r="BDQ246" s="92"/>
      <c r="BDR246" s="92"/>
      <c r="BDS246" s="92"/>
      <c r="BDT246" s="92"/>
      <c r="BDU246" s="92"/>
      <c r="BDV246" s="92"/>
      <c r="BDW246" s="92"/>
      <c r="BDX246" s="92"/>
      <c r="BDY246" s="92"/>
      <c r="BDZ246" s="92"/>
      <c r="BEA246" s="92"/>
      <c r="BEB246" s="92"/>
      <c r="BEC246" s="92"/>
      <c r="BED246" s="92"/>
      <c r="BEE246" s="92"/>
      <c r="BEF246" s="92"/>
      <c r="BEG246" s="92"/>
      <c r="BEH246" s="92"/>
      <c r="BEI246" s="92"/>
      <c r="BEJ246" s="92"/>
      <c r="BEK246" s="92"/>
      <c r="BEL246" s="92"/>
      <c r="BEM246" s="92"/>
      <c r="BEN246" s="92"/>
      <c r="BEO246" s="92"/>
      <c r="BEP246" s="92"/>
      <c r="BEQ246" s="92"/>
      <c r="BER246" s="92"/>
      <c r="BES246" s="92"/>
      <c r="BET246" s="92"/>
      <c r="BEU246" s="92"/>
      <c r="BEV246" s="92"/>
      <c r="BEW246" s="92"/>
      <c r="BEX246" s="92"/>
      <c r="BEY246" s="92"/>
      <c r="BEZ246" s="92"/>
      <c r="BFA246" s="92"/>
      <c r="BFB246" s="92"/>
      <c r="BFC246" s="92"/>
      <c r="BFD246" s="92"/>
      <c r="BFE246" s="92"/>
      <c r="BFF246" s="92"/>
      <c r="BFG246" s="92"/>
      <c r="BFH246" s="92"/>
      <c r="BFI246" s="92"/>
      <c r="BFJ246" s="92"/>
      <c r="BFK246" s="92"/>
      <c r="BFL246" s="92"/>
      <c r="BFM246" s="92"/>
      <c r="BFN246" s="92"/>
      <c r="BFO246" s="92"/>
      <c r="BFP246" s="92"/>
      <c r="BFQ246" s="92"/>
      <c r="BFR246" s="92"/>
      <c r="BFS246" s="92"/>
      <c r="BFT246" s="92"/>
      <c r="BFU246" s="92"/>
      <c r="BFV246" s="92"/>
      <c r="BFW246" s="92"/>
      <c r="BFX246" s="92"/>
      <c r="BFY246" s="92"/>
      <c r="BFZ246" s="92"/>
      <c r="BGA246" s="92"/>
      <c r="BGB246" s="92"/>
      <c r="BGC246" s="92"/>
      <c r="BGD246" s="92"/>
      <c r="BGE246" s="92"/>
      <c r="BGF246" s="92"/>
      <c r="BGG246" s="92"/>
      <c r="BGH246" s="92"/>
      <c r="BGI246" s="92"/>
      <c r="BGJ246" s="92"/>
      <c r="BGK246" s="92"/>
      <c r="BGL246" s="92"/>
      <c r="BGM246" s="92"/>
      <c r="BGN246" s="92"/>
      <c r="BGO246" s="92"/>
      <c r="BGP246" s="92"/>
      <c r="BGQ246" s="92"/>
      <c r="BGR246" s="92"/>
      <c r="BGS246" s="92"/>
      <c r="BGT246" s="92"/>
      <c r="BGU246" s="92"/>
      <c r="BGV246" s="92"/>
      <c r="BGW246" s="92"/>
      <c r="BGX246" s="92"/>
      <c r="BGY246" s="92"/>
      <c r="BGZ246" s="92"/>
      <c r="BHA246" s="92"/>
      <c r="BHB246" s="92"/>
      <c r="BHC246" s="92"/>
      <c r="BHD246" s="92"/>
      <c r="BHE246" s="92"/>
      <c r="BHF246" s="92"/>
      <c r="BHG246" s="92"/>
      <c r="BHH246" s="92"/>
      <c r="BHI246" s="92"/>
      <c r="BHJ246" s="92"/>
      <c r="BHK246" s="92"/>
      <c r="BHL246" s="92"/>
      <c r="BHM246" s="92"/>
      <c r="BHN246" s="92"/>
      <c r="BHO246" s="92"/>
      <c r="BHP246" s="92"/>
      <c r="BHQ246" s="92"/>
      <c r="BHR246" s="92"/>
      <c r="BHS246" s="92"/>
      <c r="BHT246" s="92"/>
      <c r="BHU246" s="92"/>
      <c r="BHV246" s="92"/>
      <c r="BHW246" s="92"/>
      <c r="BHX246" s="92"/>
      <c r="BHY246" s="92"/>
      <c r="BHZ246" s="92"/>
      <c r="BIA246" s="92"/>
      <c r="BIB246" s="92"/>
      <c r="BIC246" s="92"/>
      <c r="BID246" s="92"/>
      <c r="BIE246" s="92"/>
      <c r="BIF246" s="92"/>
      <c r="BIG246" s="92"/>
      <c r="BIH246" s="92"/>
      <c r="BII246" s="92"/>
      <c r="BIJ246" s="92"/>
      <c r="BIK246" s="92"/>
      <c r="BIL246" s="92"/>
      <c r="BIM246" s="92"/>
      <c r="BIN246" s="92"/>
      <c r="BIO246" s="92"/>
      <c r="BIP246" s="92"/>
      <c r="BIQ246" s="92"/>
      <c r="BIR246" s="92"/>
      <c r="BIS246" s="92"/>
      <c r="BIT246" s="92"/>
      <c r="BIU246" s="92"/>
      <c r="BIV246" s="92"/>
      <c r="BIW246" s="92"/>
      <c r="BIX246" s="92"/>
      <c r="BIY246" s="92"/>
      <c r="BIZ246" s="92"/>
      <c r="BJA246" s="92"/>
      <c r="BJB246" s="92"/>
      <c r="BJC246" s="92"/>
      <c r="BJD246" s="92"/>
      <c r="BJE246" s="92"/>
      <c r="BJF246" s="92"/>
      <c r="BJG246" s="92"/>
      <c r="BJH246" s="92"/>
      <c r="BJI246" s="92"/>
      <c r="BJJ246" s="92"/>
      <c r="BJK246" s="92"/>
      <c r="BJL246" s="92"/>
      <c r="BJM246" s="92"/>
      <c r="BJN246" s="92"/>
      <c r="BJO246" s="92"/>
      <c r="BJP246" s="92"/>
      <c r="BJQ246" s="92"/>
      <c r="BJR246" s="92"/>
      <c r="BJS246" s="92"/>
      <c r="BJT246" s="92"/>
      <c r="BJU246" s="92"/>
      <c r="BJV246" s="92"/>
      <c r="BJW246" s="92"/>
      <c r="BJX246" s="92"/>
      <c r="BJY246" s="92"/>
      <c r="BJZ246" s="92"/>
      <c r="BKA246" s="92"/>
      <c r="BKB246" s="92"/>
      <c r="BKC246" s="92"/>
      <c r="BKD246" s="92"/>
      <c r="BKE246" s="92"/>
      <c r="BKF246" s="92"/>
      <c r="BKG246" s="92"/>
      <c r="BKH246" s="92"/>
      <c r="BKI246" s="92"/>
      <c r="BKJ246" s="92"/>
      <c r="BKK246" s="92"/>
      <c r="BKL246" s="92"/>
      <c r="BKM246" s="92"/>
      <c r="BKN246" s="92"/>
      <c r="BKO246" s="92"/>
      <c r="BKP246" s="92"/>
      <c r="BKQ246" s="92"/>
      <c r="BKR246" s="92"/>
      <c r="BKS246" s="92"/>
      <c r="BKT246" s="92"/>
      <c r="BKU246" s="92"/>
      <c r="BKV246" s="92"/>
      <c r="BKW246" s="92"/>
      <c r="BKX246" s="92"/>
      <c r="BKY246" s="92"/>
      <c r="BKZ246" s="92"/>
      <c r="BLA246" s="92"/>
      <c r="BLB246" s="92"/>
      <c r="BLC246" s="92"/>
      <c r="BLD246" s="92"/>
      <c r="BLE246" s="92"/>
      <c r="BLF246" s="92"/>
      <c r="BLG246" s="92"/>
      <c r="BLH246" s="92"/>
      <c r="BLI246" s="92"/>
      <c r="BLJ246" s="92"/>
      <c r="BLK246" s="92"/>
      <c r="BLL246" s="92"/>
      <c r="BLM246" s="92"/>
      <c r="BLN246" s="92"/>
      <c r="BLO246" s="92"/>
      <c r="BLP246" s="92"/>
      <c r="BLQ246" s="92"/>
      <c r="BLR246" s="92"/>
      <c r="BLS246" s="92"/>
      <c r="BLT246" s="92"/>
      <c r="BLU246" s="92"/>
      <c r="BLV246" s="92"/>
      <c r="BLW246" s="92"/>
      <c r="BLX246" s="92"/>
      <c r="BLY246" s="92"/>
      <c r="BLZ246" s="92"/>
      <c r="BMA246" s="92"/>
      <c r="BMB246" s="92"/>
      <c r="BMC246" s="92"/>
      <c r="BMD246" s="92"/>
      <c r="BME246" s="92"/>
      <c r="BMF246" s="92"/>
      <c r="BMG246" s="92"/>
      <c r="BMH246" s="92"/>
      <c r="BMI246" s="92"/>
      <c r="BMJ246" s="92"/>
      <c r="BMK246" s="92"/>
      <c r="BML246" s="92"/>
      <c r="BMM246" s="92"/>
      <c r="BMN246" s="92"/>
      <c r="BMO246" s="92"/>
      <c r="BMP246" s="92"/>
      <c r="BMQ246" s="92"/>
      <c r="BMR246" s="92"/>
      <c r="BMS246" s="92"/>
      <c r="BMT246" s="92"/>
      <c r="BMU246" s="92"/>
      <c r="BMV246" s="92"/>
      <c r="BMW246" s="92"/>
      <c r="BMX246" s="92"/>
      <c r="BMY246" s="92"/>
      <c r="BMZ246" s="92"/>
      <c r="BNA246" s="92"/>
      <c r="BNB246" s="92"/>
      <c r="BNC246" s="92"/>
      <c r="BND246" s="92"/>
      <c r="BNE246" s="92"/>
      <c r="BNF246" s="92"/>
      <c r="BNG246" s="92"/>
      <c r="BNH246" s="92"/>
      <c r="BNI246" s="92"/>
      <c r="BNJ246" s="92"/>
      <c r="BNK246" s="92"/>
      <c r="BNL246" s="92"/>
      <c r="BNM246" s="92"/>
      <c r="BNN246" s="92"/>
      <c r="BNO246" s="92"/>
      <c r="BNP246" s="92"/>
      <c r="BNQ246" s="92"/>
      <c r="BNR246" s="92"/>
      <c r="BNS246" s="92"/>
      <c r="BNT246" s="92"/>
      <c r="BNU246" s="92"/>
      <c r="BNV246" s="92"/>
      <c r="BNW246" s="92"/>
      <c r="BNX246" s="92"/>
      <c r="BNY246" s="92"/>
      <c r="BNZ246" s="92"/>
      <c r="BOA246" s="92"/>
      <c r="BOB246" s="92"/>
      <c r="BOC246" s="92"/>
      <c r="BOD246" s="92"/>
      <c r="BOE246" s="92"/>
      <c r="BOF246" s="92"/>
      <c r="BOG246" s="92"/>
      <c r="BOH246" s="92"/>
      <c r="BOI246" s="92"/>
      <c r="BOJ246" s="92"/>
      <c r="BOK246" s="92"/>
      <c r="BOL246" s="92"/>
      <c r="BOM246" s="92"/>
      <c r="BON246" s="92"/>
      <c r="BOO246" s="92"/>
      <c r="BOP246" s="92"/>
      <c r="BOQ246" s="92"/>
      <c r="BOR246" s="92"/>
      <c r="BOS246" s="92"/>
      <c r="BOT246" s="92"/>
      <c r="BOU246" s="92"/>
      <c r="BOV246" s="92"/>
      <c r="BOW246" s="92"/>
      <c r="BOX246" s="92"/>
      <c r="BOY246" s="92"/>
      <c r="BOZ246" s="92"/>
      <c r="BPA246" s="92"/>
      <c r="BPB246" s="92"/>
      <c r="BPC246" s="92"/>
      <c r="BPD246" s="92"/>
      <c r="BPE246" s="92"/>
      <c r="BPF246" s="92"/>
      <c r="BPG246" s="92"/>
      <c r="BPH246" s="92"/>
      <c r="BPI246" s="92"/>
      <c r="BPJ246" s="92"/>
      <c r="BPK246" s="92"/>
      <c r="BPL246" s="92"/>
      <c r="BPM246" s="92"/>
      <c r="BPN246" s="92"/>
      <c r="BPO246" s="92"/>
      <c r="BPP246" s="92"/>
      <c r="BPQ246" s="92"/>
      <c r="BPR246" s="92"/>
      <c r="BPS246" s="92"/>
      <c r="BPT246" s="92"/>
      <c r="BPU246" s="92"/>
      <c r="BPV246" s="92"/>
      <c r="BPW246" s="92"/>
      <c r="BPX246" s="92"/>
      <c r="BPY246" s="92"/>
      <c r="BPZ246" s="92"/>
      <c r="BQA246" s="92"/>
      <c r="BQB246" s="92"/>
      <c r="BQC246" s="92"/>
      <c r="BQD246" s="92"/>
      <c r="BQE246" s="92"/>
      <c r="BQF246" s="92"/>
      <c r="BQG246" s="92"/>
      <c r="BQH246" s="92"/>
      <c r="BQI246" s="92"/>
      <c r="BQJ246" s="92"/>
      <c r="BQK246" s="92"/>
      <c r="BQL246" s="92"/>
      <c r="BQM246" s="92"/>
      <c r="BQN246" s="92"/>
      <c r="BQO246" s="92"/>
      <c r="BQP246" s="92"/>
      <c r="BQQ246" s="92"/>
      <c r="BQR246" s="92"/>
      <c r="BQS246" s="92"/>
      <c r="BQT246" s="92"/>
      <c r="BQU246" s="92"/>
      <c r="BQV246" s="92"/>
      <c r="BQW246" s="92"/>
      <c r="BQX246" s="92"/>
      <c r="BQY246" s="92"/>
      <c r="BQZ246" s="92"/>
      <c r="BRA246" s="92"/>
      <c r="BRB246" s="92"/>
      <c r="BRC246" s="92"/>
      <c r="BRD246" s="92"/>
      <c r="BRE246" s="92"/>
      <c r="BRF246" s="92"/>
      <c r="BRG246" s="92"/>
      <c r="BRH246" s="92"/>
      <c r="BRI246" s="92"/>
      <c r="BRJ246" s="92"/>
      <c r="BRK246" s="92"/>
      <c r="BRL246" s="92"/>
      <c r="BRM246" s="92"/>
      <c r="BRN246" s="92"/>
      <c r="BRO246" s="92"/>
      <c r="BRP246" s="92"/>
      <c r="BRQ246" s="92"/>
      <c r="BRR246" s="92"/>
      <c r="BRS246" s="92"/>
      <c r="BRT246" s="92"/>
      <c r="BRU246" s="92"/>
      <c r="BRV246" s="92"/>
      <c r="BRW246" s="92"/>
      <c r="BRX246" s="92"/>
      <c r="BRY246" s="92"/>
      <c r="BRZ246" s="92"/>
      <c r="BSA246" s="92"/>
      <c r="BSB246" s="92"/>
      <c r="BSC246" s="92"/>
      <c r="BSD246" s="92"/>
      <c r="BSE246" s="92"/>
      <c r="BSF246" s="92"/>
      <c r="BSG246" s="92"/>
      <c r="BSH246" s="92"/>
      <c r="BSI246" s="92"/>
      <c r="BSJ246" s="92"/>
      <c r="BSK246" s="92"/>
      <c r="BSL246" s="92"/>
      <c r="BSM246" s="92"/>
      <c r="BSN246" s="92"/>
      <c r="BSO246" s="92"/>
      <c r="BSP246" s="92"/>
      <c r="BSQ246" s="92"/>
      <c r="BSR246" s="92"/>
      <c r="BSS246" s="92"/>
      <c r="BST246" s="92"/>
      <c r="BSU246" s="92"/>
      <c r="BSV246" s="92"/>
      <c r="BSW246" s="92"/>
      <c r="BSX246" s="92"/>
      <c r="BSY246" s="92"/>
      <c r="BSZ246" s="92"/>
      <c r="BTA246" s="92"/>
      <c r="BTB246" s="92"/>
      <c r="BTC246" s="92"/>
      <c r="BTD246" s="92"/>
      <c r="BTE246" s="92"/>
      <c r="BTF246" s="92"/>
      <c r="BTG246" s="92"/>
      <c r="BTH246" s="92"/>
      <c r="BTI246" s="92"/>
      <c r="BTJ246" s="92"/>
      <c r="BTK246" s="92"/>
      <c r="BTL246" s="92"/>
      <c r="BTM246" s="92"/>
      <c r="BTN246" s="92"/>
      <c r="BTO246" s="92"/>
      <c r="BTP246" s="92"/>
      <c r="BTQ246" s="92"/>
      <c r="BTR246" s="92"/>
      <c r="BTS246" s="92"/>
      <c r="BTT246" s="92"/>
      <c r="BTU246" s="92"/>
      <c r="BTV246" s="92"/>
      <c r="BTW246" s="92"/>
      <c r="BTX246" s="92"/>
      <c r="BTY246" s="92"/>
      <c r="BTZ246" s="92"/>
      <c r="BUA246" s="92"/>
      <c r="BUB246" s="92"/>
      <c r="BUC246" s="92"/>
      <c r="BUD246" s="92"/>
      <c r="BUE246" s="92"/>
      <c r="BUF246" s="92"/>
      <c r="BUG246" s="92"/>
      <c r="BUH246" s="92"/>
      <c r="BUI246" s="92"/>
      <c r="BUJ246" s="92"/>
      <c r="BUK246" s="92"/>
      <c r="BUL246" s="92"/>
      <c r="BUM246" s="92"/>
      <c r="BUN246" s="92"/>
      <c r="BUO246" s="92"/>
      <c r="BUP246" s="92"/>
      <c r="BUQ246" s="92"/>
      <c r="BUR246" s="92"/>
      <c r="BUS246" s="92"/>
      <c r="BUT246" s="92"/>
      <c r="BUU246" s="92"/>
      <c r="BUV246" s="92"/>
      <c r="BUW246" s="92"/>
      <c r="BUX246" s="92"/>
      <c r="BUY246" s="92"/>
      <c r="BUZ246" s="92"/>
      <c r="BVA246" s="92"/>
      <c r="BVB246" s="92"/>
      <c r="BVC246" s="92"/>
      <c r="BVD246" s="92"/>
      <c r="BVE246" s="92"/>
      <c r="BVF246" s="92"/>
      <c r="BVG246" s="92"/>
      <c r="BVH246" s="92"/>
      <c r="BVI246" s="92"/>
      <c r="BVJ246" s="92"/>
      <c r="BVK246" s="92"/>
      <c r="BVL246" s="92"/>
      <c r="BVM246" s="92"/>
      <c r="BVN246" s="92"/>
      <c r="BVO246" s="92"/>
      <c r="BVP246" s="92"/>
      <c r="BVQ246" s="92"/>
      <c r="BVR246" s="92"/>
      <c r="BVS246" s="92"/>
      <c r="BVT246" s="92"/>
      <c r="BVU246" s="92"/>
      <c r="BVV246" s="92"/>
      <c r="BVW246" s="92"/>
      <c r="BVX246" s="92"/>
      <c r="BVY246" s="92"/>
      <c r="BVZ246" s="92"/>
      <c r="BWA246" s="92"/>
      <c r="BWB246" s="92"/>
      <c r="BWC246" s="92"/>
      <c r="BWD246" s="92"/>
      <c r="BWE246" s="92"/>
      <c r="BWF246" s="92"/>
      <c r="BWG246" s="92"/>
      <c r="BWH246" s="92"/>
      <c r="BWI246" s="92"/>
      <c r="BWJ246" s="92"/>
      <c r="BWK246" s="92"/>
      <c r="BWL246" s="92"/>
      <c r="BWM246" s="92"/>
      <c r="BWN246" s="92"/>
      <c r="BWO246" s="92"/>
      <c r="BWP246" s="92"/>
      <c r="BWQ246" s="92"/>
      <c r="BWR246" s="92"/>
      <c r="BWS246" s="92"/>
      <c r="BWT246" s="92"/>
      <c r="BWU246" s="92"/>
      <c r="BWV246" s="92"/>
      <c r="BWW246" s="92"/>
      <c r="BWX246" s="92"/>
      <c r="BWY246" s="92"/>
      <c r="BWZ246" s="92"/>
      <c r="BXA246" s="92"/>
      <c r="BXB246" s="92"/>
      <c r="BXC246" s="92"/>
      <c r="BXD246" s="92"/>
      <c r="BXE246" s="92"/>
      <c r="BXF246" s="92"/>
      <c r="BXG246" s="92"/>
      <c r="BXH246" s="92"/>
      <c r="BXI246" s="92"/>
      <c r="BXJ246" s="92"/>
      <c r="BXK246" s="92"/>
      <c r="BXL246" s="92"/>
      <c r="BXM246" s="92"/>
      <c r="BXN246" s="92"/>
      <c r="BXO246" s="92"/>
      <c r="BXP246" s="92"/>
      <c r="BXQ246" s="92"/>
      <c r="BXR246" s="92"/>
      <c r="BXS246" s="92"/>
      <c r="BXT246" s="92"/>
      <c r="BXU246" s="92"/>
      <c r="BXV246" s="92"/>
      <c r="BXW246" s="92"/>
      <c r="BXX246" s="92"/>
      <c r="BXY246" s="92"/>
      <c r="BXZ246" s="92"/>
      <c r="BYA246" s="92"/>
      <c r="BYB246" s="92"/>
      <c r="BYC246" s="92"/>
      <c r="BYD246" s="92"/>
      <c r="BYE246" s="92"/>
      <c r="BYF246" s="92"/>
      <c r="BYG246" s="92"/>
      <c r="BYH246" s="92"/>
      <c r="BYI246" s="92"/>
      <c r="BYJ246" s="92"/>
      <c r="BYK246" s="92"/>
      <c r="BYL246" s="92"/>
      <c r="BYM246" s="92"/>
      <c r="BYN246" s="92"/>
      <c r="BYO246" s="92"/>
      <c r="BYP246" s="92"/>
      <c r="BYQ246" s="92"/>
      <c r="BYR246" s="92"/>
      <c r="BYS246" s="92"/>
      <c r="BYT246" s="92"/>
      <c r="BYU246" s="92"/>
      <c r="BYV246" s="92"/>
      <c r="BYW246" s="92"/>
      <c r="BYX246" s="92"/>
      <c r="BYY246" s="92"/>
      <c r="BYZ246" s="92"/>
      <c r="BZA246" s="92"/>
      <c r="BZB246" s="92"/>
      <c r="BZC246" s="92"/>
      <c r="BZD246" s="92"/>
      <c r="BZE246" s="92"/>
      <c r="BZF246" s="92"/>
      <c r="BZG246" s="92"/>
      <c r="BZH246" s="92"/>
      <c r="BZI246" s="92"/>
      <c r="BZJ246" s="92"/>
      <c r="BZK246" s="92"/>
      <c r="BZL246" s="92"/>
      <c r="BZM246" s="92"/>
      <c r="BZN246" s="92"/>
      <c r="BZO246" s="92"/>
      <c r="BZP246" s="92"/>
      <c r="BZQ246" s="92"/>
      <c r="BZR246" s="92"/>
      <c r="BZS246" s="92"/>
      <c r="BZT246" s="92"/>
      <c r="BZU246" s="92"/>
      <c r="BZV246" s="92"/>
      <c r="BZW246" s="92"/>
      <c r="BZX246" s="92"/>
      <c r="BZY246" s="92"/>
      <c r="BZZ246" s="92"/>
      <c r="CAA246" s="92"/>
      <c r="CAB246" s="92"/>
      <c r="CAC246" s="92"/>
      <c r="CAD246" s="92"/>
      <c r="CAE246" s="92"/>
      <c r="CAF246" s="92"/>
      <c r="CAG246" s="92"/>
      <c r="CAH246" s="92"/>
      <c r="CAI246" s="92"/>
      <c r="CAJ246" s="92"/>
      <c r="CAK246" s="92"/>
      <c r="CAL246" s="92"/>
      <c r="CAM246" s="92"/>
      <c r="CAN246" s="92"/>
      <c r="CAO246" s="92"/>
      <c r="CAP246" s="92"/>
      <c r="CAQ246" s="92"/>
      <c r="CAR246" s="92"/>
      <c r="CAS246" s="92"/>
      <c r="CAT246" s="92"/>
      <c r="CAU246" s="92"/>
      <c r="CAV246" s="92"/>
      <c r="CAW246" s="92"/>
      <c r="CAX246" s="92"/>
      <c r="CAY246" s="92"/>
      <c r="CAZ246" s="92"/>
      <c r="CBA246" s="92"/>
      <c r="CBB246" s="92"/>
      <c r="CBC246" s="92"/>
      <c r="CBD246" s="92"/>
      <c r="CBE246" s="92"/>
      <c r="CBF246" s="92"/>
      <c r="CBG246" s="92"/>
      <c r="CBH246" s="92"/>
      <c r="CBI246" s="92"/>
      <c r="CBJ246" s="92"/>
      <c r="CBK246" s="92"/>
      <c r="CBL246" s="92"/>
      <c r="CBM246" s="92"/>
      <c r="CBN246" s="92"/>
      <c r="CBO246" s="92"/>
      <c r="CBP246" s="92"/>
      <c r="CBQ246" s="92"/>
      <c r="CBR246" s="92"/>
      <c r="CBS246" s="92"/>
      <c r="CBT246" s="92"/>
      <c r="CBU246" s="92"/>
      <c r="CBV246" s="92"/>
      <c r="CBW246" s="92"/>
      <c r="CBX246" s="92"/>
      <c r="CBY246" s="92"/>
      <c r="CBZ246" s="92"/>
      <c r="CCA246" s="92"/>
      <c r="CCB246" s="92"/>
      <c r="CCC246" s="92"/>
      <c r="CCD246" s="92"/>
      <c r="CCE246" s="92"/>
      <c r="CCF246" s="92"/>
      <c r="CCG246" s="92"/>
      <c r="CCH246" s="92"/>
      <c r="CCI246" s="92"/>
      <c r="CCJ246" s="92"/>
      <c r="CCK246" s="92"/>
      <c r="CCL246" s="92"/>
      <c r="CCM246" s="92"/>
      <c r="CCN246" s="92"/>
      <c r="CCO246" s="92"/>
      <c r="CCP246" s="92"/>
      <c r="CCQ246" s="92"/>
      <c r="CCR246" s="92"/>
      <c r="CCS246" s="92"/>
      <c r="CCT246" s="92"/>
      <c r="CCU246" s="92"/>
      <c r="CCV246" s="92"/>
      <c r="CCW246" s="92"/>
      <c r="CCX246" s="92"/>
      <c r="CCY246" s="92"/>
      <c r="CCZ246" s="92"/>
      <c r="CDA246" s="92"/>
      <c r="CDB246" s="92"/>
      <c r="CDC246" s="92"/>
      <c r="CDD246" s="92"/>
      <c r="CDE246" s="92"/>
      <c r="CDF246" s="92"/>
      <c r="CDG246" s="92"/>
      <c r="CDH246" s="92"/>
      <c r="CDI246" s="92"/>
      <c r="CDJ246" s="92"/>
      <c r="CDK246" s="92"/>
      <c r="CDL246" s="92"/>
      <c r="CDM246" s="92"/>
      <c r="CDN246" s="92"/>
      <c r="CDO246" s="92"/>
      <c r="CDP246" s="92"/>
      <c r="CDQ246" s="92"/>
      <c r="CDR246" s="92"/>
      <c r="CDS246" s="92"/>
      <c r="CDT246" s="92"/>
      <c r="CDU246" s="92"/>
      <c r="CDV246" s="92"/>
      <c r="CDW246" s="92"/>
      <c r="CDX246" s="92"/>
      <c r="CDY246" s="92"/>
      <c r="CDZ246" s="92"/>
      <c r="CEA246" s="92"/>
      <c r="CEB246" s="92"/>
      <c r="CEC246" s="92"/>
      <c r="CED246" s="92"/>
      <c r="CEE246" s="92"/>
      <c r="CEF246" s="92"/>
      <c r="CEG246" s="92"/>
      <c r="CEH246" s="92"/>
      <c r="CEI246" s="92"/>
      <c r="CEJ246" s="92"/>
      <c r="CEK246" s="92"/>
      <c r="CEL246" s="92"/>
      <c r="CEM246" s="92"/>
      <c r="CEN246" s="92"/>
      <c r="CEO246" s="92"/>
      <c r="CEP246" s="92"/>
      <c r="CEQ246" s="92"/>
      <c r="CER246" s="92"/>
      <c r="CES246" s="92"/>
      <c r="CET246" s="92"/>
      <c r="CEU246" s="92"/>
      <c r="CEV246" s="92"/>
      <c r="CEW246" s="92"/>
      <c r="CEX246" s="92"/>
      <c r="CEY246" s="92"/>
      <c r="CEZ246" s="92"/>
      <c r="CFA246" s="92"/>
      <c r="CFB246" s="92"/>
      <c r="CFC246" s="92"/>
      <c r="CFD246" s="92"/>
      <c r="CFE246" s="92"/>
      <c r="CFF246" s="92"/>
      <c r="CFG246" s="92"/>
      <c r="CFH246" s="92"/>
      <c r="CFI246" s="92"/>
      <c r="CFJ246" s="92"/>
      <c r="CFK246" s="92"/>
      <c r="CFL246" s="92"/>
      <c r="CFM246" s="92"/>
      <c r="CFN246" s="92"/>
      <c r="CFO246" s="92"/>
      <c r="CFP246" s="92"/>
      <c r="CFQ246" s="92"/>
      <c r="CFR246" s="92"/>
      <c r="CFS246" s="92"/>
      <c r="CFT246" s="92"/>
      <c r="CFU246" s="92"/>
      <c r="CFV246" s="92"/>
      <c r="CFW246" s="92"/>
      <c r="CFX246" s="92"/>
      <c r="CFY246" s="92"/>
      <c r="CFZ246" s="92"/>
      <c r="CGA246" s="92"/>
      <c r="CGB246" s="92"/>
      <c r="CGC246" s="92"/>
      <c r="CGD246" s="92"/>
      <c r="CGE246" s="92"/>
      <c r="CGF246" s="92"/>
      <c r="CGG246" s="92"/>
      <c r="CGH246" s="92"/>
      <c r="CGI246" s="92"/>
      <c r="CGJ246" s="92"/>
      <c r="CGK246" s="92"/>
      <c r="CGL246" s="92"/>
      <c r="CGM246" s="92"/>
      <c r="CGN246" s="92"/>
      <c r="CGO246" s="92"/>
      <c r="CGP246" s="92"/>
      <c r="CGQ246" s="92"/>
      <c r="CGR246" s="92"/>
      <c r="CGS246" s="92"/>
      <c r="CGT246" s="92"/>
      <c r="CGU246" s="92"/>
      <c r="CGV246" s="92"/>
      <c r="CGW246" s="92"/>
      <c r="CGX246" s="92"/>
      <c r="CGY246" s="92"/>
      <c r="CGZ246" s="92"/>
      <c r="CHA246" s="92"/>
      <c r="CHB246" s="92"/>
      <c r="CHC246" s="92"/>
      <c r="CHD246" s="92"/>
      <c r="CHE246" s="92"/>
      <c r="CHF246" s="92"/>
      <c r="CHG246" s="92"/>
      <c r="CHH246" s="92"/>
      <c r="CHI246" s="92"/>
      <c r="CHJ246" s="92"/>
      <c r="CHK246" s="92"/>
      <c r="CHL246" s="92"/>
      <c r="CHM246" s="92"/>
      <c r="CHN246" s="92"/>
      <c r="CHO246" s="92"/>
      <c r="CHP246" s="92"/>
      <c r="CHQ246" s="92"/>
      <c r="CHR246" s="92"/>
      <c r="CHS246" s="92"/>
      <c r="CHT246" s="92"/>
      <c r="CHU246" s="92"/>
      <c r="CHV246" s="92"/>
      <c r="CHW246" s="92"/>
      <c r="CHX246" s="92"/>
      <c r="CHY246" s="92"/>
      <c r="CHZ246" s="92"/>
      <c r="CIA246" s="92"/>
      <c r="CIB246" s="92"/>
      <c r="CIC246" s="92"/>
      <c r="CID246" s="92"/>
      <c r="CIE246" s="92"/>
      <c r="CIF246" s="92"/>
      <c r="CIG246" s="92"/>
      <c r="CIH246" s="92"/>
      <c r="CII246" s="92"/>
      <c r="CIJ246" s="92"/>
      <c r="CIK246" s="92"/>
      <c r="CIL246" s="92"/>
      <c r="CIM246" s="92"/>
      <c r="CIN246" s="92"/>
      <c r="CIO246" s="92"/>
      <c r="CIP246" s="92"/>
      <c r="CIQ246" s="92"/>
      <c r="CIR246" s="92"/>
      <c r="CIS246" s="92"/>
      <c r="CIT246" s="92"/>
      <c r="CIU246" s="92"/>
      <c r="CIV246" s="92"/>
      <c r="CIW246" s="92"/>
      <c r="CIX246" s="92"/>
      <c r="CIY246" s="92"/>
      <c r="CIZ246" s="92"/>
      <c r="CJA246" s="92"/>
      <c r="CJB246" s="92"/>
      <c r="CJC246" s="92"/>
      <c r="CJD246" s="92"/>
      <c r="CJE246" s="92"/>
      <c r="CJF246" s="92"/>
      <c r="CJG246" s="92"/>
      <c r="CJH246" s="92"/>
      <c r="CJI246" s="92"/>
      <c r="CJJ246" s="92"/>
      <c r="CJK246" s="92"/>
      <c r="CJL246" s="92"/>
      <c r="CJM246" s="92"/>
      <c r="CJN246" s="92"/>
      <c r="CJO246" s="92"/>
      <c r="CJP246" s="92"/>
      <c r="CJQ246" s="92"/>
      <c r="CJR246" s="92"/>
      <c r="CJS246" s="92"/>
      <c r="CJT246" s="92"/>
      <c r="CJU246" s="92"/>
      <c r="CJV246" s="92"/>
      <c r="CJW246" s="92"/>
      <c r="CJX246" s="92"/>
      <c r="CJY246" s="92"/>
      <c r="CJZ246" s="92"/>
      <c r="CKA246" s="92"/>
      <c r="CKB246" s="92"/>
      <c r="CKC246" s="92"/>
      <c r="CKD246" s="92"/>
      <c r="CKE246" s="92"/>
      <c r="CKF246" s="92"/>
      <c r="CKG246" s="92"/>
      <c r="CKH246" s="92"/>
      <c r="CKI246" s="92"/>
      <c r="CKJ246" s="92"/>
      <c r="CKK246" s="92"/>
      <c r="CKL246" s="92"/>
      <c r="CKM246" s="92"/>
      <c r="CKN246" s="92"/>
      <c r="CKO246" s="92"/>
      <c r="CKP246" s="92"/>
      <c r="CKQ246" s="92"/>
      <c r="CKR246" s="92"/>
      <c r="CKS246" s="92"/>
      <c r="CKT246" s="92"/>
      <c r="CKU246" s="92"/>
      <c r="CKV246" s="92"/>
      <c r="CKW246" s="92"/>
      <c r="CKX246" s="92"/>
      <c r="CKY246" s="92"/>
      <c r="CKZ246" s="92"/>
      <c r="CLA246" s="92"/>
      <c r="CLB246" s="92"/>
      <c r="CLC246" s="92"/>
      <c r="CLD246" s="92"/>
      <c r="CLE246" s="92"/>
      <c r="CLF246" s="92"/>
      <c r="CLG246" s="92"/>
      <c r="CLH246" s="92"/>
      <c r="CLI246" s="92"/>
      <c r="CLJ246" s="92"/>
      <c r="CLK246" s="92"/>
      <c r="CLL246" s="92"/>
      <c r="CLM246" s="92"/>
      <c r="CLN246" s="92"/>
      <c r="CLO246" s="92"/>
      <c r="CLP246" s="92"/>
      <c r="CLQ246" s="92"/>
      <c r="CLR246" s="92"/>
      <c r="CLS246" s="92"/>
      <c r="CLT246" s="92"/>
      <c r="CLU246" s="92"/>
      <c r="CLV246" s="92"/>
      <c r="CLW246" s="92"/>
      <c r="CLX246" s="92"/>
      <c r="CLY246" s="92"/>
      <c r="CLZ246" s="92"/>
      <c r="CMA246" s="92"/>
      <c r="CMB246" s="92"/>
      <c r="CMC246" s="92"/>
      <c r="CMD246" s="92"/>
      <c r="CME246" s="92"/>
      <c r="CMF246" s="92"/>
      <c r="CMG246" s="92"/>
      <c r="CMH246" s="92"/>
      <c r="CMI246" s="92"/>
      <c r="CMJ246" s="92"/>
      <c r="CMK246" s="92"/>
      <c r="CML246" s="92"/>
      <c r="CMM246" s="92"/>
      <c r="CMN246" s="92"/>
      <c r="CMO246" s="92"/>
      <c r="CMP246" s="92"/>
      <c r="CMQ246" s="92"/>
      <c r="CMR246" s="92"/>
      <c r="CMS246" s="92"/>
      <c r="CMT246" s="92"/>
      <c r="CMU246" s="92"/>
      <c r="CMV246" s="92"/>
      <c r="CMW246" s="92"/>
      <c r="CMX246" s="92"/>
      <c r="CMY246" s="92"/>
      <c r="CMZ246" s="92"/>
      <c r="CNA246" s="92"/>
      <c r="CNB246" s="92"/>
      <c r="CNC246" s="92"/>
      <c r="CND246" s="92"/>
      <c r="CNE246" s="92"/>
      <c r="CNF246" s="92"/>
      <c r="CNG246" s="92"/>
      <c r="CNH246" s="92"/>
      <c r="CNI246" s="92"/>
      <c r="CNJ246" s="92"/>
      <c r="CNK246" s="92"/>
      <c r="CNL246" s="92"/>
      <c r="CNM246" s="92"/>
      <c r="CNN246" s="92"/>
      <c r="CNO246" s="92"/>
      <c r="CNP246" s="92"/>
      <c r="CNQ246" s="92"/>
      <c r="CNR246" s="92"/>
      <c r="CNS246" s="92"/>
      <c r="CNT246" s="92"/>
      <c r="CNU246" s="92"/>
      <c r="CNV246" s="92"/>
      <c r="CNW246" s="92"/>
      <c r="CNX246" s="92"/>
      <c r="CNY246" s="92"/>
      <c r="CNZ246" s="92"/>
      <c r="COA246" s="92"/>
      <c r="COB246" s="92"/>
      <c r="COC246" s="92"/>
      <c r="COD246" s="92"/>
      <c r="COE246" s="92"/>
      <c r="COF246" s="92"/>
      <c r="COG246" s="92"/>
      <c r="COH246" s="92"/>
      <c r="COI246" s="92"/>
      <c r="COJ246" s="92"/>
      <c r="COK246" s="92"/>
      <c r="COL246" s="92"/>
      <c r="COM246" s="92"/>
      <c r="CON246" s="92"/>
      <c r="COO246" s="92"/>
      <c r="COP246" s="92"/>
      <c r="COQ246" s="92"/>
      <c r="COR246" s="92"/>
      <c r="COS246" s="92"/>
      <c r="COT246" s="92"/>
      <c r="COU246" s="92"/>
      <c r="COV246" s="92"/>
      <c r="COW246" s="92"/>
      <c r="COX246" s="92"/>
      <c r="COY246" s="92"/>
      <c r="COZ246" s="92"/>
      <c r="CPA246" s="92"/>
      <c r="CPB246" s="92"/>
      <c r="CPC246" s="92"/>
      <c r="CPD246" s="92"/>
      <c r="CPE246" s="92"/>
      <c r="CPF246" s="92"/>
      <c r="CPG246" s="92"/>
      <c r="CPH246" s="92"/>
      <c r="CPI246" s="92"/>
      <c r="CPJ246" s="92"/>
      <c r="CPK246" s="92"/>
      <c r="CPL246" s="92"/>
      <c r="CPM246" s="92"/>
      <c r="CPN246" s="92"/>
      <c r="CPO246" s="92"/>
      <c r="CPP246" s="92"/>
      <c r="CPQ246" s="92"/>
      <c r="CPR246" s="92"/>
      <c r="CPS246" s="92"/>
      <c r="CPT246" s="92"/>
      <c r="CPU246" s="92"/>
      <c r="CPV246" s="92"/>
      <c r="CPW246" s="92"/>
      <c r="CPX246" s="92"/>
      <c r="CPY246" s="92"/>
      <c r="CPZ246" s="92"/>
      <c r="CQA246" s="92"/>
      <c r="CQB246" s="92"/>
      <c r="CQC246" s="92"/>
      <c r="CQD246" s="92"/>
      <c r="CQE246" s="92"/>
      <c r="CQF246" s="92"/>
      <c r="CQG246" s="92"/>
      <c r="CQH246" s="92"/>
      <c r="CQI246" s="92"/>
      <c r="CQJ246" s="92"/>
      <c r="CQK246" s="92"/>
      <c r="CQL246" s="92"/>
      <c r="CQM246" s="92"/>
      <c r="CQN246" s="92"/>
      <c r="CQO246" s="92"/>
      <c r="CQP246" s="92"/>
      <c r="CQQ246" s="92"/>
      <c r="CQR246" s="92"/>
      <c r="CQS246" s="92"/>
      <c r="CQT246" s="92"/>
      <c r="CQU246" s="92"/>
      <c r="CQV246" s="92"/>
      <c r="CQW246" s="92"/>
      <c r="CQX246" s="92"/>
      <c r="CQY246" s="92"/>
      <c r="CQZ246" s="92"/>
      <c r="CRA246" s="92"/>
      <c r="CRB246" s="92"/>
      <c r="CRC246" s="92"/>
      <c r="CRD246" s="92"/>
      <c r="CRE246" s="92"/>
      <c r="CRF246" s="92"/>
      <c r="CRG246" s="92"/>
      <c r="CRH246" s="92"/>
      <c r="CRI246" s="92"/>
      <c r="CRJ246" s="92"/>
      <c r="CRK246" s="92"/>
      <c r="CRL246" s="92"/>
      <c r="CRM246" s="92"/>
      <c r="CRN246" s="92"/>
      <c r="CRO246" s="92"/>
      <c r="CRP246" s="92"/>
      <c r="CRQ246" s="92"/>
      <c r="CRR246" s="92"/>
      <c r="CRS246" s="92"/>
      <c r="CRT246" s="92"/>
      <c r="CRU246" s="92"/>
      <c r="CRV246" s="92"/>
      <c r="CRW246" s="92"/>
      <c r="CRX246" s="92"/>
      <c r="CRY246" s="92"/>
      <c r="CRZ246" s="92"/>
      <c r="CSA246" s="92"/>
      <c r="CSB246" s="92"/>
      <c r="CSC246" s="92"/>
      <c r="CSD246" s="92"/>
      <c r="CSE246" s="92"/>
      <c r="CSF246" s="92"/>
      <c r="CSG246" s="92"/>
      <c r="CSH246" s="92"/>
      <c r="CSI246" s="92"/>
      <c r="CSJ246" s="92"/>
      <c r="CSK246" s="92"/>
      <c r="CSL246" s="92"/>
      <c r="CSM246" s="92"/>
      <c r="CSN246" s="92"/>
      <c r="CSO246" s="92"/>
      <c r="CSP246" s="92"/>
      <c r="CSQ246" s="92"/>
      <c r="CSR246" s="92"/>
      <c r="CSS246" s="92"/>
      <c r="CST246" s="92"/>
      <c r="CSU246" s="92"/>
      <c r="CSV246" s="92"/>
      <c r="CSW246" s="92"/>
      <c r="CSX246" s="92"/>
      <c r="CSY246" s="92"/>
      <c r="CSZ246" s="92"/>
      <c r="CTA246" s="92"/>
      <c r="CTB246" s="92"/>
      <c r="CTC246" s="92"/>
      <c r="CTD246" s="92"/>
      <c r="CTE246" s="92"/>
      <c r="CTF246" s="92"/>
      <c r="CTG246" s="92"/>
      <c r="CTH246" s="92"/>
      <c r="CTI246" s="92"/>
      <c r="CTJ246" s="92"/>
      <c r="CTK246" s="92"/>
      <c r="CTL246" s="92"/>
      <c r="CTM246" s="92"/>
      <c r="CTN246" s="92"/>
      <c r="CTO246" s="92"/>
      <c r="CTP246" s="92"/>
      <c r="CTQ246" s="92"/>
      <c r="CTR246" s="92"/>
      <c r="CTS246" s="92"/>
      <c r="CTT246" s="92"/>
      <c r="CTU246" s="92"/>
      <c r="CTV246" s="92"/>
      <c r="CTW246" s="92"/>
      <c r="CTX246" s="92"/>
      <c r="CTY246" s="92"/>
      <c r="CTZ246" s="92"/>
      <c r="CUA246" s="92"/>
      <c r="CUB246" s="92"/>
      <c r="CUC246" s="92"/>
      <c r="CUD246" s="92"/>
      <c r="CUE246" s="92"/>
      <c r="CUF246" s="92"/>
      <c r="CUG246" s="92"/>
      <c r="CUH246" s="92"/>
      <c r="CUI246" s="92"/>
      <c r="CUJ246" s="92"/>
      <c r="CUK246" s="92"/>
      <c r="CUL246" s="92"/>
      <c r="CUM246" s="92"/>
      <c r="CUN246" s="92"/>
      <c r="CUO246" s="92"/>
      <c r="CUP246" s="92"/>
      <c r="CUQ246" s="92"/>
      <c r="CUR246" s="92"/>
      <c r="CUS246" s="92"/>
      <c r="CUT246" s="92"/>
      <c r="CUU246" s="92"/>
      <c r="CUV246" s="92"/>
      <c r="CUW246" s="92"/>
      <c r="CUX246" s="92"/>
      <c r="CUY246" s="92"/>
      <c r="CUZ246" s="92"/>
      <c r="CVA246" s="92"/>
      <c r="CVB246" s="92"/>
      <c r="CVC246" s="92"/>
      <c r="CVD246" s="92"/>
      <c r="CVE246" s="92"/>
      <c r="CVF246" s="92"/>
      <c r="CVG246" s="92"/>
      <c r="CVH246" s="92"/>
      <c r="CVI246" s="92"/>
      <c r="CVJ246" s="92"/>
      <c r="CVK246" s="92"/>
      <c r="CVL246" s="92"/>
      <c r="CVM246" s="92"/>
      <c r="CVN246" s="92"/>
      <c r="CVO246" s="92"/>
      <c r="CVP246" s="92"/>
      <c r="CVQ246" s="92"/>
      <c r="CVR246" s="92"/>
      <c r="CVS246" s="92"/>
      <c r="CVT246" s="92"/>
      <c r="CVU246" s="92"/>
      <c r="CVV246" s="92"/>
      <c r="CVW246" s="92"/>
      <c r="CVX246" s="92"/>
      <c r="CVY246" s="92"/>
      <c r="CVZ246" s="92"/>
      <c r="CWA246" s="92"/>
      <c r="CWB246" s="92"/>
      <c r="CWC246" s="92"/>
      <c r="CWD246" s="92"/>
      <c r="CWE246" s="92"/>
      <c r="CWF246" s="92"/>
      <c r="CWG246" s="92"/>
      <c r="CWH246" s="92"/>
      <c r="CWI246" s="92"/>
      <c r="CWJ246" s="92"/>
      <c r="CWK246" s="92"/>
      <c r="CWL246" s="92"/>
      <c r="CWM246" s="92"/>
      <c r="CWN246" s="92"/>
      <c r="CWO246" s="92"/>
      <c r="CWP246" s="92"/>
      <c r="CWQ246" s="92"/>
      <c r="CWR246" s="92"/>
      <c r="CWS246" s="92"/>
      <c r="CWT246" s="92"/>
      <c r="CWU246" s="92"/>
      <c r="CWV246" s="92"/>
      <c r="CWW246" s="92"/>
      <c r="CWX246" s="92"/>
      <c r="CWY246" s="92"/>
      <c r="CWZ246" s="92"/>
      <c r="CXA246" s="92"/>
      <c r="CXB246" s="92"/>
      <c r="CXC246" s="92"/>
      <c r="CXD246" s="92"/>
      <c r="CXE246" s="92"/>
      <c r="CXF246" s="92"/>
      <c r="CXG246" s="92"/>
      <c r="CXH246" s="92"/>
      <c r="CXI246" s="92"/>
      <c r="CXJ246" s="92"/>
      <c r="CXK246" s="92"/>
      <c r="CXL246" s="92"/>
      <c r="CXM246" s="92"/>
      <c r="CXN246" s="92"/>
      <c r="CXO246" s="92"/>
      <c r="CXP246" s="92"/>
      <c r="CXQ246" s="92"/>
      <c r="CXR246" s="92"/>
      <c r="CXS246" s="92"/>
      <c r="CXT246" s="92"/>
      <c r="CXU246" s="92"/>
      <c r="CXV246" s="92"/>
      <c r="CXW246" s="92"/>
      <c r="CXX246" s="92"/>
      <c r="CXY246" s="92"/>
      <c r="CXZ246" s="92"/>
      <c r="CYA246" s="92"/>
      <c r="CYB246" s="92"/>
      <c r="CYC246" s="92"/>
      <c r="CYD246" s="92"/>
      <c r="CYE246" s="92"/>
      <c r="CYF246" s="92"/>
      <c r="CYG246" s="92"/>
      <c r="CYH246" s="92"/>
      <c r="CYI246" s="92"/>
      <c r="CYJ246" s="92"/>
      <c r="CYK246" s="92"/>
      <c r="CYL246" s="92"/>
      <c r="CYM246" s="92"/>
      <c r="CYN246" s="92"/>
      <c r="CYO246" s="92"/>
      <c r="CYP246" s="92"/>
      <c r="CYQ246" s="92"/>
      <c r="CYR246" s="92"/>
      <c r="CYS246" s="92"/>
      <c r="CYT246" s="92"/>
      <c r="CYU246" s="92"/>
      <c r="CYV246" s="92"/>
      <c r="CYW246" s="92"/>
      <c r="CYX246" s="92"/>
      <c r="CYY246" s="92"/>
      <c r="CYZ246" s="92"/>
      <c r="CZA246" s="92"/>
      <c r="CZB246" s="92"/>
      <c r="CZC246" s="92"/>
      <c r="CZD246" s="92"/>
      <c r="CZE246" s="92"/>
      <c r="CZF246" s="92"/>
      <c r="CZG246" s="92"/>
      <c r="CZH246" s="92"/>
      <c r="CZI246" s="92"/>
      <c r="CZJ246" s="92"/>
      <c r="CZK246" s="92"/>
      <c r="CZL246" s="92"/>
      <c r="CZM246" s="92"/>
      <c r="CZN246" s="92"/>
      <c r="CZO246" s="92"/>
      <c r="CZP246" s="92"/>
      <c r="CZQ246" s="92"/>
      <c r="CZR246" s="92"/>
      <c r="CZS246" s="92"/>
      <c r="CZT246" s="92"/>
      <c r="CZU246" s="92"/>
      <c r="CZV246" s="92"/>
      <c r="CZW246" s="92"/>
      <c r="CZX246" s="92"/>
      <c r="CZY246" s="92"/>
      <c r="CZZ246" s="92"/>
      <c r="DAA246" s="92"/>
      <c r="DAB246" s="92"/>
      <c r="DAC246" s="92"/>
      <c r="DAD246" s="92"/>
      <c r="DAE246" s="92"/>
      <c r="DAF246" s="92"/>
      <c r="DAG246" s="92"/>
      <c r="DAH246" s="92"/>
      <c r="DAI246" s="92"/>
      <c r="DAJ246" s="92"/>
      <c r="DAK246" s="92"/>
      <c r="DAL246" s="92"/>
      <c r="DAM246" s="92"/>
      <c r="DAN246" s="92"/>
      <c r="DAO246" s="92"/>
      <c r="DAP246" s="92"/>
      <c r="DAQ246" s="92"/>
      <c r="DAR246" s="92"/>
      <c r="DAS246" s="92"/>
      <c r="DAT246" s="92"/>
      <c r="DAU246" s="92"/>
      <c r="DAV246" s="92"/>
      <c r="DAW246" s="92"/>
      <c r="DAX246" s="92"/>
      <c r="DAY246" s="92"/>
      <c r="DAZ246" s="92"/>
      <c r="DBA246" s="92"/>
      <c r="DBB246" s="92"/>
      <c r="DBC246" s="92"/>
      <c r="DBD246" s="92"/>
      <c r="DBE246" s="92"/>
      <c r="DBF246" s="92"/>
      <c r="DBG246" s="92"/>
      <c r="DBH246" s="92"/>
      <c r="DBI246" s="92"/>
      <c r="DBJ246" s="92"/>
      <c r="DBK246" s="92"/>
      <c r="DBL246" s="92"/>
      <c r="DBM246" s="92"/>
      <c r="DBN246" s="92"/>
      <c r="DBO246" s="92"/>
      <c r="DBP246" s="92"/>
      <c r="DBQ246" s="92"/>
      <c r="DBR246" s="92"/>
      <c r="DBS246" s="92"/>
      <c r="DBT246" s="92"/>
      <c r="DBU246" s="92"/>
      <c r="DBV246" s="92"/>
      <c r="DBW246" s="92"/>
      <c r="DBX246" s="92"/>
      <c r="DBY246" s="92"/>
      <c r="DBZ246" s="92"/>
      <c r="DCA246" s="92"/>
      <c r="DCB246" s="92"/>
      <c r="DCC246" s="92"/>
      <c r="DCD246" s="92"/>
      <c r="DCE246" s="92"/>
      <c r="DCF246" s="92"/>
      <c r="DCG246" s="92"/>
      <c r="DCH246" s="92"/>
      <c r="DCI246" s="92"/>
      <c r="DCJ246" s="92"/>
      <c r="DCK246" s="92"/>
      <c r="DCL246" s="92"/>
      <c r="DCM246" s="92"/>
      <c r="DCN246" s="92"/>
      <c r="DCO246" s="92"/>
      <c r="DCP246" s="92"/>
      <c r="DCQ246" s="92"/>
      <c r="DCR246" s="92"/>
      <c r="DCS246" s="92"/>
      <c r="DCT246" s="92"/>
      <c r="DCU246" s="92"/>
      <c r="DCV246" s="92"/>
      <c r="DCW246" s="92"/>
      <c r="DCX246" s="92"/>
      <c r="DCY246" s="92"/>
      <c r="DCZ246" s="92"/>
      <c r="DDA246" s="92"/>
      <c r="DDB246" s="92"/>
      <c r="DDC246" s="92"/>
      <c r="DDD246" s="92"/>
      <c r="DDE246" s="92"/>
      <c r="DDF246" s="92"/>
      <c r="DDG246" s="92"/>
      <c r="DDH246" s="92"/>
      <c r="DDI246" s="92"/>
      <c r="DDJ246" s="92"/>
      <c r="DDK246" s="92"/>
      <c r="DDL246" s="92"/>
      <c r="DDM246" s="92"/>
      <c r="DDN246" s="92"/>
      <c r="DDO246" s="92"/>
      <c r="DDP246" s="92"/>
      <c r="DDQ246" s="92"/>
      <c r="DDR246" s="92"/>
      <c r="DDS246" s="92"/>
      <c r="DDT246" s="92"/>
      <c r="DDU246" s="92"/>
      <c r="DDV246" s="92"/>
      <c r="DDW246" s="92"/>
      <c r="DDX246" s="92"/>
      <c r="DDY246" s="92"/>
      <c r="DDZ246" s="92"/>
      <c r="DEA246" s="92"/>
      <c r="DEB246" s="92"/>
      <c r="DEC246" s="92"/>
      <c r="DED246" s="92"/>
      <c r="DEE246" s="92"/>
      <c r="DEF246" s="92"/>
      <c r="DEG246" s="92"/>
      <c r="DEH246" s="92"/>
      <c r="DEI246" s="92"/>
      <c r="DEJ246" s="92"/>
      <c r="DEK246" s="92"/>
      <c r="DEL246" s="92"/>
      <c r="DEM246" s="92"/>
      <c r="DEN246" s="92"/>
      <c r="DEO246" s="92"/>
      <c r="DEP246" s="92"/>
      <c r="DEQ246" s="92"/>
      <c r="DER246" s="92"/>
      <c r="DES246" s="92"/>
      <c r="DET246" s="92"/>
      <c r="DEU246" s="92"/>
      <c r="DEV246" s="92"/>
      <c r="DEW246" s="92"/>
      <c r="DEX246" s="92"/>
      <c r="DEY246" s="92"/>
      <c r="DEZ246" s="92"/>
      <c r="DFA246" s="92"/>
      <c r="DFB246" s="92"/>
      <c r="DFC246" s="92"/>
      <c r="DFD246" s="92"/>
      <c r="DFE246" s="92"/>
      <c r="DFF246" s="92"/>
      <c r="DFG246" s="92"/>
      <c r="DFH246" s="92"/>
      <c r="DFI246" s="92"/>
      <c r="DFJ246" s="92"/>
      <c r="DFK246" s="92"/>
      <c r="DFL246" s="92"/>
      <c r="DFM246" s="92"/>
      <c r="DFN246" s="92"/>
      <c r="DFO246" s="92"/>
      <c r="DFP246" s="92"/>
      <c r="DFQ246" s="92"/>
      <c r="DFR246" s="92"/>
      <c r="DFS246" s="92"/>
      <c r="DFT246" s="92"/>
      <c r="DFU246" s="92"/>
      <c r="DFV246" s="92"/>
      <c r="DFW246" s="92"/>
      <c r="DFX246" s="92"/>
      <c r="DFY246" s="92"/>
      <c r="DFZ246" s="92"/>
      <c r="DGA246" s="92"/>
      <c r="DGB246" s="92"/>
      <c r="DGC246" s="92"/>
      <c r="DGD246" s="92"/>
      <c r="DGE246" s="92"/>
      <c r="DGF246" s="92"/>
      <c r="DGG246" s="92"/>
      <c r="DGH246" s="92"/>
      <c r="DGI246" s="92"/>
      <c r="DGJ246" s="92"/>
      <c r="DGK246" s="92"/>
      <c r="DGL246" s="92"/>
      <c r="DGM246" s="92"/>
      <c r="DGN246" s="92"/>
      <c r="DGO246" s="92"/>
      <c r="DGP246" s="92"/>
      <c r="DGQ246" s="92"/>
      <c r="DGR246" s="92"/>
      <c r="DGS246" s="92"/>
      <c r="DGT246" s="92"/>
      <c r="DGU246" s="92"/>
      <c r="DGV246" s="92"/>
      <c r="DGW246" s="92"/>
      <c r="DGX246" s="92"/>
      <c r="DGY246" s="92"/>
      <c r="DGZ246" s="92"/>
      <c r="DHA246" s="92"/>
      <c r="DHB246" s="92"/>
      <c r="DHC246" s="92"/>
      <c r="DHD246" s="92"/>
      <c r="DHE246" s="92"/>
      <c r="DHF246" s="92"/>
      <c r="DHG246" s="92"/>
      <c r="DHH246" s="92"/>
      <c r="DHI246" s="92"/>
      <c r="DHJ246" s="92"/>
      <c r="DHK246" s="92"/>
      <c r="DHL246" s="92"/>
      <c r="DHM246" s="92"/>
      <c r="DHN246" s="92"/>
      <c r="DHO246" s="92"/>
      <c r="DHP246" s="92"/>
      <c r="DHQ246" s="92"/>
      <c r="DHR246" s="92"/>
      <c r="DHS246" s="92"/>
      <c r="DHT246" s="92"/>
      <c r="DHU246" s="92"/>
      <c r="DHV246" s="92"/>
      <c r="DHW246" s="92"/>
      <c r="DHX246" s="92"/>
      <c r="DHY246" s="92"/>
      <c r="DHZ246" s="92"/>
      <c r="DIA246" s="92"/>
      <c r="DIB246" s="92"/>
      <c r="DIC246" s="92"/>
      <c r="DID246" s="92"/>
      <c r="DIE246" s="92"/>
      <c r="DIF246" s="92"/>
      <c r="DIG246" s="92"/>
      <c r="DIH246" s="92"/>
      <c r="DII246" s="92"/>
      <c r="DIJ246" s="92"/>
      <c r="DIK246" s="92"/>
      <c r="DIL246" s="92"/>
      <c r="DIM246" s="92"/>
      <c r="DIN246" s="92"/>
      <c r="DIO246" s="92"/>
      <c r="DIP246" s="92"/>
      <c r="DIQ246" s="92"/>
      <c r="DIR246" s="92"/>
      <c r="DIS246" s="92"/>
      <c r="DIT246" s="92"/>
      <c r="DIU246" s="92"/>
      <c r="DIV246" s="92"/>
      <c r="DIW246" s="92"/>
      <c r="DIX246" s="92"/>
      <c r="DIY246" s="92"/>
      <c r="DIZ246" s="92"/>
      <c r="DJA246" s="92"/>
      <c r="DJB246" s="92"/>
      <c r="DJC246" s="92"/>
      <c r="DJD246" s="92"/>
      <c r="DJE246" s="92"/>
      <c r="DJF246" s="92"/>
      <c r="DJG246" s="92"/>
      <c r="DJH246" s="92"/>
      <c r="DJI246" s="92"/>
      <c r="DJJ246" s="92"/>
      <c r="DJK246" s="92"/>
      <c r="DJL246" s="92"/>
      <c r="DJM246" s="92"/>
      <c r="DJN246" s="92"/>
      <c r="DJO246" s="92"/>
      <c r="DJP246" s="92"/>
      <c r="DJQ246" s="92"/>
      <c r="DJR246" s="92"/>
      <c r="DJS246" s="92"/>
      <c r="DJT246" s="92"/>
      <c r="DJU246" s="92"/>
      <c r="DJV246" s="92"/>
      <c r="DJW246" s="92"/>
      <c r="DJX246" s="92"/>
      <c r="DJY246" s="92"/>
      <c r="DJZ246" s="92"/>
      <c r="DKA246" s="92"/>
      <c r="DKB246" s="92"/>
      <c r="DKC246" s="92"/>
      <c r="DKD246" s="92"/>
      <c r="DKE246" s="92"/>
      <c r="DKF246" s="92"/>
      <c r="DKG246" s="92"/>
      <c r="DKH246" s="92"/>
      <c r="DKI246" s="92"/>
      <c r="DKJ246" s="92"/>
      <c r="DKK246" s="92"/>
      <c r="DKL246" s="92"/>
      <c r="DKM246" s="92"/>
      <c r="DKN246" s="92"/>
      <c r="DKO246" s="92"/>
      <c r="DKP246" s="92"/>
      <c r="DKQ246" s="92"/>
      <c r="DKR246" s="92"/>
      <c r="DKS246" s="92"/>
      <c r="DKT246" s="92"/>
      <c r="DKU246" s="92"/>
      <c r="DKV246" s="92"/>
      <c r="DKW246" s="92"/>
      <c r="DKX246" s="92"/>
      <c r="DKY246" s="92"/>
      <c r="DKZ246" s="92"/>
      <c r="DLA246" s="92"/>
      <c r="DLB246" s="92"/>
      <c r="DLC246" s="92"/>
      <c r="DLD246" s="92"/>
      <c r="DLE246" s="92"/>
      <c r="DLF246" s="92"/>
      <c r="DLG246" s="92"/>
      <c r="DLH246" s="92"/>
      <c r="DLI246" s="92"/>
      <c r="DLJ246" s="92"/>
      <c r="DLK246" s="92"/>
      <c r="DLL246" s="92"/>
      <c r="DLM246" s="92"/>
      <c r="DLN246" s="92"/>
      <c r="DLO246" s="92"/>
      <c r="DLP246" s="92"/>
      <c r="DLQ246" s="92"/>
      <c r="DLR246" s="92"/>
      <c r="DLS246" s="92"/>
      <c r="DLT246" s="92"/>
      <c r="DLU246" s="92"/>
      <c r="DLV246" s="92"/>
      <c r="DLW246" s="92"/>
      <c r="DLX246" s="92"/>
      <c r="DLY246" s="92"/>
      <c r="DLZ246" s="92"/>
      <c r="DMA246" s="92"/>
      <c r="DMB246" s="92"/>
      <c r="DMC246" s="92"/>
      <c r="DMD246" s="92"/>
      <c r="DME246" s="92"/>
      <c r="DMF246" s="92"/>
      <c r="DMG246" s="92"/>
      <c r="DMH246" s="92"/>
      <c r="DMI246" s="92"/>
      <c r="DMJ246" s="92"/>
      <c r="DMK246" s="92"/>
      <c r="DML246" s="92"/>
      <c r="DMM246" s="92"/>
      <c r="DMN246" s="92"/>
      <c r="DMO246" s="92"/>
      <c r="DMP246" s="92"/>
      <c r="DMQ246" s="92"/>
      <c r="DMR246" s="92"/>
      <c r="DMS246" s="92"/>
      <c r="DMT246" s="92"/>
      <c r="DMU246" s="92"/>
      <c r="DMV246" s="92"/>
      <c r="DMW246" s="92"/>
      <c r="DMX246" s="92"/>
      <c r="DMY246" s="92"/>
      <c r="DMZ246" s="92"/>
      <c r="DNA246" s="92"/>
      <c r="DNB246" s="92"/>
      <c r="DNC246" s="92"/>
      <c r="DND246" s="92"/>
      <c r="DNE246" s="92"/>
      <c r="DNF246" s="92"/>
      <c r="DNG246" s="92"/>
      <c r="DNH246" s="92"/>
      <c r="DNI246" s="92"/>
      <c r="DNJ246" s="92"/>
      <c r="DNK246" s="92"/>
      <c r="DNL246" s="92"/>
      <c r="DNM246" s="92"/>
      <c r="DNN246" s="92"/>
      <c r="DNO246" s="92"/>
      <c r="DNP246" s="92"/>
      <c r="DNQ246" s="92"/>
      <c r="DNR246" s="92"/>
      <c r="DNS246" s="92"/>
      <c r="DNT246" s="92"/>
      <c r="DNU246" s="92"/>
      <c r="DNV246" s="92"/>
      <c r="DNW246" s="92"/>
      <c r="DNX246" s="92"/>
      <c r="DNY246" s="92"/>
      <c r="DNZ246" s="92"/>
      <c r="DOA246" s="92"/>
      <c r="DOB246" s="92"/>
      <c r="DOC246" s="92"/>
      <c r="DOD246" s="92"/>
      <c r="DOE246" s="92"/>
      <c r="DOF246" s="92"/>
      <c r="DOG246" s="92"/>
      <c r="DOH246" s="92"/>
      <c r="DOI246" s="92"/>
      <c r="DOJ246" s="92"/>
      <c r="DOK246" s="92"/>
      <c r="DOL246" s="92"/>
      <c r="DOM246" s="92"/>
      <c r="DON246" s="92"/>
      <c r="DOO246" s="92"/>
      <c r="DOP246" s="92"/>
      <c r="DOQ246" s="92"/>
      <c r="DOR246" s="92"/>
      <c r="DOS246" s="92"/>
      <c r="DOT246" s="92"/>
      <c r="DOU246" s="92"/>
      <c r="DOV246" s="92"/>
      <c r="DOW246" s="92"/>
      <c r="DOX246" s="92"/>
      <c r="DOY246" s="92"/>
      <c r="DOZ246" s="92"/>
      <c r="DPA246" s="92"/>
      <c r="DPB246" s="92"/>
      <c r="DPC246" s="92"/>
      <c r="DPD246" s="92"/>
      <c r="DPE246" s="92"/>
      <c r="DPF246" s="92"/>
      <c r="DPG246" s="92"/>
      <c r="DPH246" s="92"/>
      <c r="DPI246" s="92"/>
      <c r="DPJ246" s="92"/>
      <c r="DPK246" s="92"/>
      <c r="DPL246" s="92"/>
      <c r="DPM246" s="92"/>
      <c r="DPN246" s="92"/>
      <c r="DPO246" s="92"/>
      <c r="DPP246" s="92"/>
      <c r="DPQ246" s="92"/>
      <c r="DPR246" s="92"/>
      <c r="DPS246" s="92"/>
      <c r="DPT246" s="92"/>
      <c r="DPU246" s="92"/>
      <c r="DPV246" s="92"/>
      <c r="DPW246" s="92"/>
      <c r="DPX246" s="92"/>
      <c r="DPY246" s="92"/>
      <c r="DPZ246" s="92"/>
      <c r="DQA246" s="92"/>
      <c r="DQB246" s="92"/>
      <c r="DQC246" s="92"/>
      <c r="DQD246" s="92"/>
      <c r="DQE246" s="92"/>
      <c r="DQF246" s="92"/>
      <c r="DQG246" s="92"/>
      <c r="DQH246" s="92"/>
      <c r="DQI246" s="92"/>
      <c r="DQJ246" s="92"/>
      <c r="DQK246" s="92"/>
      <c r="DQL246" s="92"/>
      <c r="DQM246" s="92"/>
      <c r="DQN246" s="92"/>
      <c r="DQO246" s="92"/>
      <c r="DQP246" s="92"/>
      <c r="DQQ246" s="92"/>
      <c r="DQR246" s="92"/>
      <c r="DQS246" s="92"/>
      <c r="DQT246" s="92"/>
      <c r="DQU246" s="92"/>
      <c r="DQV246" s="92"/>
      <c r="DQW246" s="92"/>
      <c r="DQX246" s="92"/>
      <c r="DQY246" s="92"/>
      <c r="DQZ246" s="92"/>
      <c r="DRA246" s="92"/>
      <c r="DRB246" s="92"/>
      <c r="DRC246" s="92"/>
      <c r="DRD246" s="92"/>
      <c r="DRE246" s="92"/>
      <c r="DRF246" s="92"/>
      <c r="DRG246" s="92"/>
      <c r="DRH246" s="92"/>
      <c r="DRI246" s="92"/>
      <c r="DRJ246" s="92"/>
      <c r="DRK246" s="92"/>
      <c r="DRL246" s="92"/>
      <c r="DRM246" s="92"/>
      <c r="DRN246" s="92"/>
      <c r="DRO246" s="92"/>
      <c r="DRP246" s="92"/>
      <c r="DRQ246" s="92"/>
      <c r="DRR246" s="92"/>
      <c r="DRS246" s="92"/>
      <c r="DRT246" s="92"/>
      <c r="DRU246" s="92"/>
      <c r="DRV246" s="92"/>
      <c r="DRW246" s="92"/>
      <c r="DRX246" s="92"/>
      <c r="DRY246" s="92"/>
      <c r="DRZ246" s="92"/>
      <c r="DSA246" s="92"/>
      <c r="DSB246" s="92"/>
      <c r="DSC246" s="92"/>
      <c r="DSD246" s="92"/>
      <c r="DSE246" s="92"/>
      <c r="DSF246" s="92"/>
      <c r="DSG246" s="92"/>
      <c r="DSH246" s="92"/>
      <c r="DSI246" s="92"/>
      <c r="DSJ246" s="92"/>
      <c r="DSK246" s="92"/>
      <c r="DSL246" s="92"/>
      <c r="DSM246" s="92"/>
      <c r="DSN246" s="92"/>
      <c r="DSO246" s="92"/>
      <c r="DSP246" s="92"/>
      <c r="DSQ246" s="92"/>
      <c r="DSR246" s="92"/>
      <c r="DSS246" s="92"/>
      <c r="DST246" s="92"/>
      <c r="DSU246" s="92"/>
      <c r="DSV246" s="92"/>
      <c r="DSW246" s="92"/>
      <c r="DSX246" s="92"/>
      <c r="DSY246" s="92"/>
      <c r="DSZ246" s="92"/>
      <c r="DTA246" s="92"/>
      <c r="DTB246" s="92"/>
      <c r="DTC246" s="92"/>
      <c r="DTD246" s="92"/>
      <c r="DTE246" s="92"/>
      <c r="DTF246" s="92"/>
      <c r="DTG246" s="92"/>
      <c r="DTH246" s="92"/>
      <c r="DTI246" s="92"/>
      <c r="DTJ246" s="92"/>
      <c r="DTK246" s="92"/>
      <c r="DTL246" s="92"/>
      <c r="DTM246" s="92"/>
      <c r="DTN246" s="92"/>
      <c r="DTO246" s="92"/>
      <c r="DTP246" s="92"/>
      <c r="DTQ246" s="92"/>
      <c r="DTR246" s="92"/>
      <c r="DTS246" s="92"/>
      <c r="DTT246" s="92"/>
      <c r="DTU246" s="92"/>
      <c r="DTV246" s="92"/>
      <c r="DTW246" s="92"/>
      <c r="DTX246" s="92"/>
      <c r="DTY246" s="92"/>
      <c r="DTZ246" s="92"/>
      <c r="DUA246" s="92"/>
      <c r="DUB246" s="92"/>
      <c r="DUC246" s="92"/>
      <c r="DUD246" s="92"/>
      <c r="DUE246" s="92"/>
      <c r="DUF246" s="92"/>
      <c r="DUG246" s="92"/>
      <c r="DUH246" s="92"/>
      <c r="DUI246" s="92"/>
      <c r="DUJ246" s="92"/>
      <c r="DUK246" s="92"/>
      <c r="DUL246" s="92"/>
      <c r="DUM246" s="92"/>
      <c r="DUN246" s="92"/>
      <c r="DUO246" s="92"/>
      <c r="DUP246" s="92"/>
      <c r="DUQ246" s="92"/>
      <c r="DUR246" s="92"/>
      <c r="DUS246" s="92"/>
      <c r="DUT246" s="92"/>
      <c r="DUU246" s="92"/>
      <c r="DUV246" s="92"/>
      <c r="DUW246" s="92"/>
      <c r="DUX246" s="92"/>
      <c r="DUY246" s="92"/>
      <c r="DUZ246" s="92"/>
      <c r="DVA246" s="92"/>
      <c r="DVB246" s="92"/>
      <c r="DVC246" s="92"/>
      <c r="DVD246" s="92"/>
      <c r="DVE246" s="92"/>
      <c r="DVF246" s="92"/>
      <c r="DVG246" s="92"/>
      <c r="DVH246" s="92"/>
      <c r="DVI246" s="92"/>
      <c r="DVJ246" s="92"/>
      <c r="DVK246" s="92"/>
      <c r="DVL246" s="92"/>
      <c r="DVM246" s="92"/>
      <c r="DVN246" s="92"/>
      <c r="DVO246" s="92"/>
      <c r="DVP246" s="92"/>
      <c r="DVQ246" s="92"/>
      <c r="DVR246" s="92"/>
      <c r="DVS246" s="92"/>
      <c r="DVT246" s="92"/>
      <c r="DVU246" s="92"/>
      <c r="DVV246" s="92"/>
      <c r="DVW246" s="92"/>
      <c r="DVX246" s="92"/>
      <c r="DVY246" s="92"/>
      <c r="DVZ246" s="92"/>
      <c r="DWA246" s="92"/>
      <c r="DWB246" s="92"/>
      <c r="DWC246" s="92"/>
      <c r="DWD246" s="92"/>
      <c r="DWE246" s="92"/>
      <c r="DWF246" s="92"/>
      <c r="DWG246" s="92"/>
      <c r="DWH246" s="92"/>
      <c r="DWI246" s="92"/>
      <c r="DWJ246" s="92"/>
      <c r="DWK246" s="92"/>
      <c r="DWL246" s="92"/>
      <c r="DWM246" s="92"/>
      <c r="DWN246" s="92"/>
      <c r="DWO246" s="92"/>
      <c r="DWP246" s="92"/>
      <c r="DWQ246" s="92"/>
      <c r="DWR246" s="92"/>
      <c r="DWS246" s="92"/>
      <c r="DWT246" s="92"/>
      <c r="DWU246" s="92"/>
      <c r="DWV246" s="92"/>
      <c r="DWW246" s="92"/>
      <c r="DWX246" s="92"/>
      <c r="DWY246" s="92"/>
      <c r="DWZ246" s="92"/>
      <c r="DXA246" s="92"/>
      <c r="DXB246" s="92"/>
      <c r="DXC246" s="92"/>
      <c r="DXD246" s="92"/>
      <c r="DXE246" s="92"/>
      <c r="DXF246" s="92"/>
      <c r="DXG246" s="92"/>
      <c r="DXH246" s="92"/>
      <c r="DXI246" s="92"/>
      <c r="DXJ246" s="92"/>
      <c r="DXK246" s="92"/>
      <c r="DXL246" s="92"/>
      <c r="DXM246" s="92"/>
      <c r="DXN246" s="92"/>
      <c r="DXO246" s="92"/>
      <c r="DXP246" s="92"/>
      <c r="DXQ246" s="92"/>
      <c r="DXR246" s="92"/>
      <c r="DXS246" s="92"/>
      <c r="DXT246" s="92"/>
      <c r="DXU246" s="92"/>
      <c r="DXV246" s="92"/>
      <c r="DXW246" s="92"/>
      <c r="DXX246" s="92"/>
      <c r="DXY246" s="92"/>
      <c r="DXZ246" s="92"/>
      <c r="DYA246" s="92"/>
      <c r="DYB246" s="92"/>
      <c r="DYC246" s="92"/>
      <c r="DYD246" s="92"/>
      <c r="DYE246" s="92"/>
      <c r="DYF246" s="92"/>
      <c r="DYG246" s="92"/>
      <c r="DYH246" s="92"/>
      <c r="DYI246" s="92"/>
      <c r="DYJ246" s="92"/>
      <c r="DYK246" s="92"/>
      <c r="DYL246" s="92"/>
      <c r="DYM246" s="92"/>
      <c r="DYN246" s="92"/>
      <c r="DYO246" s="92"/>
      <c r="DYP246" s="92"/>
      <c r="DYQ246" s="92"/>
      <c r="DYR246" s="92"/>
      <c r="DYS246" s="92"/>
      <c r="DYT246" s="92"/>
      <c r="DYU246" s="92"/>
      <c r="DYV246" s="92"/>
      <c r="DYW246" s="92"/>
      <c r="DYX246" s="92"/>
      <c r="DYY246" s="92"/>
      <c r="DYZ246" s="92"/>
      <c r="DZA246" s="92"/>
      <c r="DZB246" s="92"/>
      <c r="DZC246" s="92"/>
      <c r="DZD246" s="92"/>
      <c r="DZE246" s="92"/>
      <c r="DZF246" s="92"/>
      <c r="DZG246" s="92"/>
      <c r="DZH246" s="92"/>
      <c r="DZI246" s="92"/>
      <c r="DZJ246" s="92"/>
      <c r="DZK246" s="92"/>
      <c r="DZL246" s="92"/>
      <c r="DZM246" s="92"/>
      <c r="DZN246" s="92"/>
      <c r="DZO246" s="92"/>
      <c r="DZP246" s="92"/>
      <c r="DZQ246" s="92"/>
      <c r="DZR246" s="92"/>
      <c r="DZS246" s="92"/>
      <c r="DZT246" s="92"/>
      <c r="DZU246" s="92"/>
      <c r="DZV246" s="92"/>
      <c r="DZW246" s="92"/>
      <c r="DZX246" s="92"/>
      <c r="DZY246" s="92"/>
      <c r="DZZ246" s="92"/>
      <c r="EAA246" s="92"/>
      <c r="EAB246" s="92"/>
      <c r="EAC246" s="92"/>
      <c r="EAD246" s="92"/>
      <c r="EAE246" s="92"/>
      <c r="EAF246" s="92"/>
      <c r="EAG246" s="92"/>
      <c r="EAH246" s="92"/>
      <c r="EAI246" s="92"/>
      <c r="EAJ246" s="92"/>
      <c r="EAK246" s="92"/>
      <c r="EAL246" s="92"/>
      <c r="EAM246" s="92"/>
      <c r="EAN246" s="92"/>
      <c r="EAO246" s="92"/>
      <c r="EAP246" s="92"/>
      <c r="EAQ246" s="92"/>
      <c r="EAR246" s="92"/>
      <c r="EAS246" s="92"/>
      <c r="EAT246" s="92"/>
      <c r="EAU246" s="92"/>
      <c r="EAV246" s="92"/>
      <c r="EAW246" s="92"/>
      <c r="EAX246" s="92"/>
      <c r="EAY246" s="92"/>
      <c r="EAZ246" s="92"/>
      <c r="EBA246" s="92"/>
      <c r="EBB246" s="92"/>
      <c r="EBC246" s="92"/>
      <c r="EBD246" s="92"/>
      <c r="EBE246" s="92"/>
      <c r="EBF246" s="92"/>
      <c r="EBG246" s="92"/>
      <c r="EBH246" s="92"/>
      <c r="EBI246" s="92"/>
      <c r="EBJ246" s="92"/>
      <c r="EBK246" s="92"/>
      <c r="EBL246" s="92"/>
      <c r="EBM246" s="92"/>
      <c r="EBN246" s="92"/>
      <c r="EBO246" s="92"/>
      <c r="EBP246" s="92"/>
      <c r="EBQ246" s="92"/>
      <c r="EBR246" s="92"/>
      <c r="EBS246" s="92"/>
      <c r="EBT246" s="92"/>
      <c r="EBU246" s="92"/>
      <c r="EBV246" s="92"/>
      <c r="EBW246" s="92"/>
      <c r="EBX246" s="92"/>
      <c r="EBY246" s="92"/>
      <c r="EBZ246" s="92"/>
      <c r="ECA246" s="92"/>
      <c r="ECB246" s="92"/>
      <c r="ECC246" s="92"/>
      <c r="ECD246" s="92"/>
      <c r="ECE246" s="92"/>
      <c r="ECF246" s="92"/>
      <c r="ECG246" s="92"/>
      <c r="ECH246" s="92"/>
      <c r="ECI246" s="92"/>
      <c r="ECJ246" s="92"/>
      <c r="ECK246" s="92"/>
      <c r="ECL246" s="92"/>
      <c r="ECM246" s="92"/>
      <c r="ECN246" s="92"/>
      <c r="ECO246" s="92"/>
      <c r="ECP246" s="92"/>
      <c r="ECQ246" s="92"/>
      <c r="ECR246" s="92"/>
      <c r="ECS246" s="92"/>
      <c r="ECT246" s="92"/>
      <c r="ECU246" s="92"/>
      <c r="ECV246" s="92"/>
      <c r="ECW246" s="92"/>
      <c r="ECX246" s="92"/>
      <c r="ECY246" s="92"/>
      <c r="ECZ246" s="92"/>
      <c r="EDA246" s="92"/>
      <c r="EDB246" s="92"/>
      <c r="EDC246" s="92"/>
      <c r="EDD246" s="92"/>
      <c r="EDE246" s="92"/>
      <c r="EDF246" s="92"/>
      <c r="EDG246" s="92"/>
      <c r="EDH246" s="92"/>
      <c r="EDI246" s="92"/>
      <c r="EDJ246" s="92"/>
      <c r="EDK246" s="92"/>
      <c r="EDL246" s="92"/>
      <c r="EDM246" s="92"/>
      <c r="EDN246" s="92"/>
      <c r="EDO246" s="92"/>
      <c r="EDP246" s="92"/>
      <c r="EDQ246" s="92"/>
      <c r="EDR246" s="92"/>
      <c r="EDS246" s="92"/>
      <c r="EDT246" s="92"/>
      <c r="EDU246" s="92"/>
      <c r="EDV246" s="92"/>
      <c r="EDW246" s="92"/>
      <c r="EDX246" s="92"/>
      <c r="EDY246" s="92"/>
      <c r="EDZ246" s="92"/>
      <c r="EEA246" s="92"/>
      <c r="EEB246" s="92"/>
      <c r="EEC246" s="92"/>
      <c r="EED246" s="92"/>
      <c r="EEE246" s="92"/>
      <c r="EEF246" s="92"/>
      <c r="EEG246" s="92"/>
      <c r="EEH246" s="92"/>
      <c r="EEI246" s="92"/>
      <c r="EEJ246" s="92"/>
      <c r="EEK246" s="92"/>
      <c r="EEL246" s="92"/>
      <c r="EEM246" s="92"/>
      <c r="EEN246" s="92"/>
      <c r="EEO246" s="92"/>
      <c r="EEP246" s="92"/>
      <c r="EEQ246" s="92"/>
      <c r="EER246" s="92"/>
      <c r="EES246" s="92"/>
      <c r="EET246" s="92"/>
      <c r="EEU246" s="92"/>
      <c r="EEV246" s="92"/>
      <c r="EEW246" s="92"/>
      <c r="EEX246" s="92"/>
      <c r="EEY246" s="92"/>
      <c r="EEZ246" s="92"/>
      <c r="EFA246" s="92"/>
      <c r="EFB246" s="92"/>
      <c r="EFC246" s="92"/>
      <c r="EFD246" s="92"/>
      <c r="EFE246" s="92"/>
      <c r="EFF246" s="92"/>
      <c r="EFG246" s="92"/>
      <c r="EFH246" s="92"/>
      <c r="EFI246" s="92"/>
      <c r="EFJ246" s="92"/>
      <c r="EFK246" s="92"/>
      <c r="EFL246" s="92"/>
      <c r="EFM246" s="92"/>
      <c r="EFN246" s="92"/>
      <c r="EFO246" s="92"/>
      <c r="EFP246" s="92"/>
      <c r="EFQ246" s="92"/>
      <c r="EFR246" s="92"/>
      <c r="EFS246" s="92"/>
      <c r="EFT246" s="92"/>
      <c r="EFU246" s="92"/>
      <c r="EFV246" s="92"/>
      <c r="EFW246" s="92"/>
      <c r="EFX246" s="92"/>
      <c r="EFY246" s="92"/>
      <c r="EFZ246" s="92"/>
      <c r="EGA246" s="92"/>
      <c r="EGB246" s="92"/>
      <c r="EGC246" s="92"/>
      <c r="EGD246" s="92"/>
      <c r="EGE246" s="92"/>
      <c r="EGF246" s="92"/>
      <c r="EGG246" s="92"/>
      <c r="EGH246" s="92"/>
      <c r="EGI246" s="92"/>
      <c r="EGJ246" s="92"/>
      <c r="EGK246" s="92"/>
      <c r="EGL246" s="92"/>
      <c r="EGM246" s="92"/>
      <c r="EGN246" s="92"/>
      <c r="EGO246" s="92"/>
      <c r="EGP246" s="92"/>
      <c r="EGQ246" s="92"/>
      <c r="EGR246" s="92"/>
      <c r="EGS246" s="92"/>
      <c r="EGT246" s="92"/>
      <c r="EGU246" s="92"/>
      <c r="EGV246" s="92"/>
      <c r="EGW246" s="92"/>
      <c r="EGX246" s="92"/>
      <c r="EGY246" s="92"/>
      <c r="EGZ246" s="92"/>
      <c r="EHA246" s="92"/>
      <c r="EHB246" s="92"/>
      <c r="EHC246" s="92"/>
      <c r="EHD246" s="92"/>
      <c r="EHE246" s="92"/>
      <c r="EHF246" s="92"/>
      <c r="EHG246" s="92"/>
      <c r="EHH246" s="92"/>
      <c r="EHI246" s="92"/>
      <c r="EHJ246" s="92"/>
      <c r="EHK246" s="92"/>
      <c r="EHL246" s="92"/>
      <c r="EHM246" s="92"/>
      <c r="EHN246" s="92"/>
      <c r="EHO246" s="92"/>
      <c r="EHP246" s="92"/>
      <c r="EHQ246" s="92"/>
      <c r="EHR246" s="92"/>
      <c r="EHS246" s="92"/>
      <c r="EHT246" s="92"/>
      <c r="EHU246" s="92"/>
      <c r="EHV246" s="92"/>
      <c r="EHW246" s="92"/>
      <c r="EHX246" s="92"/>
      <c r="EHY246" s="92"/>
      <c r="EHZ246" s="92"/>
      <c r="EIA246" s="92"/>
      <c r="EIB246" s="92"/>
      <c r="EIC246" s="92"/>
      <c r="EID246" s="92"/>
      <c r="EIE246" s="92"/>
      <c r="EIF246" s="92"/>
      <c r="EIG246" s="92"/>
      <c r="EIH246" s="92"/>
      <c r="EII246" s="92"/>
      <c r="EIJ246" s="92"/>
      <c r="EIK246" s="92"/>
      <c r="EIL246" s="92"/>
      <c r="EIM246" s="92"/>
      <c r="EIN246" s="92"/>
      <c r="EIO246" s="92"/>
      <c r="EIP246" s="92"/>
      <c r="EIQ246" s="92"/>
      <c r="EIR246" s="92"/>
      <c r="EIS246" s="92"/>
      <c r="EIT246" s="92"/>
      <c r="EIU246" s="92"/>
      <c r="EIV246" s="92"/>
      <c r="EIW246" s="92"/>
      <c r="EIX246" s="92"/>
      <c r="EIY246" s="92"/>
      <c r="EIZ246" s="92"/>
      <c r="EJA246" s="92"/>
      <c r="EJB246" s="92"/>
      <c r="EJC246" s="92"/>
      <c r="EJD246" s="92"/>
      <c r="EJE246" s="92"/>
      <c r="EJF246" s="92"/>
      <c r="EJG246" s="92"/>
      <c r="EJH246" s="92"/>
      <c r="EJI246" s="92"/>
      <c r="EJJ246" s="92"/>
      <c r="EJK246" s="92"/>
      <c r="EJL246" s="92"/>
      <c r="EJM246" s="92"/>
      <c r="EJN246" s="92"/>
      <c r="EJO246" s="92"/>
      <c r="EJP246" s="92"/>
      <c r="EJQ246" s="92"/>
      <c r="EJR246" s="92"/>
      <c r="EJS246" s="92"/>
      <c r="EJT246" s="92"/>
      <c r="EJU246" s="92"/>
      <c r="EJV246" s="92"/>
      <c r="EJW246" s="92"/>
      <c r="EJX246" s="92"/>
      <c r="EJY246" s="92"/>
      <c r="EJZ246" s="92"/>
      <c r="EKA246" s="92"/>
      <c r="EKB246" s="92"/>
      <c r="EKC246" s="92"/>
      <c r="EKD246" s="92"/>
      <c r="EKE246" s="92"/>
      <c r="EKF246" s="92"/>
      <c r="EKG246" s="92"/>
      <c r="EKH246" s="92"/>
      <c r="EKI246" s="92"/>
      <c r="EKJ246" s="92"/>
      <c r="EKK246" s="92"/>
      <c r="EKL246" s="92"/>
      <c r="EKM246" s="92"/>
      <c r="EKN246" s="92"/>
      <c r="EKO246" s="92"/>
      <c r="EKP246" s="92"/>
      <c r="EKQ246" s="92"/>
      <c r="EKR246" s="92"/>
      <c r="EKS246" s="92"/>
      <c r="EKT246" s="92"/>
      <c r="EKU246" s="92"/>
      <c r="EKV246" s="92"/>
      <c r="EKW246" s="92"/>
      <c r="EKX246" s="92"/>
      <c r="EKY246" s="92"/>
      <c r="EKZ246" s="92"/>
      <c r="ELA246" s="92"/>
      <c r="ELB246" s="92"/>
      <c r="ELC246" s="92"/>
      <c r="ELD246" s="92"/>
      <c r="ELE246" s="92"/>
      <c r="ELF246" s="92"/>
      <c r="ELG246" s="92"/>
      <c r="ELH246" s="92"/>
      <c r="ELI246" s="92"/>
      <c r="ELJ246" s="92"/>
      <c r="ELK246" s="92"/>
      <c r="ELL246" s="92"/>
      <c r="ELM246" s="92"/>
      <c r="ELN246" s="92"/>
      <c r="ELO246" s="92"/>
      <c r="ELP246" s="92"/>
      <c r="ELQ246" s="92"/>
      <c r="ELR246" s="92"/>
      <c r="ELS246" s="92"/>
      <c r="ELT246" s="92"/>
      <c r="ELU246" s="92"/>
      <c r="ELV246" s="92"/>
      <c r="ELW246" s="92"/>
      <c r="ELX246" s="92"/>
      <c r="ELY246" s="92"/>
      <c r="ELZ246" s="92"/>
      <c r="EMA246" s="92"/>
      <c r="EMB246" s="92"/>
      <c r="EMC246" s="92"/>
      <c r="EMD246" s="92"/>
      <c r="EME246" s="92"/>
      <c r="EMF246" s="92"/>
      <c r="EMG246" s="92"/>
      <c r="EMH246" s="92"/>
      <c r="EMI246" s="92"/>
      <c r="EMJ246" s="92"/>
      <c r="EMK246" s="92"/>
      <c r="EML246" s="92"/>
      <c r="EMM246" s="92"/>
      <c r="EMN246" s="92"/>
      <c r="EMO246" s="92"/>
      <c r="EMP246" s="92"/>
      <c r="EMQ246" s="92"/>
      <c r="EMR246" s="92"/>
      <c r="EMS246" s="92"/>
      <c r="EMT246" s="92"/>
      <c r="EMU246" s="92"/>
      <c r="EMV246" s="92"/>
      <c r="EMW246" s="92"/>
      <c r="EMX246" s="92"/>
      <c r="EMY246" s="92"/>
      <c r="EMZ246" s="92"/>
      <c r="ENA246" s="92"/>
      <c r="ENB246" s="92"/>
      <c r="ENC246" s="92"/>
      <c r="END246" s="92"/>
      <c r="ENE246" s="92"/>
      <c r="ENF246" s="92"/>
      <c r="ENG246" s="92"/>
      <c r="ENH246" s="92"/>
      <c r="ENI246" s="92"/>
      <c r="ENJ246" s="92"/>
      <c r="ENK246" s="92"/>
      <c r="ENL246" s="92"/>
      <c r="ENM246" s="92"/>
      <c r="ENN246" s="92"/>
      <c r="ENO246" s="92"/>
      <c r="ENP246" s="92"/>
      <c r="ENQ246" s="92"/>
      <c r="ENR246" s="92"/>
      <c r="ENS246" s="92"/>
      <c r="ENT246" s="92"/>
      <c r="ENU246" s="92"/>
      <c r="ENV246" s="92"/>
      <c r="ENW246" s="92"/>
      <c r="ENX246" s="92"/>
      <c r="ENY246" s="92"/>
      <c r="ENZ246" s="92"/>
      <c r="EOA246" s="92"/>
      <c r="EOB246" s="92"/>
      <c r="EOC246" s="92"/>
      <c r="EOD246" s="92"/>
      <c r="EOE246" s="92"/>
      <c r="EOF246" s="92"/>
      <c r="EOG246" s="92"/>
      <c r="EOH246" s="92"/>
      <c r="EOI246" s="92"/>
      <c r="EOJ246" s="92"/>
      <c r="EOK246" s="92"/>
      <c r="EOL246" s="92"/>
      <c r="EOM246" s="92"/>
      <c r="EON246" s="92"/>
      <c r="EOO246" s="92"/>
      <c r="EOP246" s="92"/>
      <c r="EOQ246" s="92"/>
      <c r="EOR246" s="92"/>
      <c r="EOS246" s="92"/>
      <c r="EOT246" s="92"/>
      <c r="EOU246" s="92"/>
      <c r="EOV246" s="92"/>
      <c r="EOW246" s="92"/>
      <c r="EOX246" s="92"/>
      <c r="EOY246" s="92"/>
      <c r="EOZ246" s="92"/>
      <c r="EPA246" s="92"/>
      <c r="EPB246" s="92"/>
      <c r="EPC246" s="92"/>
      <c r="EPD246" s="92"/>
      <c r="EPE246" s="92"/>
      <c r="EPF246" s="92"/>
      <c r="EPG246" s="92"/>
      <c r="EPH246" s="92"/>
      <c r="EPI246" s="92"/>
      <c r="EPJ246" s="92"/>
      <c r="EPK246" s="92"/>
      <c r="EPL246" s="92"/>
      <c r="EPM246" s="92"/>
      <c r="EPN246" s="92"/>
      <c r="EPO246" s="92"/>
      <c r="EPP246" s="92"/>
      <c r="EPQ246" s="92"/>
      <c r="EPR246" s="92"/>
      <c r="EPS246" s="92"/>
      <c r="EPT246" s="92"/>
      <c r="EPU246" s="92"/>
      <c r="EPV246" s="92"/>
      <c r="EPW246" s="92"/>
      <c r="EPX246" s="92"/>
      <c r="EPY246" s="92"/>
      <c r="EPZ246" s="92"/>
      <c r="EQA246" s="92"/>
      <c r="EQB246" s="92"/>
      <c r="EQC246" s="92"/>
      <c r="EQD246" s="92"/>
      <c r="EQE246" s="92"/>
      <c r="EQF246" s="92"/>
      <c r="EQG246" s="92"/>
      <c r="EQH246" s="92"/>
      <c r="EQI246" s="92"/>
      <c r="EQJ246" s="92"/>
      <c r="EQK246" s="92"/>
      <c r="EQL246" s="92"/>
      <c r="EQM246" s="92"/>
      <c r="EQN246" s="92"/>
      <c r="EQO246" s="92"/>
      <c r="EQP246" s="92"/>
      <c r="EQQ246" s="92"/>
      <c r="EQR246" s="92"/>
      <c r="EQS246" s="92"/>
      <c r="EQT246" s="92"/>
      <c r="EQU246" s="92"/>
      <c r="EQV246" s="92"/>
      <c r="EQW246" s="92"/>
      <c r="EQX246" s="92"/>
      <c r="EQY246" s="92"/>
      <c r="EQZ246" s="92"/>
      <c r="ERA246" s="92"/>
      <c r="ERB246" s="92"/>
      <c r="ERC246" s="92"/>
      <c r="ERD246" s="92"/>
      <c r="ERE246" s="92"/>
      <c r="ERF246" s="92"/>
      <c r="ERG246" s="92"/>
      <c r="ERH246" s="92"/>
      <c r="ERI246" s="92"/>
      <c r="ERJ246" s="92"/>
      <c r="ERK246" s="92"/>
      <c r="ERL246" s="92"/>
      <c r="ERM246" s="92"/>
      <c r="ERN246" s="92"/>
      <c r="ERO246" s="92"/>
      <c r="ERP246" s="92"/>
      <c r="ERQ246" s="92"/>
      <c r="ERR246" s="92"/>
      <c r="ERS246" s="92"/>
      <c r="ERT246" s="92"/>
      <c r="ERU246" s="92"/>
      <c r="ERV246" s="92"/>
      <c r="ERW246" s="92"/>
      <c r="ERX246" s="92"/>
      <c r="ERY246" s="92"/>
      <c r="ERZ246" s="92"/>
      <c r="ESA246" s="92"/>
      <c r="ESB246" s="92"/>
      <c r="ESC246" s="92"/>
      <c r="ESD246" s="92"/>
      <c r="ESE246" s="92"/>
      <c r="ESF246" s="92"/>
      <c r="ESG246" s="92"/>
      <c r="ESH246" s="92"/>
      <c r="ESI246" s="92"/>
      <c r="ESJ246" s="92"/>
      <c r="ESK246" s="92"/>
      <c r="ESL246" s="92"/>
      <c r="ESM246" s="92"/>
      <c r="ESN246" s="92"/>
      <c r="ESO246" s="92"/>
      <c r="ESP246" s="92"/>
      <c r="ESQ246" s="92"/>
      <c r="ESR246" s="92"/>
      <c r="ESS246" s="92"/>
      <c r="EST246" s="92"/>
      <c r="ESU246" s="92"/>
      <c r="ESV246" s="92"/>
      <c r="ESW246" s="92"/>
      <c r="ESX246" s="92"/>
      <c r="ESY246" s="92"/>
      <c r="ESZ246" s="92"/>
      <c r="ETA246" s="92"/>
      <c r="ETB246" s="92"/>
      <c r="ETC246" s="92"/>
      <c r="ETD246" s="92"/>
      <c r="ETE246" s="92"/>
      <c r="ETF246" s="92"/>
      <c r="ETG246" s="92"/>
      <c r="ETH246" s="92"/>
      <c r="ETI246" s="92"/>
      <c r="ETJ246" s="92"/>
      <c r="ETK246" s="92"/>
      <c r="ETL246" s="92"/>
      <c r="ETM246" s="92"/>
      <c r="ETN246" s="92"/>
      <c r="ETO246" s="92"/>
      <c r="ETP246" s="92"/>
      <c r="ETQ246" s="92"/>
      <c r="ETR246" s="92"/>
      <c r="ETS246" s="92"/>
      <c r="ETT246" s="92"/>
      <c r="ETU246" s="92"/>
      <c r="ETV246" s="92"/>
      <c r="ETW246" s="92"/>
      <c r="ETX246" s="92"/>
      <c r="ETY246" s="92"/>
      <c r="ETZ246" s="92"/>
      <c r="EUA246" s="92"/>
      <c r="EUB246" s="92"/>
      <c r="EUC246" s="92"/>
      <c r="EUD246" s="92"/>
      <c r="EUE246" s="92"/>
      <c r="EUF246" s="92"/>
      <c r="EUG246" s="92"/>
      <c r="EUH246" s="92"/>
      <c r="EUI246" s="92"/>
      <c r="EUJ246" s="92"/>
      <c r="EUK246" s="92"/>
      <c r="EUL246" s="92"/>
      <c r="EUM246" s="92"/>
      <c r="EUN246" s="92"/>
      <c r="EUO246" s="92"/>
      <c r="EUP246" s="92"/>
      <c r="EUQ246" s="92"/>
      <c r="EUR246" s="92"/>
      <c r="EUS246" s="92"/>
      <c r="EUT246" s="92"/>
      <c r="EUU246" s="92"/>
      <c r="EUV246" s="92"/>
      <c r="EUW246" s="92"/>
      <c r="EUX246" s="92"/>
      <c r="EUY246" s="92"/>
      <c r="EUZ246" s="92"/>
      <c r="EVA246" s="92"/>
      <c r="EVB246" s="92"/>
      <c r="EVC246" s="92"/>
      <c r="EVD246" s="92"/>
      <c r="EVE246" s="92"/>
      <c r="EVF246" s="92"/>
      <c r="EVG246" s="92"/>
      <c r="EVH246" s="92"/>
      <c r="EVI246" s="92"/>
      <c r="EVJ246" s="92"/>
      <c r="EVK246" s="92"/>
      <c r="EVL246" s="92"/>
      <c r="EVM246" s="92"/>
      <c r="EVN246" s="92"/>
      <c r="EVO246" s="92"/>
      <c r="EVP246" s="92"/>
      <c r="EVQ246" s="92"/>
      <c r="EVR246" s="92"/>
      <c r="EVS246" s="92"/>
      <c r="EVT246" s="92"/>
      <c r="EVU246" s="92"/>
      <c r="EVV246" s="92"/>
      <c r="EVW246" s="92"/>
      <c r="EVX246" s="92"/>
      <c r="EVY246" s="92"/>
      <c r="EVZ246" s="92"/>
      <c r="EWA246" s="92"/>
      <c r="EWB246" s="92"/>
      <c r="EWC246" s="92"/>
      <c r="EWD246" s="92"/>
      <c r="EWE246" s="92"/>
      <c r="EWF246" s="92"/>
      <c r="EWG246" s="92"/>
      <c r="EWH246" s="92"/>
      <c r="EWI246" s="92"/>
      <c r="EWJ246" s="92"/>
      <c r="EWK246" s="92"/>
      <c r="EWL246" s="92"/>
      <c r="EWM246" s="92"/>
      <c r="EWN246" s="92"/>
      <c r="EWO246" s="92"/>
      <c r="EWP246" s="92"/>
      <c r="EWQ246" s="92"/>
      <c r="EWR246" s="92"/>
      <c r="EWS246" s="92"/>
      <c r="EWT246" s="92"/>
      <c r="EWU246" s="92"/>
      <c r="EWV246" s="92"/>
      <c r="EWW246" s="92"/>
      <c r="EWX246" s="92"/>
      <c r="EWY246" s="92"/>
      <c r="EWZ246" s="92"/>
      <c r="EXA246" s="92"/>
      <c r="EXB246" s="92"/>
      <c r="EXC246" s="92"/>
      <c r="EXD246" s="92"/>
      <c r="EXE246" s="92"/>
      <c r="EXF246" s="92"/>
      <c r="EXG246" s="92"/>
      <c r="EXH246" s="92"/>
      <c r="EXI246" s="92"/>
      <c r="EXJ246" s="92"/>
      <c r="EXK246" s="92"/>
      <c r="EXL246" s="92"/>
      <c r="EXM246" s="92"/>
      <c r="EXN246" s="92"/>
      <c r="EXO246" s="92"/>
      <c r="EXP246" s="92"/>
      <c r="EXQ246" s="92"/>
      <c r="EXR246" s="92"/>
      <c r="EXS246" s="92"/>
      <c r="EXT246" s="92"/>
      <c r="EXU246" s="92"/>
      <c r="EXV246" s="92"/>
      <c r="EXW246" s="92"/>
      <c r="EXX246" s="92"/>
      <c r="EXY246" s="92"/>
      <c r="EXZ246" s="92"/>
      <c r="EYA246" s="92"/>
      <c r="EYB246" s="92"/>
      <c r="EYC246" s="92"/>
      <c r="EYD246" s="92"/>
      <c r="EYE246" s="92"/>
      <c r="EYF246" s="92"/>
      <c r="EYG246" s="92"/>
      <c r="EYH246" s="92"/>
      <c r="EYI246" s="92"/>
      <c r="EYJ246" s="92"/>
      <c r="EYK246" s="92"/>
      <c r="EYL246" s="92"/>
      <c r="EYM246" s="92"/>
      <c r="EYN246" s="92"/>
      <c r="EYO246" s="92"/>
      <c r="EYP246" s="92"/>
      <c r="EYQ246" s="92"/>
      <c r="EYR246" s="92"/>
      <c r="EYS246" s="92"/>
      <c r="EYT246" s="92"/>
      <c r="EYU246" s="92"/>
      <c r="EYV246" s="92"/>
      <c r="EYW246" s="92"/>
      <c r="EYX246" s="92"/>
      <c r="EYY246" s="92"/>
      <c r="EYZ246" s="92"/>
      <c r="EZA246" s="92"/>
      <c r="EZB246" s="92"/>
      <c r="EZC246" s="92"/>
      <c r="EZD246" s="92"/>
      <c r="EZE246" s="92"/>
      <c r="EZF246" s="92"/>
      <c r="EZG246" s="92"/>
      <c r="EZH246" s="92"/>
      <c r="EZI246" s="92"/>
      <c r="EZJ246" s="92"/>
      <c r="EZK246" s="92"/>
      <c r="EZL246" s="92"/>
      <c r="EZM246" s="92"/>
      <c r="EZN246" s="92"/>
      <c r="EZO246" s="92"/>
      <c r="EZP246" s="92"/>
      <c r="EZQ246" s="92"/>
      <c r="EZR246" s="92"/>
      <c r="EZS246" s="92"/>
      <c r="EZT246" s="92"/>
      <c r="EZU246" s="92"/>
      <c r="EZV246" s="92"/>
      <c r="EZW246" s="92"/>
      <c r="EZX246" s="92"/>
      <c r="EZY246" s="92"/>
      <c r="EZZ246" s="92"/>
      <c r="FAA246" s="92"/>
      <c r="FAB246" s="92"/>
      <c r="FAC246" s="92"/>
      <c r="FAD246" s="92"/>
      <c r="FAE246" s="92"/>
      <c r="FAF246" s="92"/>
      <c r="FAG246" s="92"/>
      <c r="FAH246" s="92"/>
      <c r="FAI246" s="92"/>
      <c r="FAJ246" s="92"/>
      <c r="FAK246" s="92"/>
      <c r="FAL246" s="92"/>
      <c r="FAM246" s="92"/>
      <c r="FAN246" s="92"/>
      <c r="FAO246" s="92"/>
      <c r="FAP246" s="92"/>
      <c r="FAQ246" s="92"/>
      <c r="FAR246" s="92"/>
      <c r="FAS246" s="92"/>
      <c r="FAT246" s="92"/>
      <c r="FAU246" s="92"/>
      <c r="FAV246" s="92"/>
      <c r="FAW246" s="92"/>
      <c r="FAX246" s="92"/>
      <c r="FAY246" s="92"/>
      <c r="FAZ246" s="92"/>
      <c r="FBA246" s="92"/>
      <c r="FBB246" s="92"/>
      <c r="FBC246" s="92"/>
      <c r="FBD246" s="92"/>
      <c r="FBE246" s="92"/>
      <c r="FBF246" s="92"/>
      <c r="FBG246" s="92"/>
      <c r="FBH246" s="92"/>
      <c r="FBI246" s="92"/>
      <c r="FBJ246" s="92"/>
      <c r="FBK246" s="92"/>
      <c r="FBL246" s="92"/>
      <c r="FBM246" s="92"/>
      <c r="FBN246" s="92"/>
      <c r="FBO246" s="92"/>
      <c r="FBP246" s="92"/>
      <c r="FBQ246" s="92"/>
      <c r="FBR246" s="92"/>
      <c r="FBS246" s="92"/>
      <c r="FBT246" s="92"/>
      <c r="FBU246" s="92"/>
      <c r="FBV246" s="92"/>
      <c r="FBW246" s="92"/>
      <c r="FBX246" s="92"/>
      <c r="FBY246" s="92"/>
      <c r="FBZ246" s="92"/>
      <c r="FCA246" s="92"/>
      <c r="FCB246" s="92"/>
      <c r="FCC246" s="92"/>
      <c r="FCD246" s="92"/>
      <c r="FCE246" s="92"/>
      <c r="FCF246" s="92"/>
      <c r="FCG246" s="92"/>
      <c r="FCH246" s="92"/>
      <c r="FCI246" s="92"/>
      <c r="FCJ246" s="92"/>
      <c r="FCK246" s="92"/>
      <c r="FCL246" s="92"/>
      <c r="FCM246" s="92"/>
      <c r="FCN246" s="92"/>
      <c r="FCO246" s="92"/>
      <c r="FCP246" s="92"/>
      <c r="FCQ246" s="92"/>
      <c r="FCR246" s="92"/>
      <c r="FCS246" s="92"/>
      <c r="FCT246" s="92"/>
      <c r="FCU246" s="92"/>
      <c r="FCV246" s="92"/>
      <c r="FCW246" s="92"/>
      <c r="FCX246" s="92"/>
      <c r="FCY246" s="92"/>
      <c r="FCZ246" s="92"/>
      <c r="FDA246" s="92"/>
      <c r="FDB246" s="92"/>
      <c r="FDC246" s="92"/>
      <c r="FDD246" s="92"/>
      <c r="FDE246" s="92"/>
      <c r="FDF246" s="92"/>
      <c r="FDG246" s="92"/>
      <c r="FDH246" s="92"/>
      <c r="FDI246" s="92"/>
      <c r="FDJ246" s="92"/>
      <c r="FDK246" s="92"/>
      <c r="FDL246" s="92"/>
      <c r="FDM246" s="92"/>
      <c r="FDN246" s="92"/>
      <c r="FDO246" s="92"/>
      <c r="FDP246" s="92"/>
      <c r="FDQ246" s="92"/>
      <c r="FDR246" s="92"/>
      <c r="FDS246" s="92"/>
      <c r="FDT246" s="92"/>
      <c r="FDU246" s="92"/>
      <c r="FDV246" s="92"/>
      <c r="FDW246" s="92"/>
      <c r="FDX246" s="92"/>
      <c r="FDY246" s="92"/>
      <c r="FDZ246" s="92"/>
      <c r="FEA246" s="92"/>
      <c r="FEB246" s="92"/>
      <c r="FEC246" s="92"/>
      <c r="FED246" s="92"/>
      <c r="FEE246" s="92"/>
      <c r="FEF246" s="92"/>
      <c r="FEG246" s="92"/>
      <c r="FEH246" s="92"/>
      <c r="FEI246" s="92"/>
      <c r="FEJ246" s="92"/>
      <c r="FEK246" s="92"/>
      <c r="FEL246" s="92"/>
      <c r="FEM246" s="92"/>
      <c r="FEN246" s="92"/>
      <c r="FEO246" s="92"/>
      <c r="FEP246" s="92"/>
      <c r="FEQ246" s="92"/>
      <c r="FER246" s="92"/>
      <c r="FES246" s="92"/>
      <c r="FET246" s="92"/>
      <c r="FEU246" s="92"/>
      <c r="FEV246" s="92"/>
      <c r="FEW246" s="92"/>
      <c r="FEX246" s="92"/>
      <c r="FEY246" s="92"/>
      <c r="FEZ246" s="92"/>
      <c r="FFA246" s="92"/>
      <c r="FFB246" s="92"/>
      <c r="FFC246" s="92"/>
      <c r="FFD246" s="92"/>
      <c r="FFE246" s="92"/>
      <c r="FFF246" s="92"/>
      <c r="FFG246" s="92"/>
      <c r="FFH246" s="92"/>
      <c r="FFI246" s="92"/>
      <c r="FFJ246" s="92"/>
      <c r="FFK246" s="92"/>
      <c r="FFL246" s="92"/>
      <c r="FFM246" s="92"/>
      <c r="FFN246" s="92"/>
      <c r="FFO246" s="92"/>
      <c r="FFP246" s="92"/>
      <c r="FFQ246" s="92"/>
      <c r="FFR246" s="92"/>
      <c r="FFS246" s="92"/>
      <c r="FFT246" s="92"/>
      <c r="FFU246" s="92"/>
      <c r="FFV246" s="92"/>
      <c r="FFW246" s="92"/>
      <c r="FFX246" s="92"/>
      <c r="FFY246" s="92"/>
      <c r="FFZ246" s="92"/>
      <c r="FGA246" s="92"/>
      <c r="FGB246" s="92"/>
      <c r="FGC246" s="92"/>
      <c r="FGD246" s="92"/>
      <c r="FGE246" s="92"/>
      <c r="FGF246" s="92"/>
      <c r="FGG246" s="92"/>
      <c r="FGH246" s="92"/>
      <c r="FGI246" s="92"/>
      <c r="FGJ246" s="92"/>
      <c r="FGK246" s="92"/>
      <c r="FGL246" s="92"/>
      <c r="FGM246" s="92"/>
      <c r="FGN246" s="92"/>
      <c r="FGO246" s="92"/>
      <c r="FGP246" s="92"/>
      <c r="FGQ246" s="92"/>
      <c r="FGR246" s="92"/>
      <c r="FGS246" s="92"/>
      <c r="FGT246" s="92"/>
      <c r="FGU246" s="92"/>
      <c r="FGV246" s="92"/>
      <c r="FGW246" s="92"/>
      <c r="FGX246" s="92"/>
      <c r="FGY246" s="92"/>
      <c r="FGZ246" s="92"/>
      <c r="FHA246" s="92"/>
      <c r="FHB246" s="92"/>
      <c r="FHC246" s="92"/>
      <c r="FHD246" s="92"/>
      <c r="FHE246" s="92"/>
      <c r="FHF246" s="92"/>
      <c r="FHG246" s="92"/>
      <c r="FHH246" s="92"/>
      <c r="FHI246" s="92"/>
      <c r="FHJ246" s="92"/>
      <c r="FHK246" s="92"/>
      <c r="FHL246" s="92"/>
      <c r="FHM246" s="92"/>
      <c r="FHN246" s="92"/>
      <c r="FHO246" s="92"/>
      <c r="FHP246" s="92"/>
      <c r="FHQ246" s="92"/>
      <c r="FHR246" s="92"/>
      <c r="FHS246" s="92"/>
      <c r="FHT246" s="92"/>
      <c r="FHU246" s="92"/>
      <c r="FHV246" s="92"/>
      <c r="FHW246" s="92"/>
      <c r="FHX246" s="92"/>
      <c r="FHY246" s="92"/>
      <c r="FHZ246" s="92"/>
      <c r="FIA246" s="92"/>
      <c r="FIB246" s="92"/>
      <c r="FIC246" s="92"/>
      <c r="FID246" s="92"/>
      <c r="FIE246" s="92"/>
      <c r="FIF246" s="92"/>
      <c r="FIG246" s="92"/>
      <c r="FIH246" s="92"/>
      <c r="FII246" s="92"/>
      <c r="FIJ246" s="92"/>
      <c r="FIK246" s="92"/>
      <c r="FIL246" s="92"/>
      <c r="FIM246" s="92"/>
      <c r="FIN246" s="92"/>
      <c r="FIO246" s="92"/>
      <c r="FIP246" s="92"/>
      <c r="FIQ246" s="92"/>
      <c r="FIR246" s="92"/>
      <c r="FIS246" s="92"/>
      <c r="FIT246" s="92"/>
      <c r="FIU246" s="92"/>
      <c r="FIV246" s="92"/>
      <c r="FIW246" s="92"/>
      <c r="FIX246" s="92"/>
      <c r="FIY246" s="92"/>
      <c r="FIZ246" s="92"/>
      <c r="FJA246" s="92"/>
      <c r="FJB246" s="92"/>
      <c r="FJC246" s="92"/>
      <c r="FJD246" s="92"/>
      <c r="FJE246" s="92"/>
      <c r="FJF246" s="92"/>
      <c r="FJG246" s="92"/>
      <c r="FJH246" s="92"/>
      <c r="FJI246" s="92"/>
      <c r="FJJ246" s="92"/>
      <c r="FJK246" s="92"/>
      <c r="FJL246" s="92"/>
      <c r="FJM246" s="92"/>
      <c r="FJN246" s="92"/>
      <c r="FJO246" s="92"/>
      <c r="FJP246" s="92"/>
      <c r="FJQ246" s="92"/>
      <c r="FJR246" s="92"/>
      <c r="FJS246" s="92"/>
      <c r="FJT246" s="92"/>
      <c r="FJU246" s="92"/>
      <c r="FJV246" s="92"/>
      <c r="FJW246" s="92"/>
      <c r="FJX246" s="92"/>
      <c r="FJY246" s="92"/>
      <c r="FJZ246" s="92"/>
      <c r="FKA246" s="92"/>
      <c r="FKB246" s="92"/>
      <c r="FKC246" s="92"/>
      <c r="FKD246" s="92"/>
      <c r="FKE246" s="92"/>
      <c r="FKF246" s="92"/>
      <c r="FKG246" s="92"/>
      <c r="FKH246" s="92"/>
      <c r="FKI246" s="92"/>
      <c r="FKJ246" s="92"/>
      <c r="FKK246" s="92"/>
      <c r="FKL246" s="92"/>
      <c r="FKM246" s="92"/>
      <c r="FKN246" s="92"/>
      <c r="FKO246" s="92"/>
      <c r="FKP246" s="92"/>
      <c r="FKQ246" s="92"/>
      <c r="FKR246" s="92"/>
      <c r="FKS246" s="92"/>
      <c r="FKT246" s="92"/>
      <c r="FKU246" s="92"/>
      <c r="FKV246" s="92"/>
      <c r="FKW246" s="92"/>
      <c r="FKX246" s="92"/>
      <c r="FKY246" s="92"/>
      <c r="FKZ246" s="92"/>
      <c r="FLA246" s="92"/>
      <c r="FLB246" s="92"/>
      <c r="FLC246" s="92"/>
      <c r="FLD246" s="92"/>
      <c r="FLE246" s="92"/>
      <c r="FLF246" s="92"/>
      <c r="FLG246" s="92"/>
      <c r="FLH246" s="92"/>
      <c r="FLI246" s="92"/>
      <c r="FLJ246" s="92"/>
      <c r="FLK246" s="92"/>
      <c r="FLL246" s="92"/>
      <c r="FLM246" s="92"/>
      <c r="FLN246" s="92"/>
      <c r="FLO246" s="92"/>
      <c r="FLP246" s="92"/>
      <c r="FLQ246" s="92"/>
      <c r="FLR246" s="92"/>
      <c r="FLS246" s="92"/>
      <c r="FLT246" s="92"/>
      <c r="FLU246" s="92"/>
      <c r="FLV246" s="92"/>
      <c r="FLW246" s="92"/>
      <c r="FLX246" s="92"/>
      <c r="FLY246" s="92"/>
      <c r="FLZ246" s="92"/>
      <c r="FMA246" s="92"/>
      <c r="FMB246" s="92"/>
      <c r="FMC246" s="92"/>
      <c r="FMD246" s="92"/>
      <c r="FME246" s="92"/>
      <c r="FMF246" s="92"/>
      <c r="FMG246" s="92"/>
      <c r="FMH246" s="92"/>
      <c r="FMI246" s="92"/>
      <c r="FMJ246" s="92"/>
      <c r="FMK246" s="92"/>
      <c r="FML246" s="92"/>
      <c r="FMM246" s="92"/>
      <c r="FMN246" s="92"/>
      <c r="FMO246" s="92"/>
      <c r="FMP246" s="92"/>
      <c r="FMQ246" s="92"/>
      <c r="FMR246" s="92"/>
      <c r="FMS246" s="92"/>
      <c r="FMT246" s="92"/>
      <c r="FMU246" s="92"/>
      <c r="FMV246" s="92"/>
      <c r="FMW246" s="92"/>
      <c r="FMX246" s="92"/>
      <c r="FMY246" s="92"/>
      <c r="FMZ246" s="92"/>
      <c r="FNA246" s="92"/>
      <c r="FNB246" s="92"/>
      <c r="FNC246" s="92"/>
      <c r="FND246" s="92"/>
      <c r="FNE246" s="92"/>
      <c r="FNF246" s="92"/>
      <c r="FNG246" s="92"/>
      <c r="FNH246" s="92"/>
      <c r="FNI246" s="92"/>
      <c r="FNJ246" s="92"/>
      <c r="FNK246" s="92"/>
      <c r="FNL246" s="92"/>
      <c r="FNM246" s="92"/>
      <c r="FNN246" s="92"/>
      <c r="FNO246" s="92"/>
      <c r="FNP246" s="92"/>
      <c r="FNQ246" s="92"/>
      <c r="FNR246" s="92"/>
      <c r="FNS246" s="92"/>
      <c r="FNT246" s="92"/>
      <c r="FNU246" s="92"/>
      <c r="FNV246" s="92"/>
      <c r="FNW246" s="92"/>
      <c r="FNX246" s="92"/>
      <c r="FNY246" s="92"/>
      <c r="FNZ246" s="92"/>
      <c r="FOA246" s="92"/>
      <c r="FOB246" s="92"/>
      <c r="FOC246" s="92"/>
      <c r="FOD246" s="92"/>
      <c r="FOE246" s="92"/>
      <c r="FOF246" s="92"/>
      <c r="FOG246" s="92"/>
      <c r="FOH246" s="92"/>
      <c r="FOI246" s="92"/>
      <c r="FOJ246" s="92"/>
      <c r="FOK246" s="92"/>
      <c r="FOL246" s="92"/>
      <c r="FOM246" s="92"/>
      <c r="FON246" s="92"/>
      <c r="FOO246" s="92"/>
      <c r="FOP246" s="92"/>
      <c r="FOQ246" s="92"/>
      <c r="FOR246" s="92"/>
      <c r="FOS246" s="92"/>
      <c r="FOT246" s="92"/>
      <c r="FOU246" s="92"/>
      <c r="FOV246" s="92"/>
      <c r="FOW246" s="92"/>
      <c r="FOX246" s="92"/>
      <c r="FOY246" s="92"/>
      <c r="FOZ246" s="92"/>
      <c r="FPA246" s="92"/>
      <c r="FPB246" s="92"/>
      <c r="FPC246" s="92"/>
      <c r="FPD246" s="92"/>
      <c r="FPE246" s="92"/>
      <c r="FPF246" s="92"/>
      <c r="FPG246" s="92"/>
      <c r="FPH246" s="92"/>
      <c r="FPI246" s="92"/>
      <c r="FPJ246" s="92"/>
      <c r="FPK246" s="92"/>
      <c r="FPL246" s="92"/>
      <c r="FPM246" s="92"/>
      <c r="FPN246" s="92"/>
      <c r="FPO246" s="92"/>
      <c r="FPP246" s="92"/>
      <c r="FPQ246" s="92"/>
      <c r="FPR246" s="92"/>
      <c r="FPS246" s="92"/>
      <c r="FPT246" s="92"/>
      <c r="FPU246" s="92"/>
      <c r="FPV246" s="92"/>
      <c r="FPW246" s="92"/>
      <c r="FPX246" s="92"/>
      <c r="FPY246" s="92"/>
      <c r="FPZ246" s="92"/>
      <c r="FQA246" s="92"/>
      <c r="FQB246" s="92"/>
      <c r="FQC246" s="92"/>
      <c r="FQD246" s="92"/>
      <c r="FQE246" s="92"/>
      <c r="FQF246" s="92"/>
      <c r="FQG246" s="92"/>
      <c r="FQH246" s="92"/>
      <c r="FQI246" s="92"/>
      <c r="FQJ246" s="92"/>
      <c r="FQK246" s="92"/>
      <c r="FQL246" s="92"/>
      <c r="FQM246" s="92"/>
      <c r="FQN246" s="92"/>
      <c r="FQO246" s="92"/>
      <c r="FQP246" s="92"/>
      <c r="FQQ246" s="92"/>
      <c r="FQR246" s="92"/>
      <c r="FQS246" s="92"/>
      <c r="FQT246" s="92"/>
      <c r="FQU246" s="92"/>
      <c r="FQV246" s="92"/>
      <c r="FQW246" s="92"/>
      <c r="FQX246" s="92"/>
      <c r="FQY246" s="92"/>
      <c r="FQZ246" s="92"/>
      <c r="FRA246" s="92"/>
      <c r="FRB246" s="92"/>
      <c r="FRC246" s="92"/>
      <c r="FRD246" s="92"/>
      <c r="FRE246" s="92"/>
      <c r="FRF246" s="92"/>
      <c r="FRG246" s="92"/>
      <c r="FRH246" s="92"/>
      <c r="FRI246" s="92"/>
      <c r="FRJ246" s="92"/>
      <c r="FRK246" s="92"/>
      <c r="FRL246" s="92"/>
      <c r="FRM246" s="92"/>
      <c r="FRN246" s="92"/>
      <c r="FRO246" s="92"/>
      <c r="FRP246" s="92"/>
      <c r="FRQ246" s="92"/>
      <c r="FRR246" s="92"/>
      <c r="FRS246" s="92"/>
      <c r="FRT246" s="92"/>
      <c r="FRU246" s="92"/>
      <c r="FRV246" s="92"/>
      <c r="FRW246" s="92"/>
      <c r="FRX246" s="92"/>
      <c r="FRY246" s="92"/>
      <c r="FRZ246" s="92"/>
      <c r="FSA246" s="92"/>
      <c r="FSB246" s="92"/>
      <c r="FSC246" s="92"/>
      <c r="FSD246" s="92"/>
      <c r="FSE246" s="92"/>
      <c r="FSF246" s="92"/>
      <c r="FSG246" s="92"/>
      <c r="FSH246" s="92"/>
      <c r="FSI246" s="92"/>
      <c r="FSJ246" s="92"/>
      <c r="FSK246" s="92"/>
      <c r="FSL246" s="92"/>
      <c r="FSM246" s="92"/>
      <c r="FSN246" s="92"/>
      <c r="FSO246" s="92"/>
      <c r="FSP246" s="92"/>
      <c r="FSQ246" s="92"/>
      <c r="FSR246" s="92"/>
      <c r="FSS246" s="92"/>
      <c r="FST246" s="92"/>
      <c r="FSU246" s="92"/>
      <c r="FSV246" s="92"/>
      <c r="FSW246" s="92"/>
      <c r="FSX246" s="92"/>
      <c r="FSY246" s="92"/>
      <c r="FSZ246" s="92"/>
      <c r="FTA246" s="92"/>
      <c r="FTB246" s="92"/>
      <c r="FTC246" s="92"/>
      <c r="FTD246" s="92"/>
      <c r="FTE246" s="92"/>
      <c r="FTF246" s="92"/>
      <c r="FTG246" s="92"/>
      <c r="FTH246" s="92"/>
      <c r="FTI246" s="92"/>
      <c r="FTJ246" s="92"/>
      <c r="FTK246" s="92"/>
      <c r="FTL246" s="92"/>
      <c r="FTM246" s="92"/>
      <c r="FTN246" s="92"/>
      <c r="FTO246" s="92"/>
      <c r="FTP246" s="92"/>
      <c r="FTQ246" s="92"/>
      <c r="FTR246" s="92"/>
      <c r="FTS246" s="92"/>
      <c r="FTT246" s="92"/>
      <c r="FTU246" s="92"/>
      <c r="FTV246" s="92"/>
      <c r="FTW246" s="92"/>
      <c r="FTX246" s="92"/>
      <c r="FTY246" s="92"/>
      <c r="FTZ246" s="92"/>
      <c r="FUA246" s="92"/>
      <c r="FUB246" s="92"/>
      <c r="FUC246" s="92"/>
      <c r="FUD246" s="92"/>
      <c r="FUE246" s="92"/>
      <c r="FUF246" s="92"/>
      <c r="FUG246" s="92"/>
      <c r="FUH246" s="92"/>
      <c r="FUI246" s="92"/>
      <c r="FUJ246" s="92"/>
      <c r="FUK246" s="92"/>
      <c r="FUL246" s="92"/>
      <c r="FUM246" s="92"/>
      <c r="FUN246" s="92"/>
      <c r="FUO246" s="92"/>
      <c r="FUP246" s="92"/>
      <c r="FUQ246" s="92"/>
      <c r="FUR246" s="92"/>
      <c r="FUS246" s="92"/>
      <c r="FUT246" s="92"/>
      <c r="FUU246" s="92"/>
      <c r="FUV246" s="92"/>
      <c r="FUW246" s="92"/>
      <c r="FUX246" s="92"/>
      <c r="FUY246" s="92"/>
      <c r="FUZ246" s="92"/>
      <c r="FVA246" s="92"/>
      <c r="FVB246" s="92"/>
      <c r="FVC246" s="92"/>
      <c r="FVD246" s="92"/>
      <c r="FVE246" s="92"/>
      <c r="FVF246" s="92"/>
      <c r="FVG246" s="92"/>
      <c r="FVH246" s="92"/>
      <c r="FVI246" s="92"/>
      <c r="FVJ246" s="92"/>
      <c r="FVK246" s="92"/>
      <c r="FVL246" s="92"/>
      <c r="FVM246" s="92"/>
      <c r="FVN246" s="92"/>
      <c r="FVO246" s="92"/>
      <c r="FVP246" s="92"/>
      <c r="FVQ246" s="92"/>
      <c r="FVR246" s="92"/>
      <c r="FVS246" s="92"/>
      <c r="FVT246" s="92"/>
      <c r="FVU246" s="92"/>
      <c r="FVV246" s="92"/>
      <c r="FVW246" s="92"/>
      <c r="FVX246" s="92"/>
      <c r="FVY246" s="92"/>
      <c r="FVZ246" s="92"/>
      <c r="FWA246" s="92"/>
      <c r="FWB246" s="92"/>
      <c r="FWC246" s="92"/>
      <c r="FWD246" s="92"/>
      <c r="FWE246" s="92"/>
      <c r="FWF246" s="92"/>
      <c r="FWG246" s="92"/>
      <c r="FWH246" s="92"/>
      <c r="FWI246" s="92"/>
      <c r="FWJ246" s="92"/>
      <c r="FWK246" s="92"/>
      <c r="FWL246" s="92"/>
      <c r="FWM246" s="92"/>
      <c r="FWN246" s="92"/>
      <c r="FWO246" s="92"/>
      <c r="FWP246" s="92"/>
      <c r="FWQ246" s="92"/>
      <c r="FWR246" s="92"/>
      <c r="FWS246" s="92"/>
      <c r="FWT246" s="92"/>
      <c r="FWU246" s="92"/>
      <c r="FWV246" s="92"/>
      <c r="FWW246" s="92"/>
      <c r="FWX246" s="92"/>
      <c r="FWY246" s="92"/>
      <c r="FWZ246" s="92"/>
      <c r="FXA246" s="92"/>
      <c r="FXB246" s="92"/>
      <c r="FXC246" s="92"/>
      <c r="FXD246" s="92"/>
      <c r="FXE246" s="92"/>
      <c r="FXF246" s="92"/>
      <c r="FXG246" s="92"/>
      <c r="FXH246" s="92"/>
      <c r="FXI246" s="92"/>
      <c r="FXJ246" s="92"/>
      <c r="FXK246" s="92"/>
      <c r="FXL246" s="92"/>
      <c r="FXM246" s="92"/>
      <c r="FXN246" s="92"/>
      <c r="FXO246" s="92"/>
      <c r="FXP246" s="92"/>
      <c r="FXQ246" s="92"/>
      <c r="FXR246" s="92"/>
      <c r="FXS246" s="92"/>
      <c r="FXT246" s="92"/>
      <c r="FXU246" s="92"/>
      <c r="FXV246" s="92"/>
      <c r="FXW246" s="92"/>
      <c r="FXX246" s="92"/>
      <c r="FXY246" s="92"/>
      <c r="FXZ246" s="92"/>
      <c r="FYA246" s="92"/>
      <c r="FYB246" s="92"/>
      <c r="FYC246" s="92"/>
      <c r="FYD246" s="92"/>
      <c r="FYE246" s="92"/>
      <c r="FYF246" s="92"/>
      <c r="FYG246" s="92"/>
      <c r="FYH246" s="92"/>
      <c r="FYI246" s="92"/>
      <c r="FYJ246" s="92"/>
      <c r="FYK246" s="92"/>
      <c r="FYL246" s="92"/>
      <c r="FYM246" s="92"/>
      <c r="FYN246" s="92"/>
      <c r="FYO246" s="92"/>
      <c r="FYP246" s="92"/>
      <c r="FYQ246" s="92"/>
      <c r="FYR246" s="92"/>
      <c r="FYS246" s="92"/>
      <c r="FYT246" s="92"/>
      <c r="FYU246" s="92"/>
      <c r="FYV246" s="92"/>
      <c r="FYW246" s="92"/>
      <c r="FYX246" s="92"/>
      <c r="FYY246" s="92"/>
      <c r="FYZ246" s="92"/>
      <c r="FZA246" s="92"/>
      <c r="FZB246" s="92"/>
      <c r="FZC246" s="92"/>
      <c r="FZD246" s="92"/>
      <c r="FZE246" s="92"/>
      <c r="FZF246" s="92"/>
      <c r="FZG246" s="92"/>
      <c r="FZH246" s="92"/>
      <c r="FZI246" s="92"/>
      <c r="FZJ246" s="92"/>
      <c r="FZK246" s="92"/>
      <c r="FZL246" s="92"/>
      <c r="FZM246" s="92"/>
      <c r="FZN246" s="92"/>
      <c r="FZO246" s="92"/>
      <c r="FZP246" s="92"/>
      <c r="FZQ246" s="92"/>
      <c r="FZR246" s="92"/>
      <c r="FZS246" s="92"/>
      <c r="FZT246" s="92"/>
      <c r="FZU246" s="92"/>
      <c r="FZV246" s="92"/>
      <c r="FZW246" s="92"/>
      <c r="FZX246" s="92"/>
      <c r="FZY246" s="92"/>
      <c r="FZZ246" s="92"/>
      <c r="GAA246" s="92"/>
      <c r="GAB246" s="92"/>
      <c r="GAC246" s="92"/>
      <c r="GAD246" s="92"/>
      <c r="GAE246" s="92"/>
      <c r="GAF246" s="92"/>
      <c r="GAG246" s="92"/>
      <c r="GAH246" s="92"/>
      <c r="GAI246" s="92"/>
      <c r="GAJ246" s="92"/>
      <c r="GAK246" s="92"/>
      <c r="GAL246" s="92"/>
      <c r="GAM246" s="92"/>
      <c r="GAN246" s="92"/>
      <c r="GAO246" s="92"/>
      <c r="GAP246" s="92"/>
      <c r="GAQ246" s="92"/>
      <c r="GAR246" s="92"/>
      <c r="GAS246" s="92"/>
      <c r="GAT246" s="92"/>
      <c r="GAU246" s="92"/>
      <c r="GAV246" s="92"/>
      <c r="GAW246" s="92"/>
      <c r="GAX246" s="92"/>
      <c r="GAY246" s="92"/>
      <c r="GAZ246" s="92"/>
      <c r="GBA246" s="92"/>
      <c r="GBB246" s="92"/>
      <c r="GBC246" s="92"/>
      <c r="GBD246" s="92"/>
      <c r="GBE246" s="92"/>
      <c r="GBF246" s="92"/>
      <c r="GBG246" s="92"/>
      <c r="GBH246" s="92"/>
      <c r="GBI246" s="92"/>
      <c r="GBJ246" s="92"/>
      <c r="GBK246" s="92"/>
      <c r="GBL246" s="92"/>
      <c r="GBM246" s="92"/>
      <c r="GBN246" s="92"/>
      <c r="GBO246" s="92"/>
      <c r="GBP246" s="92"/>
      <c r="GBQ246" s="92"/>
      <c r="GBR246" s="92"/>
      <c r="GBS246" s="92"/>
      <c r="GBT246" s="92"/>
      <c r="GBU246" s="92"/>
      <c r="GBV246" s="92"/>
      <c r="GBW246" s="92"/>
      <c r="GBX246" s="92"/>
      <c r="GBY246" s="92"/>
      <c r="GBZ246" s="92"/>
      <c r="GCA246" s="92"/>
      <c r="GCB246" s="92"/>
      <c r="GCC246" s="92"/>
      <c r="GCD246" s="92"/>
      <c r="GCE246" s="92"/>
      <c r="GCF246" s="92"/>
      <c r="GCG246" s="92"/>
      <c r="GCH246" s="92"/>
      <c r="GCI246" s="92"/>
      <c r="GCJ246" s="92"/>
      <c r="GCK246" s="92"/>
      <c r="GCL246" s="92"/>
      <c r="GCM246" s="92"/>
      <c r="GCN246" s="92"/>
      <c r="GCO246" s="92"/>
      <c r="GCP246" s="92"/>
      <c r="GCQ246" s="92"/>
      <c r="GCR246" s="92"/>
      <c r="GCS246" s="92"/>
      <c r="GCT246" s="92"/>
      <c r="GCU246" s="92"/>
      <c r="GCV246" s="92"/>
      <c r="GCW246" s="92"/>
      <c r="GCX246" s="92"/>
      <c r="GCY246" s="92"/>
      <c r="GCZ246" s="92"/>
      <c r="GDA246" s="92"/>
      <c r="GDB246" s="92"/>
      <c r="GDC246" s="92"/>
      <c r="GDD246" s="92"/>
      <c r="GDE246" s="92"/>
      <c r="GDF246" s="92"/>
      <c r="GDG246" s="92"/>
      <c r="GDH246" s="92"/>
      <c r="GDI246" s="92"/>
      <c r="GDJ246" s="92"/>
      <c r="GDK246" s="92"/>
      <c r="GDL246" s="92"/>
      <c r="GDM246" s="92"/>
      <c r="GDN246" s="92"/>
      <c r="GDO246" s="92"/>
      <c r="GDP246" s="92"/>
      <c r="GDQ246" s="92"/>
      <c r="GDR246" s="92"/>
      <c r="GDS246" s="92"/>
      <c r="GDT246" s="92"/>
      <c r="GDU246" s="92"/>
      <c r="GDV246" s="92"/>
      <c r="GDW246" s="92"/>
      <c r="GDX246" s="92"/>
      <c r="GDY246" s="92"/>
      <c r="GDZ246" s="92"/>
      <c r="GEA246" s="92"/>
      <c r="GEB246" s="92"/>
      <c r="GEC246" s="92"/>
      <c r="GED246" s="92"/>
      <c r="GEE246" s="92"/>
      <c r="GEF246" s="92"/>
      <c r="GEG246" s="92"/>
      <c r="GEH246" s="92"/>
      <c r="GEI246" s="92"/>
      <c r="GEJ246" s="92"/>
      <c r="GEK246" s="92"/>
      <c r="GEL246" s="92"/>
      <c r="GEM246" s="92"/>
      <c r="GEN246" s="92"/>
      <c r="GEO246" s="92"/>
      <c r="GEP246" s="92"/>
      <c r="GEQ246" s="92"/>
      <c r="GER246" s="92"/>
      <c r="GES246" s="92"/>
      <c r="GET246" s="92"/>
      <c r="GEU246" s="92"/>
      <c r="GEV246" s="92"/>
      <c r="GEW246" s="92"/>
      <c r="GEX246" s="92"/>
      <c r="GEY246" s="92"/>
      <c r="GEZ246" s="92"/>
      <c r="GFA246" s="92"/>
      <c r="GFB246" s="92"/>
      <c r="GFC246" s="92"/>
      <c r="GFD246" s="92"/>
      <c r="GFE246" s="92"/>
      <c r="GFF246" s="92"/>
      <c r="GFG246" s="92"/>
      <c r="GFH246" s="92"/>
      <c r="GFI246" s="92"/>
      <c r="GFJ246" s="92"/>
      <c r="GFK246" s="92"/>
      <c r="GFL246" s="92"/>
      <c r="GFM246" s="92"/>
      <c r="GFN246" s="92"/>
      <c r="GFO246" s="92"/>
      <c r="GFP246" s="92"/>
      <c r="GFQ246" s="92"/>
      <c r="GFR246" s="92"/>
      <c r="GFS246" s="92"/>
      <c r="GFT246" s="92"/>
      <c r="GFU246" s="92"/>
      <c r="GFV246" s="92"/>
      <c r="GFW246" s="92"/>
      <c r="GFX246" s="92"/>
      <c r="GFY246" s="92"/>
      <c r="GFZ246" s="92"/>
      <c r="GGA246" s="92"/>
      <c r="GGB246" s="92"/>
      <c r="GGC246" s="92"/>
      <c r="GGD246" s="92"/>
      <c r="GGE246" s="92"/>
      <c r="GGF246" s="92"/>
      <c r="GGG246" s="92"/>
      <c r="GGH246" s="92"/>
      <c r="GGI246" s="92"/>
      <c r="GGJ246" s="92"/>
      <c r="GGK246" s="92"/>
      <c r="GGL246" s="92"/>
      <c r="GGM246" s="92"/>
      <c r="GGN246" s="92"/>
      <c r="GGO246" s="92"/>
      <c r="GGP246" s="92"/>
      <c r="GGQ246" s="92"/>
      <c r="GGR246" s="92"/>
      <c r="GGS246" s="92"/>
      <c r="GGT246" s="92"/>
      <c r="GGU246" s="92"/>
      <c r="GGV246" s="92"/>
      <c r="GGW246" s="92"/>
      <c r="GGX246" s="92"/>
      <c r="GGY246" s="92"/>
      <c r="GGZ246" s="92"/>
      <c r="GHA246" s="92"/>
      <c r="GHB246" s="92"/>
      <c r="GHC246" s="92"/>
      <c r="GHD246" s="92"/>
      <c r="GHE246" s="92"/>
      <c r="GHF246" s="92"/>
      <c r="GHG246" s="92"/>
      <c r="GHH246" s="92"/>
      <c r="GHI246" s="92"/>
      <c r="GHJ246" s="92"/>
      <c r="GHK246" s="92"/>
      <c r="GHL246" s="92"/>
      <c r="GHM246" s="92"/>
      <c r="GHN246" s="92"/>
      <c r="GHO246" s="92"/>
      <c r="GHP246" s="92"/>
      <c r="GHQ246" s="92"/>
      <c r="GHR246" s="92"/>
      <c r="GHS246" s="92"/>
      <c r="GHT246" s="92"/>
      <c r="GHU246" s="92"/>
      <c r="GHV246" s="92"/>
      <c r="GHW246" s="92"/>
      <c r="GHX246" s="92"/>
      <c r="GHY246" s="92"/>
      <c r="GHZ246" s="92"/>
      <c r="GIA246" s="92"/>
      <c r="GIB246" s="92"/>
      <c r="GIC246" s="92"/>
      <c r="GID246" s="92"/>
      <c r="GIE246" s="92"/>
      <c r="GIF246" s="92"/>
      <c r="GIG246" s="92"/>
      <c r="GIH246" s="92"/>
      <c r="GII246" s="92"/>
      <c r="GIJ246" s="92"/>
      <c r="GIK246" s="92"/>
      <c r="GIL246" s="92"/>
      <c r="GIM246" s="92"/>
      <c r="GIN246" s="92"/>
      <c r="GIO246" s="92"/>
      <c r="GIP246" s="92"/>
      <c r="GIQ246" s="92"/>
      <c r="GIR246" s="92"/>
      <c r="GIS246" s="92"/>
      <c r="GIT246" s="92"/>
      <c r="GIU246" s="92"/>
      <c r="GIV246" s="92"/>
      <c r="GIW246" s="92"/>
      <c r="GIX246" s="92"/>
      <c r="GIY246" s="92"/>
      <c r="GIZ246" s="92"/>
      <c r="GJA246" s="92"/>
      <c r="GJB246" s="92"/>
      <c r="GJC246" s="92"/>
      <c r="GJD246" s="92"/>
      <c r="GJE246" s="92"/>
      <c r="GJF246" s="92"/>
      <c r="GJG246" s="92"/>
      <c r="GJH246" s="92"/>
      <c r="GJI246" s="92"/>
      <c r="GJJ246" s="92"/>
      <c r="GJK246" s="92"/>
      <c r="GJL246" s="92"/>
      <c r="GJM246" s="92"/>
      <c r="GJN246" s="92"/>
      <c r="GJO246" s="92"/>
      <c r="GJP246" s="92"/>
      <c r="GJQ246" s="92"/>
      <c r="GJR246" s="92"/>
      <c r="GJS246" s="92"/>
      <c r="GJT246" s="92"/>
      <c r="GJU246" s="92"/>
      <c r="GJV246" s="92"/>
      <c r="GJW246" s="92"/>
      <c r="GJX246" s="92"/>
      <c r="GJY246" s="92"/>
      <c r="GJZ246" s="92"/>
      <c r="GKA246" s="92"/>
      <c r="GKB246" s="92"/>
      <c r="GKC246" s="92"/>
      <c r="GKD246" s="92"/>
      <c r="GKE246" s="92"/>
      <c r="GKF246" s="92"/>
      <c r="GKG246" s="92"/>
      <c r="GKH246" s="92"/>
      <c r="GKI246" s="92"/>
      <c r="GKJ246" s="92"/>
      <c r="GKK246" s="92"/>
      <c r="GKL246" s="92"/>
      <c r="GKM246" s="92"/>
      <c r="GKN246" s="92"/>
      <c r="GKO246" s="92"/>
      <c r="GKP246" s="92"/>
      <c r="GKQ246" s="92"/>
      <c r="GKR246" s="92"/>
      <c r="GKS246" s="92"/>
      <c r="GKT246" s="92"/>
      <c r="GKU246" s="92"/>
      <c r="GKV246" s="92"/>
      <c r="GKW246" s="92"/>
      <c r="GKX246" s="92"/>
      <c r="GKY246" s="92"/>
      <c r="GKZ246" s="92"/>
      <c r="GLA246" s="92"/>
      <c r="GLB246" s="92"/>
      <c r="GLC246" s="92"/>
      <c r="GLD246" s="92"/>
      <c r="GLE246" s="92"/>
      <c r="GLF246" s="92"/>
      <c r="GLG246" s="92"/>
      <c r="GLH246" s="92"/>
      <c r="GLI246" s="92"/>
      <c r="GLJ246" s="92"/>
      <c r="GLK246" s="92"/>
      <c r="GLL246" s="92"/>
      <c r="GLM246" s="92"/>
      <c r="GLN246" s="92"/>
      <c r="GLO246" s="92"/>
      <c r="GLP246" s="92"/>
      <c r="GLQ246" s="92"/>
      <c r="GLR246" s="92"/>
      <c r="GLS246" s="92"/>
      <c r="GLT246" s="92"/>
      <c r="GLU246" s="92"/>
      <c r="GLV246" s="92"/>
      <c r="GLW246" s="92"/>
      <c r="GLX246" s="92"/>
      <c r="GLY246" s="92"/>
      <c r="GLZ246" s="92"/>
      <c r="GMA246" s="92"/>
      <c r="GMB246" s="92"/>
      <c r="GMC246" s="92"/>
      <c r="GMD246" s="92"/>
      <c r="GME246" s="92"/>
      <c r="GMF246" s="92"/>
      <c r="GMG246" s="92"/>
      <c r="GMH246" s="92"/>
      <c r="GMI246" s="92"/>
      <c r="GMJ246" s="92"/>
      <c r="GMK246" s="92"/>
      <c r="GML246" s="92"/>
      <c r="GMM246" s="92"/>
      <c r="GMN246" s="92"/>
      <c r="GMO246" s="92"/>
      <c r="GMP246" s="92"/>
      <c r="GMQ246" s="92"/>
      <c r="GMR246" s="92"/>
      <c r="GMS246" s="92"/>
      <c r="GMT246" s="92"/>
      <c r="GMU246" s="92"/>
      <c r="GMV246" s="92"/>
      <c r="GMW246" s="92"/>
      <c r="GMX246" s="92"/>
      <c r="GMY246" s="92"/>
      <c r="GMZ246" s="92"/>
      <c r="GNA246" s="92"/>
      <c r="GNB246" s="92"/>
      <c r="GNC246" s="92"/>
      <c r="GND246" s="92"/>
      <c r="GNE246" s="92"/>
      <c r="GNF246" s="92"/>
      <c r="GNG246" s="92"/>
      <c r="GNH246" s="92"/>
      <c r="GNI246" s="92"/>
      <c r="GNJ246" s="92"/>
      <c r="GNK246" s="92"/>
      <c r="GNL246" s="92"/>
      <c r="GNM246" s="92"/>
      <c r="GNN246" s="92"/>
      <c r="GNO246" s="92"/>
      <c r="GNP246" s="92"/>
      <c r="GNQ246" s="92"/>
      <c r="GNR246" s="92"/>
      <c r="GNS246" s="92"/>
      <c r="GNT246" s="92"/>
      <c r="GNU246" s="92"/>
      <c r="GNV246" s="92"/>
      <c r="GNW246" s="92"/>
      <c r="GNX246" s="92"/>
      <c r="GNY246" s="92"/>
      <c r="GNZ246" s="92"/>
      <c r="GOA246" s="92"/>
      <c r="GOB246" s="92"/>
      <c r="GOC246" s="92"/>
      <c r="GOD246" s="92"/>
      <c r="GOE246" s="92"/>
      <c r="GOF246" s="92"/>
      <c r="GOG246" s="92"/>
      <c r="GOH246" s="92"/>
      <c r="GOI246" s="92"/>
      <c r="GOJ246" s="92"/>
      <c r="GOK246" s="92"/>
      <c r="GOL246" s="92"/>
      <c r="GOM246" s="92"/>
      <c r="GON246" s="92"/>
      <c r="GOO246" s="92"/>
      <c r="GOP246" s="92"/>
      <c r="GOQ246" s="92"/>
      <c r="GOR246" s="92"/>
      <c r="GOS246" s="92"/>
      <c r="GOT246" s="92"/>
      <c r="GOU246" s="92"/>
      <c r="GOV246" s="92"/>
      <c r="GOW246" s="92"/>
      <c r="GOX246" s="92"/>
      <c r="GOY246" s="92"/>
      <c r="GOZ246" s="92"/>
      <c r="GPA246" s="92"/>
      <c r="GPB246" s="92"/>
      <c r="GPC246" s="92"/>
      <c r="GPD246" s="92"/>
      <c r="GPE246" s="92"/>
      <c r="GPF246" s="92"/>
      <c r="GPG246" s="92"/>
      <c r="GPH246" s="92"/>
      <c r="GPI246" s="92"/>
      <c r="GPJ246" s="92"/>
      <c r="GPK246" s="92"/>
      <c r="GPL246" s="92"/>
      <c r="GPM246" s="92"/>
      <c r="GPN246" s="92"/>
      <c r="GPO246" s="92"/>
      <c r="GPP246" s="92"/>
      <c r="GPQ246" s="92"/>
      <c r="GPR246" s="92"/>
      <c r="GPS246" s="92"/>
      <c r="GPT246" s="92"/>
      <c r="GPU246" s="92"/>
      <c r="GPV246" s="92"/>
      <c r="GPW246" s="92"/>
      <c r="GPX246" s="92"/>
      <c r="GPY246" s="92"/>
      <c r="GPZ246" s="92"/>
      <c r="GQA246" s="92"/>
      <c r="GQB246" s="92"/>
      <c r="GQC246" s="92"/>
      <c r="GQD246" s="92"/>
      <c r="GQE246" s="92"/>
      <c r="GQF246" s="92"/>
      <c r="GQG246" s="92"/>
      <c r="GQH246" s="92"/>
      <c r="GQI246" s="92"/>
      <c r="GQJ246" s="92"/>
      <c r="GQK246" s="92"/>
      <c r="GQL246" s="92"/>
      <c r="GQM246" s="92"/>
      <c r="GQN246" s="92"/>
      <c r="GQO246" s="92"/>
      <c r="GQP246" s="92"/>
      <c r="GQQ246" s="92"/>
      <c r="GQR246" s="92"/>
      <c r="GQS246" s="92"/>
      <c r="GQT246" s="92"/>
      <c r="GQU246" s="92"/>
      <c r="GQV246" s="92"/>
      <c r="GQW246" s="92"/>
      <c r="GQX246" s="92"/>
      <c r="GQY246" s="92"/>
      <c r="GQZ246" s="92"/>
      <c r="GRA246" s="92"/>
      <c r="GRB246" s="92"/>
      <c r="GRC246" s="92"/>
      <c r="GRD246" s="92"/>
      <c r="GRE246" s="92"/>
      <c r="GRF246" s="92"/>
      <c r="GRG246" s="92"/>
      <c r="GRH246" s="92"/>
      <c r="GRI246" s="92"/>
      <c r="GRJ246" s="92"/>
      <c r="GRK246" s="92"/>
      <c r="GRL246" s="92"/>
      <c r="GRM246" s="92"/>
      <c r="GRN246" s="92"/>
      <c r="GRO246" s="92"/>
      <c r="GRP246" s="92"/>
      <c r="GRQ246" s="92"/>
      <c r="GRR246" s="92"/>
      <c r="GRS246" s="92"/>
      <c r="GRT246" s="92"/>
      <c r="GRU246" s="92"/>
      <c r="GRV246" s="92"/>
      <c r="GRW246" s="92"/>
      <c r="GRX246" s="92"/>
      <c r="GRY246" s="92"/>
      <c r="GRZ246" s="92"/>
      <c r="GSA246" s="92"/>
      <c r="GSB246" s="92"/>
      <c r="GSC246" s="92"/>
      <c r="GSD246" s="92"/>
      <c r="GSE246" s="92"/>
      <c r="GSF246" s="92"/>
      <c r="GSG246" s="92"/>
      <c r="GSH246" s="92"/>
      <c r="GSI246" s="92"/>
      <c r="GSJ246" s="92"/>
      <c r="GSK246" s="92"/>
      <c r="GSL246" s="92"/>
      <c r="GSM246" s="92"/>
      <c r="GSN246" s="92"/>
      <c r="GSO246" s="92"/>
      <c r="GSP246" s="92"/>
      <c r="GSQ246" s="92"/>
      <c r="GSR246" s="92"/>
      <c r="GSS246" s="92"/>
      <c r="GST246" s="92"/>
      <c r="GSU246" s="92"/>
      <c r="GSV246" s="92"/>
      <c r="GSW246" s="92"/>
      <c r="GSX246" s="92"/>
      <c r="GSY246" s="92"/>
      <c r="GSZ246" s="92"/>
      <c r="GTA246" s="92"/>
      <c r="GTB246" s="92"/>
      <c r="GTC246" s="92"/>
      <c r="GTD246" s="92"/>
      <c r="GTE246" s="92"/>
      <c r="GTF246" s="92"/>
      <c r="GTG246" s="92"/>
      <c r="GTH246" s="92"/>
      <c r="GTI246" s="92"/>
      <c r="GTJ246" s="92"/>
      <c r="GTK246" s="92"/>
      <c r="GTL246" s="92"/>
      <c r="GTM246" s="92"/>
      <c r="GTN246" s="92"/>
      <c r="GTO246" s="92"/>
      <c r="GTP246" s="92"/>
      <c r="GTQ246" s="92"/>
      <c r="GTR246" s="92"/>
      <c r="GTS246" s="92"/>
      <c r="GTT246" s="92"/>
      <c r="GTU246" s="92"/>
      <c r="GTV246" s="92"/>
      <c r="GTW246" s="92"/>
      <c r="GTX246" s="92"/>
      <c r="GTY246" s="92"/>
      <c r="GTZ246" s="92"/>
      <c r="GUA246" s="92"/>
      <c r="GUB246" s="92"/>
      <c r="GUC246" s="92"/>
      <c r="GUD246" s="92"/>
      <c r="GUE246" s="92"/>
      <c r="GUF246" s="92"/>
      <c r="GUG246" s="92"/>
      <c r="GUH246" s="92"/>
      <c r="GUI246" s="92"/>
      <c r="GUJ246" s="92"/>
      <c r="GUK246" s="92"/>
      <c r="GUL246" s="92"/>
      <c r="GUM246" s="92"/>
      <c r="GUN246" s="92"/>
      <c r="GUO246" s="92"/>
      <c r="GUP246" s="92"/>
      <c r="GUQ246" s="92"/>
      <c r="GUR246" s="92"/>
      <c r="GUS246" s="92"/>
      <c r="GUT246" s="92"/>
      <c r="GUU246" s="92"/>
      <c r="GUV246" s="92"/>
      <c r="GUW246" s="92"/>
      <c r="GUX246" s="92"/>
      <c r="GUY246" s="92"/>
      <c r="GUZ246" s="92"/>
      <c r="GVA246" s="92"/>
      <c r="GVB246" s="92"/>
      <c r="GVC246" s="92"/>
      <c r="GVD246" s="92"/>
      <c r="GVE246" s="92"/>
      <c r="GVF246" s="92"/>
      <c r="GVG246" s="92"/>
      <c r="GVH246" s="92"/>
      <c r="GVI246" s="92"/>
      <c r="GVJ246" s="92"/>
      <c r="GVK246" s="92"/>
      <c r="GVL246" s="92"/>
      <c r="GVM246" s="92"/>
      <c r="GVN246" s="92"/>
      <c r="GVO246" s="92"/>
      <c r="GVP246" s="92"/>
      <c r="GVQ246" s="92"/>
      <c r="GVR246" s="92"/>
      <c r="GVS246" s="92"/>
      <c r="GVT246" s="92"/>
      <c r="GVU246" s="92"/>
      <c r="GVV246" s="92"/>
      <c r="GVW246" s="92"/>
      <c r="GVX246" s="92"/>
      <c r="GVY246" s="92"/>
      <c r="GVZ246" s="92"/>
      <c r="GWA246" s="92"/>
      <c r="GWB246" s="92"/>
      <c r="GWC246" s="92"/>
      <c r="GWD246" s="92"/>
      <c r="GWE246" s="92"/>
      <c r="GWF246" s="92"/>
      <c r="GWG246" s="92"/>
      <c r="GWH246" s="92"/>
      <c r="GWI246" s="92"/>
      <c r="GWJ246" s="92"/>
      <c r="GWK246" s="92"/>
      <c r="GWL246" s="92"/>
      <c r="GWM246" s="92"/>
      <c r="GWN246" s="92"/>
      <c r="GWO246" s="92"/>
      <c r="GWP246" s="92"/>
      <c r="GWQ246" s="92"/>
      <c r="GWR246" s="92"/>
      <c r="GWS246" s="92"/>
      <c r="GWT246" s="92"/>
      <c r="GWU246" s="92"/>
      <c r="GWV246" s="92"/>
      <c r="GWW246" s="92"/>
      <c r="GWX246" s="92"/>
      <c r="GWY246" s="92"/>
      <c r="GWZ246" s="92"/>
      <c r="GXA246" s="92"/>
      <c r="GXB246" s="92"/>
      <c r="GXC246" s="92"/>
      <c r="GXD246" s="92"/>
      <c r="GXE246" s="92"/>
      <c r="GXF246" s="92"/>
      <c r="GXG246" s="92"/>
      <c r="GXH246" s="92"/>
      <c r="GXI246" s="92"/>
      <c r="GXJ246" s="92"/>
      <c r="GXK246" s="92"/>
      <c r="GXL246" s="92"/>
      <c r="GXM246" s="92"/>
      <c r="GXN246" s="92"/>
      <c r="GXO246" s="92"/>
      <c r="GXP246" s="92"/>
      <c r="GXQ246" s="92"/>
      <c r="GXR246" s="92"/>
      <c r="GXS246" s="92"/>
      <c r="GXT246" s="92"/>
      <c r="GXU246" s="92"/>
      <c r="GXV246" s="92"/>
      <c r="GXW246" s="92"/>
      <c r="GXX246" s="92"/>
      <c r="GXY246" s="92"/>
      <c r="GXZ246" s="92"/>
      <c r="GYA246" s="92"/>
      <c r="GYB246" s="92"/>
      <c r="GYC246" s="92"/>
      <c r="GYD246" s="92"/>
      <c r="GYE246" s="92"/>
      <c r="GYF246" s="92"/>
      <c r="GYG246" s="92"/>
      <c r="GYH246" s="92"/>
      <c r="GYI246" s="92"/>
      <c r="GYJ246" s="92"/>
      <c r="GYK246" s="92"/>
      <c r="GYL246" s="92"/>
      <c r="GYM246" s="92"/>
      <c r="GYN246" s="92"/>
      <c r="GYO246" s="92"/>
      <c r="GYP246" s="92"/>
      <c r="GYQ246" s="92"/>
      <c r="GYR246" s="92"/>
      <c r="GYS246" s="92"/>
      <c r="GYT246" s="92"/>
      <c r="GYU246" s="92"/>
      <c r="GYV246" s="92"/>
      <c r="GYW246" s="92"/>
      <c r="GYX246" s="92"/>
      <c r="GYY246" s="92"/>
      <c r="GYZ246" s="92"/>
      <c r="GZA246" s="92"/>
      <c r="GZB246" s="92"/>
      <c r="GZC246" s="92"/>
      <c r="GZD246" s="92"/>
      <c r="GZE246" s="92"/>
      <c r="GZF246" s="92"/>
      <c r="GZG246" s="92"/>
      <c r="GZH246" s="92"/>
      <c r="GZI246" s="92"/>
      <c r="GZJ246" s="92"/>
      <c r="GZK246" s="92"/>
      <c r="GZL246" s="92"/>
      <c r="GZM246" s="92"/>
      <c r="GZN246" s="92"/>
      <c r="GZO246" s="92"/>
      <c r="GZP246" s="92"/>
      <c r="GZQ246" s="92"/>
      <c r="GZR246" s="92"/>
      <c r="GZS246" s="92"/>
      <c r="GZT246" s="92"/>
      <c r="GZU246" s="92"/>
      <c r="GZV246" s="92"/>
      <c r="GZW246" s="92"/>
      <c r="GZX246" s="92"/>
      <c r="GZY246" s="92"/>
      <c r="GZZ246" s="92"/>
      <c r="HAA246" s="92"/>
      <c r="HAB246" s="92"/>
      <c r="HAC246" s="92"/>
      <c r="HAD246" s="92"/>
      <c r="HAE246" s="92"/>
      <c r="HAF246" s="92"/>
      <c r="HAG246" s="92"/>
      <c r="HAH246" s="92"/>
      <c r="HAI246" s="92"/>
      <c r="HAJ246" s="92"/>
      <c r="HAK246" s="92"/>
      <c r="HAL246" s="92"/>
      <c r="HAM246" s="92"/>
      <c r="HAN246" s="92"/>
      <c r="HAO246" s="92"/>
      <c r="HAP246" s="92"/>
      <c r="HAQ246" s="92"/>
      <c r="HAR246" s="92"/>
      <c r="HAS246" s="92"/>
      <c r="HAT246" s="92"/>
      <c r="HAU246" s="92"/>
      <c r="HAV246" s="92"/>
      <c r="HAW246" s="92"/>
      <c r="HAX246" s="92"/>
      <c r="HAY246" s="92"/>
      <c r="HAZ246" s="92"/>
      <c r="HBA246" s="92"/>
      <c r="HBB246" s="92"/>
      <c r="HBC246" s="92"/>
      <c r="HBD246" s="92"/>
      <c r="HBE246" s="92"/>
      <c r="HBF246" s="92"/>
      <c r="HBG246" s="92"/>
      <c r="HBH246" s="92"/>
      <c r="HBI246" s="92"/>
      <c r="HBJ246" s="92"/>
      <c r="HBK246" s="92"/>
      <c r="HBL246" s="92"/>
      <c r="HBM246" s="92"/>
      <c r="HBN246" s="92"/>
      <c r="HBO246" s="92"/>
      <c r="HBP246" s="92"/>
      <c r="HBQ246" s="92"/>
      <c r="HBR246" s="92"/>
      <c r="HBS246" s="92"/>
      <c r="HBT246" s="92"/>
      <c r="HBU246" s="92"/>
      <c r="HBV246" s="92"/>
      <c r="HBW246" s="92"/>
      <c r="HBX246" s="92"/>
      <c r="HBY246" s="92"/>
      <c r="HBZ246" s="92"/>
      <c r="HCA246" s="92"/>
      <c r="HCB246" s="92"/>
      <c r="HCC246" s="92"/>
      <c r="HCD246" s="92"/>
      <c r="HCE246" s="92"/>
      <c r="HCF246" s="92"/>
      <c r="HCG246" s="92"/>
      <c r="HCH246" s="92"/>
      <c r="HCI246" s="92"/>
      <c r="HCJ246" s="92"/>
      <c r="HCK246" s="92"/>
      <c r="HCL246" s="92"/>
      <c r="HCM246" s="92"/>
      <c r="HCN246" s="92"/>
      <c r="HCO246" s="92"/>
      <c r="HCP246" s="92"/>
      <c r="HCQ246" s="92"/>
      <c r="HCR246" s="92"/>
      <c r="HCS246" s="92"/>
      <c r="HCT246" s="92"/>
      <c r="HCU246" s="92"/>
      <c r="HCV246" s="92"/>
      <c r="HCW246" s="92"/>
      <c r="HCX246" s="92"/>
      <c r="HCY246" s="92"/>
      <c r="HCZ246" s="92"/>
      <c r="HDA246" s="92"/>
      <c r="HDB246" s="92"/>
      <c r="HDC246" s="92"/>
      <c r="HDD246" s="92"/>
      <c r="HDE246" s="92"/>
      <c r="HDF246" s="92"/>
      <c r="HDG246" s="92"/>
      <c r="HDH246" s="92"/>
      <c r="HDI246" s="92"/>
      <c r="HDJ246" s="92"/>
      <c r="HDK246" s="92"/>
      <c r="HDL246" s="92"/>
      <c r="HDM246" s="92"/>
      <c r="HDN246" s="92"/>
      <c r="HDO246" s="92"/>
      <c r="HDP246" s="92"/>
      <c r="HDQ246" s="92"/>
      <c r="HDR246" s="92"/>
      <c r="HDS246" s="92"/>
      <c r="HDT246" s="92"/>
      <c r="HDU246" s="92"/>
      <c r="HDV246" s="92"/>
      <c r="HDW246" s="92"/>
      <c r="HDX246" s="92"/>
      <c r="HDY246" s="92"/>
      <c r="HDZ246" s="92"/>
      <c r="HEA246" s="92"/>
      <c r="HEB246" s="92"/>
      <c r="HEC246" s="92"/>
      <c r="HED246" s="92"/>
      <c r="HEE246" s="92"/>
      <c r="HEF246" s="92"/>
      <c r="HEG246" s="92"/>
      <c r="HEH246" s="92"/>
      <c r="HEI246" s="92"/>
      <c r="HEJ246" s="92"/>
      <c r="HEK246" s="92"/>
      <c r="HEL246" s="92"/>
      <c r="HEM246" s="92"/>
      <c r="HEN246" s="92"/>
      <c r="HEO246" s="92"/>
      <c r="HEP246" s="92"/>
      <c r="HEQ246" s="92"/>
      <c r="HER246" s="92"/>
      <c r="HES246" s="92"/>
      <c r="HET246" s="92"/>
      <c r="HEU246" s="92"/>
      <c r="HEV246" s="92"/>
      <c r="HEW246" s="92"/>
      <c r="HEX246" s="92"/>
      <c r="HEY246" s="92"/>
      <c r="HEZ246" s="92"/>
      <c r="HFA246" s="92"/>
      <c r="HFB246" s="92"/>
      <c r="HFC246" s="92"/>
      <c r="HFD246" s="92"/>
      <c r="HFE246" s="92"/>
      <c r="HFF246" s="92"/>
      <c r="HFG246" s="92"/>
      <c r="HFH246" s="92"/>
      <c r="HFI246" s="92"/>
      <c r="HFJ246" s="92"/>
      <c r="HFK246" s="92"/>
      <c r="HFL246" s="92"/>
      <c r="HFM246" s="92"/>
      <c r="HFN246" s="92"/>
      <c r="HFO246" s="92"/>
      <c r="HFP246" s="92"/>
      <c r="HFQ246" s="92"/>
      <c r="HFR246" s="92"/>
      <c r="HFS246" s="92"/>
      <c r="HFT246" s="92"/>
      <c r="HFU246" s="92"/>
      <c r="HFV246" s="92"/>
      <c r="HFW246" s="92"/>
      <c r="HFX246" s="92"/>
      <c r="HFY246" s="92"/>
      <c r="HFZ246" s="92"/>
      <c r="HGA246" s="92"/>
      <c r="HGB246" s="92"/>
      <c r="HGC246" s="92"/>
      <c r="HGD246" s="92"/>
      <c r="HGE246" s="92"/>
      <c r="HGF246" s="92"/>
      <c r="HGG246" s="92"/>
      <c r="HGH246" s="92"/>
      <c r="HGI246" s="92"/>
      <c r="HGJ246" s="92"/>
      <c r="HGK246" s="92"/>
      <c r="HGL246" s="92"/>
      <c r="HGM246" s="92"/>
      <c r="HGN246" s="92"/>
      <c r="HGO246" s="92"/>
      <c r="HGP246" s="92"/>
      <c r="HGQ246" s="92"/>
      <c r="HGR246" s="92"/>
      <c r="HGS246" s="92"/>
      <c r="HGT246" s="92"/>
      <c r="HGU246" s="92"/>
      <c r="HGV246" s="92"/>
      <c r="HGW246" s="92"/>
      <c r="HGX246" s="92"/>
      <c r="HGY246" s="92"/>
      <c r="HGZ246" s="92"/>
      <c r="HHA246" s="92"/>
      <c r="HHB246" s="92"/>
      <c r="HHC246" s="92"/>
      <c r="HHD246" s="92"/>
      <c r="HHE246" s="92"/>
      <c r="HHF246" s="92"/>
      <c r="HHG246" s="92"/>
      <c r="HHH246" s="92"/>
      <c r="HHI246" s="92"/>
      <c r="HHJ246" s="92"/>
      <c r="HHK246" s="92"/>
      <c r="HHL246" s="92"/>
      <c r="HHM246" s="92"/>
      <c r="HHN246" s="92"/>
      <c r="HHO246" s="92"/>
      <c r="HHP246" s="92"/>
      <c r="HHQ246" s="92"/>
      <c r="HHR246" s="92"/>
      <c r="HHS246" s="92"/>
      <c r="HHT246" s="92"/>
      <c r="HHU246" s="92"/>
      <c r="HHV246" s="92"/>
      <c r="HHW246" s="92"/>
      <c r="HHX246" s="92"/>
      <c r="HHY246" s="92"/>
      <c r="HHZ246" s="92"/>
      <c r="HIA246" s="92"/>
      <c r="HIB246" s="92"/>
      <c r="HIC246" s="92"/>
      <c r="HID246" s="92"/>
      <c r="HIE246" s="92"/>
      <c r="HIF246" s="92"/>
      <c r="HIG246" s="92"/>
      <c r="HIH246" s="92"/>
      <c r="HII246" s="92"/>
      <c r="HIJ246" s="92"/>
      <c r="HIK246" s="92"/>
      <c r="HIL246" s="92"/>
      <c r="HIM246" s="92"/>
      <c r="HIN246" s="92"/>
      <c r="HIO246" s="92"/>
      <c r="HIP246" s="92"/>
      <c r="HIQ246" s="92"/>
      <c r="HIR246" s="92"/>
      <c r="HIS246" s="92"/>
      <c r="HIT246" s="92"/>
      <c r="HIU246" s="92"/>
      <c r="HIV246" s="92"/>
      <c r="HIW246" s="92"/>
      <c r="HIX246" s="92"/>
      <c r="HIY246" s="92"/>
      <c r="HIZ246" s="92"/>
      <c r="HJA246" s="92"/>
      <c r="HJB246" s="92"/>
      <c r="HJC246" s="92"/>
      <c r="HJD246" s="92"/>
      <c r="HJE246" s="92"/>
      <c r="HJF246" s="92"/>
      <c r="HJG246" s="92"/>
      <c r="HJH246" s="92"/>
      <c r="HJI246" s="92"/>
      <c r="HJJ246" s="92"/>
      <c r="HJK246" s="92"/>
      <c r="HJL246" s="92"/>
      <c r="HJM246" s="92"/>
      <c r="HJN246" s="92"/>
      <c r="HJO246" s="92"/>
      <c r="HJP246" s="92"/>
      <c r="HJQ246" s="92"/>
      <c r="HJR246" s="92"/>
      <c r="HJS246" s="92"/>
      <c r="HJT246" s="92"/>
      <c r="HJU246" s="92"/>
      <c r="HJV246" s="92"/>
      <c r="HJW246" s="92"/>
      <c r="HJX246" s="92"/>
      <c r="HJY246" s="92"/>
      <c r="HJZ246" s="92"/>
      <c r="HKA246" s="92"/>
      <c r="HKB246" s="92"/>
      <c r="HKC246" s="92"/>
      <c r="HKD246" s="92"/>
      <c r="HKE246" s="92"/>
      <c r="HKF246" s="92"/>
      <c r="HKG246" s="92"/>
      <c r="HKH246" s="92"/>
      <c r="HKI246" s="92"/>
      <c r="HKJ246" s="92"/>
      <c r="HKK246" s="92"/>
      <c r="HKL246" s="92"/>
      <c r="HKM246" s="92"/>
      <c r="HKN246" s="92"/>
      <c r="HKO246" s="92"/>
      <c r="HKP246" s="92"/>
      <c r="HKQ246" s="92"/>
      <c r="HKR246" s="92"/>
      <c r="HKS246" s="92"/>
      <c r="HKT246" s="92"/>
      <c r="HKU246" s="92"/>
      <c r="HKV246" s="92"/>
      <c r="HKW246" s="92"/>
      <c r="HKX246" s="92"/>
      <c r="HKY246" s="92"/>
      <c r="HKZ246" s="92"/>
      <c r="HLA246" s="92"/>
      <c r="HLB246" s="92"/>
      <c r="HLC246" s="92"/>
      <c r="HLD246" s="92"/>
      <c r="HLE246" s="92"/>
      <c r="HLF246" s="92"/>
      <c r="HLG246" s="92"/>
      <c r="HLH246" s="92"/>
      <c r="HLI246" s="92"/>
      <c r="HLJ246" s="92"/>
      <c r="HLK246" s="92"/>
      <c r="HLL246" s="92"/>
      <c r="HLM246" s="92"/>
      <c r="HLN246" s="92"/>
      <c r="HLO246" s="92"/>
      <c r="HLP246" s="92"/>
      <c r="HLQ246" s="92"/>
      <c r="HLR246" s="92"/>
      <c r="HLS246" s="92"/>
      <c r="HLT246" s="92"/>
      <c r="HLU246" s="92"/>
      <c r="HLV246" s="92"/>
      <c r="HLW246" s="92"/>
      <c r="HLX246" s="92"/>
      <c r="HLY246" s="92"/>
      <c r="HLZ246" s="92"/>
      <c r="HMA246" s="92"/>
      <c r="HMB246" s="92"/>
      <c r="HMC246" s="92"/>
      <c r="HMD246" s="92"/>
      <c r="HME246" s="92"/>
      <c r="HMF246" s="92"/>
      <c r="HMG246" s="92"/>
      <c r="HMH246" s="92"/>
      <c r="HMI246" s="92"/>
      <c r="HMJ246" s="92"/>
      <c r="HMK246" s="92"/>
      <c r="HML246" s="92"/>
      <c r="HMM246" s="92"/>
      <c r="HMN246" s="92"/>
      <c r="HMO246" s="92"/>
      <c r="HMP246" s="92"/>
      <c r="HMQ246" s="92"/>
      <c r="HMR246" s="92"/>
      <c r="HMS246" s="92"/>
      <c r="HMT246" s="92"/>
      <c r="HMU246" s="92"/>
      <c r="HMV246" s="92"/>
      <c r="HMW246" s="92"/>
      <c r="HMX246" s="92"/>
      <c r="HMY246" s="92"/>
      <c r="HMZ246" s="92"/>
      <c r="HNA246" s="92"/>
      <c r="HNB246" s="92"/>
      <c r="HNC246" s="92"/>
      <c r="HND246" s="92"/>
      <c r="HNE246" s="92"/>
      <c r="HNF246" s="92"/>
      <c r="HNG246" s="92"/>
      <c r="HNH246" s="92"/>
      <c r="HNI246" s="92"/>
      <c r="HNJ246" s="92"/>
      <c r="HNK246" s="92"/>
      <c r="HNL246" s="92"/>
      <c r="HNM246" s="92"/>
      <c r="HNN246" s="92"/>
      <c r="HNO246" s="92"/>
      <c r="HNP246" s="92"/>
      <c r="HNQ246" s="92"/>
      <c r="HNR246" s="92"/>
      <c r="HNS246" s="92"/>
      <c r="HNT246" s="92"/>
      <c r="HNU246" s="92"/>
      <c r="HNV246" s="92"/>
      <c r="HNW246" s="92"/>
      <c r="HNX246" s="92"/>
      <c r="HNY246" s="92"/>
      <c r="HNZ246" s="92"/>
      <c r="HOA246" s="92"/>
      <c r="HOB246" s="92"/>
      <c r="HOC246" s="92"/>
      <c r="HOD246" s="92"/>
      <c r="HOE246" s="92"/>
      <c r="HOF246" s="92"/>
      <c r="HOG246" s="92"/>
      <c r="HOH246" s="92"/>
      <c r="HOI246" s="92"/>
      <c r="HOJ246" s="92"/>
      <c r="HOK246" s="92"/>
      <c r="HOL246" s="92"/>
      <c r="HOM246" s="92"/>
      <c r="HON246" s="92"/>
      <c r="HOO246" s="92"/>
      <c r="HOP246" s="92"/>
      <c r="HOQ246" s="92"/>
      <c r="HOR246" s="92"/>
      <c r="HOS246" s="92"/>
      <c r="HOT246" s="92"/>
      <c r="HOU246" s="92"/>
      <c r="HOV246" s="92"/>
      <c r="HOW246" s="92"/>
      <c r="HOX246" s="92"/>
      <c r="HOY246" s="92"/>
      <c r="HOZ246" s="92"/>
      <c r="HPA246" s="92"/>
      <c r="HPB246" s="92"/>
      <c r="HPC246" s="92"/>
      <c r="HPD246" s="92"/>
      <c r="HPE246" s="92"/>
      <c r="HPF246" s="92"/>
      <c r="HPG246" s="92"/>
      <c r="HPH246" s="92"/>
      <c r="HPI246" s="92"/>
      <c r="HPJ246" s="92"/>
      <c r="HPK246" s="92"/>
      <c r="HPL246" s="92"/>
      <c r="HPM246" s="92"/>
      <c r="HPN246" s="92"/>
      <c r="HPO246" s="92"/>
      <c r="HPP246" s="92"/>
      <c r="HPQ246" s="92"/>
      <c r="HPR246" s="92"/>
      <c r="HPS246" s="92"/>
      <c r="HPT246" s="92"/>
      <c r="HPU246" s="92"/>
      <c r="HPV246" s="92"/>
      <c r="HPW246" s="92"/>
      <c r="HPX246" s="92"/>
      <c r="HPY246" s="92"/>
      <c r="HPZ246" s="92"/>
      <c r="HQA246" s="92"/>
      <c r="HQB246" s="92"/>
      <c r="HQC246" s="92"/>
      <c r="HQD246" s="92"/>
      <c r="HQE246" s="92"/>
      <c r="HQF246" s="92"/>
      <c r="HQG246" s="92"/>
      <c r="HQH246" s="92"/>
      <c r="HQI246" s="92"/>
      <c r="HQJ246" s="92"/>
      <c r="HQK246" s="92"/>
      <c r="HQL246" s="92"/>
      <c r="HQM246" s="92"/>
      <c r="HQN246" s="92"/>
      <c r="HQO246" s="92"/>
      <c r="HQP246" s="92"/>
      <c r="HQQ246" s="92"/>
      <c r="HQR246" s="92"/>
      <c r="HQS246" s="92"/>
      <c r="HQT246" s="92"/>
      <c r="HQU246" s="92"/>
      <c r="HQV246" s="92"/>
      <c r="HQW246" s="92"/>
      <c r="HQX246" s="92"/>
      <c r="HQY246" s="92"/>
      <c r="HQZ246" s="92"/>
      <c r="HRA246" s="92"/>
      <c r="HRB246" s="92"/>
      <c r="HRC246" s="92"/>
      <c r="HRD246" s="92"/>
      <c r="HRE246" s="92"/>
      <c r="HRF246" s="92"/>
      <c r="HRG246" s="92"/>
      <c r="HRH246" s="92"/>
      <c r="HRI246" s="92"/>
      <c r="HRJ246" s="92"/>
      <c r="HRK246" s="92"/>
      <c r="HRL246" s="92"/>
      <c r="HRM246" s="92"/>
      <c r="HRN246" s="92"/>
      <c r="HRO246" s="92"/>
      <c r="HRP246" s="92"/>
      <c r="HRQ246" s="92"/>
      <c r="HRR246" s="92"/>
      <c r="HRS246" s="92"/>
      <c r="HRT246" s="92"/>
      <c r="HRU246" s="92"/>
      <c r="HRV246" s="92"/>
      <c r="HRW246" s="92"/>
      <c r="HRX246" s="92"/>
      <c r="HRY246" s="92"/>
      <c r="HRZ246" s="92"/>
      <c r="HSA246" s="92"/>
      <c r="HSB246" s="92"/>
      <c r="HSC246" s="92"/>
      <c r="HSD246" s="92"/>
      <c r="HSE246" s="92"/>
      <c r="HSF246" s="92"/>
      <c r="HSG246" s="92"/>
      <c r="HSH246" s="92"/>
      <c r="HSI246" s="92"/>
      <c r="HSJ246" s="92"/>
      <c r="HSK246" s="92"/>
      <c r="HSL246" s="92"/>
      <c r="HSM246" s="92"/>
      <c r="HSN246" s="92"/>
      <c r="HSO246" s="92"/>
      <c r="HSP246" s="92"/>
      <c r="HSQ246" s="92"/>
      <c r="HSR246" s="92"/>
      <c r="HSS246" s="92"/>
      <c r="HST246" s="92"/>
      <c r="HSU246" s="92"/>
      <c r="HSV246" s="92"/>
      <c r="HSW246" s="92"/>
      <c r="HSX246" s="92"/>
      <c r="HSY246" s="92"/>
      <c r="HSZ246" s="92"/>
      <c r="HTA246" s="92"/>
      <c r="HTB246" s="92"/>
      <c r="HTC246" s="92"/>
      <c r="HTD246" s="92"/>
      <c r="HTE246" s="92"/>
      <c r="HTF246" s="92"/>
      <c r="HTG246" s="92"/>
      <c r="HTH246" s="92"/>
      <c r="HTI246" s="92"/>
      <c r="HTJ246" s="92"/>
      <c r="HTK246" s="92"/>
      <c r="HTL246" s="92"/>
      <c r="HTM246" s="92"/>
      <c r="HTN246" s="92"/>
      <c r="HTO246" s="92"/>
      <c r="HTP246" s="92"/>
      <c r="HTQ246" s="92"/>
      <c r="HTR246" s="92"/>
      <c r="HTS246" s="92"/>
      <c r="HTT246" s="92"/>
      <c r="HTU246" s="92"/>
      <c r="HTV246" s="92"/>
      <c r="HTW246" s="92"/>
      <c r="HTX246" s="92"/>
      <c r="HTY246" s="92"/>
      <c r="HTZ246" s="92"/>
      <c r="HUA246" s="92"/>
      <c r="HUB246" s="92"/>
      <c r="HUC246" s="92"/>
      <c r="HUD246" s="92"/>
      <c r="HUE246" s="92"/>
      <c r="HUF246" s="92"/>
      <c r="HUG246" s="92"/>
      <c r="HUH246" s="92"/>
      <c r="HUI246" s="92"/>
      <c r="HUJ246" s="92"/>
      <c r="HUK246" s="92"/>
      <c r="HUL246" s="92"/>
      <c r="HUM246" s="92"/>
      <c r="HUN246" s="92"/>
      <c r="HUO246" s="92"/>
      <c r="HUP246" s="92"/>
      <c r="HUQ246" s="92"/>
      <c r="HUR246" s="92"/>
      <c r="HUS246" s="92"/>
      <c r="HUT246" s="92"/>
      <c r="HUU246" s="92"/>
      <c r="HUV246" s="92"/>
      <c r="HUW246" s="92"/>
      <c r="HUX246" s="92"/>
      <c r="HUY246" s="92"/>
      <c r="HUZ246" s="92"/>
      <c r="HVA246" s="92"/>
      <c r="HVB246" s="92"/>
      <c r="HVC246" s="92"/>
      <c r="HVD246" s="92"/>
      <c r="HVE246" s="92"/>
      <c r="HVF246" s="92"/>
      <c r="HVG246" s="92"/>
      <c r="HVH246" s="92"/>
      <c r="HVI246" s="92"/>
      <c r="HVJ246" s="92"/>
      <c r="HVK246" s="92"/>
      <c r="HVL246" s="92"/>
      <c r="HVM246" s="92"/>
      <c r="HVN246" s="92"/>
      <c r="HVO246" s="92"/>
      <c r="HVP246" s="92"/>
      <c r="HVQ246" s="92"/>
      <c r="HVR246" s="92"/>
      <c r="HVS246" s="92"/>
      <c r="HVT246" s="92"/>
      <c r="HVU246" s="92"/>
      <c r="HVV246" s="92"/>
      <c r="HVW246" s="92"/>
      <c r="HVX246" s="92"/>
      <c r="HVY246" s="92"/>
      <c r="HVZ246" s="92"/>
      <c r="HWA246" s="92"/>
      <c r="HWB246" s="92"/>
      <c r="HWC246" s="92"/>
      <c r="HWD246" s="92"/>
      <c r="HWE246" s="92"/>
      <c r="HWF246" s="92"/>
      <c r="HWG246" s="92"/>
      <c r="HWH246" s="92"/>
      <c r="HWI246" s="92"/>
      <c r="HWJ246" s="92"/>
      <c r="HWK246" s="92"/>
      <c r="HWL246" s="92"/>
      <c r="HWM246" s="92"/>
      <c r="HWN246" s="92"/>
      <c r="HWO246" s="92"/>
      <c r="HWP246" s="92"/>
      <c r="HWQ246" s="92"/>
      <c r="HWR246" s="92"/>
      <c r="HWS246" s="92"/>
      <c r="HWT246" s="92"/>
      <c r="HWU246" s="92"/>
      <c r="HWV246" s="92"/>
      <c r="HWW246" s="92"/>
      <c r="HWX246" s="92"/>
      <c r="HWY246" s="92"/>
      <c r="HWZ246" s="92"/>
      <c r="HXA246" s="92"/>
      <c r="HXB246" s="92"/>
      <c r="HXC246" s="92"/>
      <c r="HXD246" s="92"/>
      <c r="HXE246" s="92"/>
      <c r="HXF246" s="92"/>
      <c r="HXG246" s="92"/>
      <c r="HXH246" s="92"/>
      <c r="HXI246" s="92"/>
      <c r="HXJ246" s="92"/>
      <c r="HXK246" s="92"/>
      <c r="HXL246" s="92"/>
      <c r="HXM246" s="92"/>
      <c r="HXN246" s="92"/>
      <c r="HXO246" s="92"/>
      <c r="HXP246" s="92"/>
      <c r="HXQ246" s="92"/>
      <c r="HXR246" s="92"/>
      <c r="HXS246" s="92"/>
      <c r="HXT246" s="92"/>
      <c r="HXU246" s="92"/>
      <c r="HXV246" s="92"/>
      <c r="HXW246" s="92"/>
      <c r="HXX246" s="92"/>
      <c r="HXY246" s="92"/>
      <c r="HXZ246" s="92"/>
      <c r="HYA246" s="92"/>
      <c r="HYB246" s="92"/>
      <c r="HYC246" s="92"/>
      <c r="HYD246" s="92"/>
      <c r="HYE246" s="92"/>
      <c r="HYF246" s="92"/>
      <c r="HYG246" s="92"/>
      <c r="HYH246" s="92"/>
      <c r="HYI246" s="92"/>
      <c r="HYJ246" s="92"/>
      <c r="HYK246" s="92"/>
      <c r="HYL246" s="92"/>
      <c r="HYM246" s="92"/>
      <c r="HYN246" s="92"/>
      <c r="HYO246" s="92"/>
      <c r="HYP246" s="92"/>
      <c r="HYQ246" s="92"/>
      <c r="HYR246" s="92"/>
      <c r="HYS246" s="92"/>
      <c r="HYT246" s="92"/>
      <c r="HYU246" s="92"/>
      <c r="HYV246" s="92"/>
      <c r="HYW246" s="92"/>
      <c r="HYX246" s="92"/>
      <c r="HYY246" s="92"/>
      <c r="HYZ246" s="92"/>
      <c r="HZA246" s="92"/>
      <c r="HZB246" s="92"/>
      <c r="HZC246" s="92"/>
      <c r="HZD246" s="92"/>
      <c r="HZE246" s="92"/>
      <c r="HZF246" s="92"/>
      <c r="HZG246" s="92"/>
      <c r="HZH246" s="92"/>
      <c r="HZI246" s="92"/>
      <c r="HZJ246" s="92"/>
      <c r="HZK246" s="92"/>
      <c r="HZL246" s="92"/>
      <c r="HZM246" s="92"/>
      <c r="HZN246" s="92"/>
      <c r="HZO246" s="92"/>
      <c r="HZP246" s="92"/>
      <c r="HZQ246" s="92"/>
      <c r="HZR246" s="92"/>
      <c r="HZS246" s="92"/>
      <c r="HZT246" s="92"/>
      <c r="HZU246" s="92"/>
      <c r="HZV246" s="92"/>
      <c r="HZW246" s="92"/>
      <c r="HZX246" s="92"/>
      <c r="HZY246" s="92"/>
      <c r="HZZ246" s="92"/>
      <c r="IAA246" s="92"/>
      <c r="IAB246" s="92"/>
      <c r="IAC246" s="92"/>
      <c r="IAD246" s="92"/>
      <c r="IAE246" s="92"/>
      <c r="IAF246" s="92"/>
      <c r="IAG246" s="92"/>
      <c r="IAH246" s="92"/>
      <c r="IAI246" s="92"/>
      <c r="IAJ246" s="92"/>
      <c r="IAK246" s="92"/>
      <c r="IAL246" s="92"/>
      <c r="IAM246" s="92"/>
      <c r="IAN246" s="92"/>
      <c r="IAO246" s="92"/>
      <c r="IAP246" s="92"/>
      <c r="IAQ246" s="92"/>
      <c r="IAR246" s="92"/>
      <c r="IAS246" s="92"/>
      <c r="IAT246" s="92"/>
      <c r="IAU246" s="92"/>
      <c r="IAV246" s="92"/>
      <c r="IAW246" s="92"/>
      <c r="IAX246" s="92"/>
      <c r="IAY246" s="92"/>
      <c r="IAZ246" s="92"/>
      <c r="IBA246" s="92"/>
      <c r="IBB246" s="92"/>
      <c r="IBC246" s="92"/>
      <c r="IBD246" s="92"/>
      <c r="IBE246" s="92"/>
      <c r="IBF246" s="92"/>
      <c r="IBG246" s="92"/>
      <c r="IBH246" s="92"/>
      <c r="IBI246" s="92"/>
      <c r="IBJ246" s="92"/>
      <c r="IBK246" s="92"/>
      <c r="IBL246" s="92"/>
      <c r="IBM246" s="92"/>
      <c r="IBN246" s="92"/>
      <c r="IBO246" s="92"/>
      <c r="IBP246" s="92"/>
      <c r="IBQ246" s="92"/>
      <c r="IBR246" s="92"/>
      <c r="IBS246" s="92"/>
      <c r="IBT246" s="92"/>
      <c r="IBU246" s="92"/>
      <c r="IBV246" s="92"/>
      <c r="IBW246" s="92"/>
      <c r="IBX246" s="92"/>
      <c r="IBY246" s="92"/>
      <c r="IBZ246" s="92"/>
      <c r="ICA246" s="92"/>
      <c r="ICB246" s="92"/>
      <c r="ICC246" s="92"/>
      <c r="ICD246" s="92"/>
      <c r="ICE246" s="92"/>
      <c r="ICF246" s="92"/>
      <c r="ICG246" s="92"/>
      <c r="ICH246" s="92"/>
      <c r="ICI246" s="92"/>
      <c r="ICJ246" s="92"/>
      <c r="ICK246" s="92"/>
      <c r="ICL246" s="92"/>
      <c r="ICM246" s="92"/>
      <c r="ICN246" s="92"/>
      <c r="ICO246" s="92"/>
      <c r="ICP246" s="92"/>
      <c r="ICQ246" s="92"/>
      <c r="ICR246" s="92"/>
      <c r="ICS246" s="92"/>
      <c r="ICT246" s="92"/>
      <c r="ICU246" s="92"/>
      <c r="ICV246" s="92"/>
      <c r="ICW246" s="92"/>
      <c r="ICX246" s="92"/>
      <c r="ICY246" s="92"/>
      <c r="ICZ246" s="92"/>
      <c r="IDA246" s="92"/>
      <c r="IDB246" s="92"/>
      <c r="IDC246" s="92"/>
      <c r="IDD246" s="92"/>
      <c r="IDE246" s="92"/>
      <c r="IDF246" s="92"/>
      <c r="IDG246" s="92"/>
      <c r="IDH246" s="92"/>
      <c r="IDI246" s="92"/>
      <c r="IDJ246" s="92"/>
      <c r="IDK246" s="92"/>
      <c r="IDL246" s="92"/>
      <c r="IDM246" s="92"/>
      <c r="IDN246" s="92"/>
      <c r="IDO246" s="92"/>
      <c r="IDP246" s="92"/>
      <c r="IDQ246" s="92"/>
      <c r="IDR246" s="92"/>
      <c r="IDS246" s="92"/>
      <c r="IDT246" s="92"/>
      <c r="IDU246" s="92"/>
      <c r="IDV246" s="92"/>
      <c r="IDW246" s="92"/>
      <c r="IDX246" s="92"/>
      <c r="IDY246" s="92"/>
      <c r="IDZ246" s="92"/>
      <c r="IEA246" s="92"/>
      <c r="IEB246" s="92"/>
      <c r="IEC246" s="92"/>
      <c r="IED246" s="92"/>
      <c r="IEE246" s="92"/>
      <c r="IEF246" s="92"/>
      <c r="IEG246" s="92"/>
      <c r="IEH246" s="92"/>
      <c r="IEI246" s="92"/>
      <c r="IEJ246" s="92"/>
      <c r="IEK246" s="92"/>
      <c r="IEL246" s="92"/>
      <c r="IEM246" s="92"/>
      <c r="IEN246" s="92"/>
      <c r="IEO246" s="92"/>
      <c r="IEP246" s="92"/>
      <c r="IEQ246" s="92"/>
      <c r="IER246" s="92"/>
      <c r="IES246" s="92"/>
      <c r="IET246" s="92"/>
      <c r="IEU246" s="92"/>
      <c r="IEV246" s="92"/>
      <c r="IEW246" s="92"/>
      <c r="IEX246" s="92"/>
      <c r="IEY246" s="92"/>
      <c r="IEZ246" s="92"/>
      <c r="IFA246" s="92"/>
      <c r="IFB246" s="92"/>
      <c r="IFC246" s="92"/>
      <c r="IFD246" s="92"/>
      <c r="IFE246" s="92"/>
      <c r="IFF246" s="92"/>
      <c r="IFG246" s="92"/>
      <c r="IFH246" s="92"/>
      <c r="IFI246" s="92"/>
      <c r="IFJ246" s="92"/>
      <c r="IFK246" s="92"/>
      <c r="IFL246" s="92"/>
      <c r="IFM246" s="92"/>
      <c r="IFN246" s="92"/>
      <c r="IFO246" s="92"/>
      <c r="IFP246" s="92"/>
      <c r="IFQ246" s="92"/>
      <c r="IFR246" s="92"/>
      <c r="IFS246" s="92"/>
      <c r="IFT246" s="92"/>
      <c r="IFU246" s="92"/>
      <c r="IFV246" s="92"/>
      <c r="IFW246" s="92"/>
      <c r="IFX246" s="92"/>
      <c r="IFY246" s="92"/>
      <c r="IFZ246" s="92"/>
      <c r="IGA246" s="92"/>
      <c r="IGB246" s="92"/>
      <c r="IGC246" s="92"/>
      <c r="IGD246" s="92"/>
      <c r="IGE246" s="92"/>
      <c r="IGF246" s="92"/>
      <c r="IGG246" s="92"/>
      <c r="IGH246" s="92"/>
      <c r="IGI246" s="92"/>
      <c r="IGJ246" s="92"/>
      <c r="IGK246" s="92"/>
      <c r="IGL246" s="92"/>
      <c r="IGM246" s="92"/>
      <c r="IGN246" s="92"/>
      <c r="IGO246" s="92"/>
      <c r="IGP246" s="92"/>
      <c r="IGQ246" s="92"/>
      <c r="IGR246" s="92"/>
      <c r="IGS246" s="92"/>
      <c r="IGT246" s="92"/>
      <c r="IGU246" s="92"/>
      <c r="IGV246" s="92"/>
      <c r="IGW246" s="92"/>
      <c r="IGX246" s="92"/>
      <c r="IGY246" s="92"/>
      <c r="IGZ246" s="92"/>
      <c r="IHA246" s="92"/>
      <c r="IHB246" s="92"/>
      <c r="IHC246" s="92"/>
      <c r="IHD246" s="92"/>
      <c r="IHE246" s="92"/>
      <c r="IHF246" s="92"/>
      <c r="IHG246" s="92"/>
      <c r="IHH246" s="92"/>
      <c r="IHI246" s="92"/>
      <c r="IHJ246" s="92"/>
      <c r="IHK246" s="92"/>
      <c r="IHL246" s="92"/>
      <c r="IHM246" s="92"/>
      <c r="IHN246" s="92"/>
      <c r="IHO246" s="92"/>
      <c r="IHP246" s="92"/>
      <c r="IHQ246" s="92"/>
      <c r="IHR246" s="92"/>
      <c r="IHS246" s="92"/>
      <c r="IHT246" s="92"/>
      <c r="IHU246" s="92"/>
      <c r="IHV246" s="92"/>
      <c r="IHW246" s="92"/>
      <c r="IHX246" s="92"/>
      <c r="IHY246" s="92"/>
      <c r="IHZ246" s="92"/>
      <c r="IIA246" s="92"/>
      <c r="IIB246" s="92"/>
      <c r="IIC246" s="92"/>
      <c r="IID246" s="92"/>
      <c r="IIE246" s="92"/>
      <c r="IIF246" s="92"/>
      <c r="IIG246" s="92"/>
      <c r="IIH246" s="92"/>
      <c r="III246" s="92"/>
      <c r="IIJ246" s="92"/>
      <c r="IIK246" s="92"/>
      <c r="IIL246" s="92"/>
      <c r="IIM246" s="92"/>
      <c r="IIN246" s="92"/>
      <c r="IIO246" s="92"/>
      <c r="IIP246" s="92"/>
      <c r="IIQ246" s="92"/>
      <c r="IIR246" s="92"/>
      <c r="IIS246" s="92"/>
      <c r="IIT246" s="92"/>
      <c r="IIU246" s="92"/>
      <c r="IIV246" s="92"/>
      <c r="IIW246" s="92"/>
      <c r="IIX246" s="92"/>
      <c r="IIY246" s="92"/>
      <c r="IIZ246" s="92"/>
      <c r="IJA246" s="92"/>
      <c r="IJB246" s="92"/>
      <c r="IJC246" s="92"/>
      <c r="IJD246" s="92"/>
      <c r="IJE246" s="92"/>
      <c r="IJF246" s="92"/>
      <c r="IJG246" s="92"/>
      <c r="IJH246" s="92"/>
      <c r="IJI246" s="92"/>
      <c r="IJJ246" s="92"/>
      <c r="IJK246" s="92"/>
      <c r="IJL246" s="92"/>
      <c r="IJM246" s="92"/>
      <c r="IJN246" s="92"/>
      <c r="IJO246" s="92"/>
      <c r="IJP246" s="92"/>
      <c r="IJQ246" s="92"/>
      <c r="IJR246" s="92"/>
      <c r="IJS246" s="92"/>
      <c r="IJT246" s="92"/>
      <c r="IJU246" s="92"/>
      <c r="IJV246" s="92"/>
      <c r="IJW246" s="92"/>
      <c r="IJX246" s="92"/>
      <c r="IJY246" s="92"/>
      <c r="IJZ246" s="92"/>
      <c r="IKA246" s="92"/>
      <c r="IKB246" s="92"/>
      <c r="IKC246" s="92"/>
      <c r="IKD246" s="92"/>
      <c r="IKE246" s="92"/>
      <c r="IKF246" s="92"/>
      <c r="IKG246" s="92"/>
      <c r="IKH246" s="92"/>
      <c r="IKI246" s="92"/>
      <c r="IKJ246" s="92"/>
      <c r="IKK246" s="92"/>
      <c r="IKL246" s="92"/>
      <c r="IKM246" s="92"/>
      <c r="IKN246" s="92"/>
      <c r="IKO246" s="92"/>
      <c r="IKP246" s="92"/>
      <c r="IKQ246" s="92"/>
      <c r="IKR246" s="92"/>
      <c r="IKS246" s="92"/>
      <c r="IKT246" s="92"/>
      <c r="IKU246" s="92"/>
      <c r="IKV246" s="92"/>
      <c r="IKW246" s="92"/>
      <c r="IKX246" s="92"/>
      <c r="IKY246" s="92"/>
      <c r="IKZ246" s="92"/>
      <c r="ILA246" s="92"/>
      <c r="ILB246" s="92"/>
      <c r="ILC246" s="92"/>
      <c r="ILD246" s="92"/>
      <c r="ILE246" s="92"/>
      <c r="ILF246" s="92"/>
      <c r="ILG246" s="92"/>
      <c r="ILH246" s="92"/>
      <c r="ILI246" s="92"/>
      <c r="ILJ246" s="92"/>
      <c r="ILK246" s="92"/>
      <c r="ILL246" s="92"/>
      <c r="ILM246" s="92"/>
      <c r="ILN246" s="92"/>
      <c r="ILO246" s="92"/>
      <c r="ILP246" s="92"/>
      <c r="ILQ246" s="92"/>
      <c r="ILR246" s="92"/>
      <c r="ILS246" s="92"/>
      <c r="ILT246" s="92"/>
      <c r="ILU246" s="92"/>
      <c r="ILV246" s="92"/>
      <c r="ILW246" s="92"/>
      <c r="ILX246" s="92"/>
      <c r="ILY246" s="92"/>
      <c r="ILZ246" s="92"/>
      <c r="IMA246" s="92"/>
      <c r="IMB246" s="92"/>
      <c r="IMC246" s="92"/>
      <c r="IMD246" s="92"/>
      <c r="IME246" s="92"/>
      <c r="IMF246" s="92"/>
      <c r="IMG246" s="92"/>
      <c r="IMH246" s="92"/>
      <c r="IMI246" s="92"/>
      <c r="IMJ246" s="92"/>
      <c r="IMK246" s="92"/>
      <c r="IML246" s="92"/>
      <c r="IMM246" s="92"/>
      <c r="IMN246" s="92"/>
      <c r="IMO246" s="92"/>
      <c r="IMP246" s="92"/>
      <c r="IMQ246" s="92"/>
      <c r="IMR246" s="92"/>
      <c r="IMS246" s="92"/>
      <c r="IMT246" s="92"/>
      <c r="IMU246" s="92"/>
      <c r="IMV246" s="92"/>
      <c r="IMW246" s="92"/>
      <c r="IMX246" s="92"/>
      <c r="IMY246" s="92"/>
      <c r="IMZ246" s="92"/>
      <c r="INA246" s="92"/>
      <c r="INB246" s="92"/>
      <c r="INC246" s="92"/>
      <c r="IND246" s="92"/>
      <c r="INE246" s="92"/>
      <c r="INF246" s="92"/>
      <c r="ING246" s="92"/>
      <c r="INH246" s="92"/>
      <c r="INI246" s="92"/>
      <c r="INJ246" s="92"/>
      <c r="INK246" s="92"/>
      <c r="INL246" s="92"/>
      <c r="INM246" s="92"/>
      <c r="INN246" s="92"/>
      <c r="INO246" s="92"/>
      <c r="INP246" s="92"/>
      <c r="INQ246" s="92"/>
      <c r="INR246" s="92"/>
      <c r="INS246" s="92"/>
      <c r="INT246" s="92"/>
      <c r="INU246" s="92"/>
      <c r="INV246" s="92"/>
      <c r="INW246" s="92"/>
      <c r="INX246" s="92"/>
      <c r="INY246" s="92"/>
      <c r="INZ246" s="92"/>
      <c r="IOA246" s="92"/>
      <c r="IOB246" s="92"/>
      <c r="IOC246" s="92"/>
      <c r="IOD246" s="92"/>
      <c r="IOE246" s="92"/>
      <c r="IOF246" s="92"/>
      <c r="IOG246" s="92"/>
      <c r="IOH246" s="92"/>
      <c r="IOI246" s="92"/>
      <c r="IOJ246" s="92"/>
      <c r="IOK246" s="92"/>
      <c r="IOL246" s="92"/>
      <c r="IOM246" s="92"/>
      <c r="ION246" s="92"/>
      <c r="IOO246" s="92"/>
      <c r="IOP246" s="92"/>
      <c r="IOQ246" s="92"/>
      <c r="IOR246" s="92"/>
      <c r="IOS246" s="92"/>
      <c r="IOT246" s="92"/>
      <c r="IOU246" s="92"/>
      <c r="IOV246" s="92"/>
      <c r="IOW246" s="92"/>
      <c r="IOX246" s="92"/>
      <c r="IOY246" s="92"/>
      <c r="IOZ246" s="92"/>
      <c r="IPA246" s="92"/>
      <c r="IPB246" s="92"/>
      <c r="IPC246" s="92"/>
      <c r="IPD246" s="92"/>
      <c r="IPE246" s="92"/>
      <c r="IPF246" s="92"/>
      <c r="IPG246" s="92"/>
      <c r="IPH246" s="92"/>
      <c r="IPI246" s="92"/>
      <c r="IPJ246" s="92"/>
      <c r="IPK246" s="92"/>
      <c r="IPL246" s="92"/>
      <c r="IPM246" s="92"/>
      <c r="IPN246" s="92"/>
      <c r="IPO246" s="92"/>
      <c r="IPP246" s="92"/>
      <c r="IPQ246" s="92"/>
      <c r="IPR246" s="92"/>
      <c r="IPS246" s="92"/>
      <c r="IPT246" s="92"/>
      <c r="IPU246" s="92"/>
      <c r="IPV246" s="92"/>
      <c r="IPW246" s="92"/>
      <c r="IPX246" s="92"/>
      <c r="IPY246" s="92"/>
      <c r="IPZ246" s="92"/>
      <c r="IQA246" s="92"/>
      <c r="IQB246" s="92"/>
      <c r="IQC246" s="92"/>
      <c r="IQD246" s="92"/>
      <c r="IQE246" s="92"/>
      <c r="IQF246" s="92"/>
      <c r="IQG246" s="92"/>
      <c r="IQH246" s="92"/>
      <c r="IQI246" s="92"/>
      <c r="IQJ246" s="92"/>
      <c r="IQK246" s="92"/>
      <c r="IQL246" s="92"/>
      <c r="IQM246" s="92"/>
      <c r="IQN246" s="92"/>
      <c r="IQO246" s="92"/>
      <c r="IQP246" s="92"/>
      <c r="IQQ246" s="92"/>
      <c r="IQR246" s="92"/>
      <c r="IQS246" s="92"/>
      <c r="IQT246" s="92"/>
      <c r="IQU246" s="92"/>
      <c r="IQV246" s="92"/>
      <c r="IQW246" s="92"/>
      <c r="IQX246" s="92"/>
      <c r="IQY246" s="92"/>
      <c r="IQZ246" s="92"/>
      <c r="IRA246" s="92"/>
      <c r="IRB246" s="92"/>
      <c r="IRC246" s="92"/>
      <c r="IRD246" s="92"/>
      <c r="IRE246" s="92"/>
      <c r="IRF246" s="92"/>
      <c r="IRG246" s="92"/>
      <c r="IRH246" s="92"/>
      <c r="IRI246" s="92"/>
      <c r="IRJ246" s="92"/>
      <c r="IRK246" s="92"/>
      <c r="IRL246" s="92"/>
      <c r="IRM246" s="92"/>
      <c r="IRN246" s="92"/>
      <c r="IRO246" s="92"/>
      <c r="IRP246" s="92"/>
      <c r="IRQ246" s="92"/>
      <c r="IRR246" s="92"/>
      <c r="IRS246" s="92"/>
      <c r="IRT246" s="92"/>
      <c r="IRU246" s="92"/>
      <c r="IRV246" s="92"/>
      <c r="IRW246" s="92"/>
      <c r="IRX246" s="92"/>
      <c r="IRY246" s="92"/>
      <c r="IRZ246" s="92"/>
      <c r="ISA246" s="92"/>
      <c r="ISB246" s="92"/>
      <c r="ISC246" s="92"/>
      <c r="ISD246" s="92"/>
      <c r="ISE246" s="92"/>
      <c r="ISF246" s="92"/>
      <c r="ISG246" s="92"/>
      <c r="ISH246" s="92"/>
      <c r="ISI246" s="92"/>
      <c r="ISJ246" s="92"/>
      <c r="ISK246" s="92"/>
      <c r="ISL246" s="92"/>
      <c r="ISM246" s="92"/>
      <c r="ISN246" s="92"/>
      <c r="ISO246" s="92"/>
      <c r="ISP246" s="92"/>
      <c r="ISQ246" s="92"/>
      <c r="ISR246" s="92"/>
      <c r="ISS246" s="92"/>
      <c r="IST246" s="92"/>
      <c r="ISU246" s="92"/>
      <c r="ISV246" s="92"/>
      <c r="ISW246" s="92"/>
      <c r="ISX246" s="92"/>
      <c r="ISY246" s="92"/>
      <c r="ISZ246" s="92"/>
      <c r="ITA246" s="92"/>
      <c r="ITB246" s="92"/>
      <c r="ITC246" s="92"/>
      <c r="ITD246" s="92"/>
      <c r="ITE246" s="92"/>
      <c r="ITF246" s="92"/>
      <c r="ITG246" s="92"/>
      <c r="ITH246" s="92"/>
      <c r="ITI246" s="92"/>
      <c r="ITJ246" s="92"/>
      <c r="ITK246" s="92"/>
      <c r="ITL246" s="92"/>
      <c r="ITM246" s="92"/>
      <c r="ITN246" s="92"/>
      <c r="ITO246" s="92"/>
      <c r="ITP246" s="92"/>
      <c r="ITQ246" s="92"/>
      <c r="ITR246" s="92"/>
      <c r="ITS246" s="92"/>
      <c r="ITT246" s="92"/>
      <c r="ITU246" s="92"/>
      <c r="ITV246" s="92"/>
      <c r="ITW246" s="92"/>
      <c r="ITX246" s="92"/>
      <c r="ITY246" s="92"/>
      <c r="ITZ246" s="92"/>
      <c r="IUA246" s="92"/>
      <c r="IUB246" s="92"/>
      <c r="IUC246" s="92"/>
      <c r="IUD246" s="92"/>
      <c r="IUE246" s="92"/>
      <c r="IUF246" s="92"/>
      <c r="IUG246" s="92"/>
      <c r="IUH246" s="92"/>
      <c r="IUI246" s="92"/>
      <c r="IUJ246" s="92"/>
      <c r="IUK246" s="92"/>
      <c r="IUL246" s="92"/>
      <c r="IUM246" s="92"/>
      <c r="IUN246" s="92"/>
      <c r="IUO246" s="92"/>
      <c r="IUP246" s="92"/>
      <c r="IUQ246" s="92"/>
      <c r="IUR246" s="92"/>
      <c r="IUS246" s="92"/>
      <c r="IUT246" s="92"/>
      <c r="IUU246" s="92"/>
      <c r="IUV246" s="92"/>
      <c r="IUW246" s="92"/>
      <c r="IUX246" s="92"/>
      <c r="IUY246" s="92"/>
      <c r="IUZ246" s="92"/>
      <c r="IVA246" s="92"/>
      <c r="IVB246" s="92"/>
      <c r="IVC246" s="92"/>
      <c r="IVD246" s="92"/>
      <c r="IVE246" s="92"/>
      <c r="IVF246" s="92"/>
      <c r="IVG246" s="92"/>
      <c r="IVH246" s="92"/>
      <c r="IVI246" s="92"/>
      <c r="IVJ246" s="92"/>
      <c r="IVK246" s="92"/>
      <c r="IVL246" s="92"/>
      <c r="IVM246" s="92"/>
      <c r="IVN246" s="92"/>
      <c r="IVO246" s="92"/>
      <c r="IVP246" s="92"/>
      <c r="IVQ246" s="92"/>
      <c r="IVR246" s="92"/>
      <c r="IVS246" s="92"/>
      <c r="IVT246" s="92"/>
      <c r="IVU246" s="92"/>
      <c r="IVV246" s="92"/>
      <c r="IVW246" s="92"/>
      <c r="IVX246" s="92"/>
      <c r="IVY246" s="92"/>
      <c r="IVZ246" s="92"/>
      <c r="IWA246" s="92"/>
      <c r="IWB246" s="92"/>
      <c r="IWC246" s="92"/>
      <c r="IWD246" s="92"/>
      <c r="IWE246" s="92"/>
      <c r="IWF246" s="92"/>
      <c r="IWG246" s="92"/>
      <c r="IWH246" s="92"/>
      <c r="IWI246" s="92"/>
      <c r="IWJ246" s="92"/>
      <c r="IWK246" s="92"/>
      <c r="IWL246" s="92"/>
      <c r="IWM246" s="92"/>
      <c r="IWN246" s="92"/>
      <c r="IWO246" s="92"/>
      <c r="IWP246" s="92"/>
      <c r="IWQ246" s="92"/>
      <c r="IWR246" s="92"/>
      <c r="IWS246" s="92"/>
      <c r="IWT246" s="92"/>
      <c r="IWU246" s="92"/>
      <c r="IWV246" s="92"/>
      <c r="IWW246" s="92"/>
      <c r="IWX246" s="92"/>
      <c r="IWY246" s="92"/>
      <c r="IWZ246" s="92"/>
      <c r="IXA246" s="92"/>
      <c r="IXB246" s="92"/>
      <c r="IXC246" s="92"/>
      <c r="IXD246" s="92"/>
      <c r="IXE246" s="92"/>
      <c r="IXF246" s="92"/>
      <c r="IXG246" s="92"/>
      <c r="IXH246" s="92"/>
      <c r="IXI246" s="92"/>
      <c r="IXJ246" s="92"/>
      <c r="IXK246" s="92"/>
      <c r="IXL246" s="92"/>
      <c r="IXM246" s="92"/>
      <c r="IXN246" s="92"/>
      <c r="IXO246" s="92"/>
      <c r="IXP246" s="92"/>
      <c r="IXQ246" s="92"/>
      <c r="IXR246" s="92"/>
      <c r="IXS246" s="92"/>
      <c r="IXT246" s="92"/>
      <c r="IXU246" s="92"/>
      <c r="IXV246" s="92"/>
      <c r="IXW246" s="92"/>
      <c r="IXX246" s="92"/>
      <c r="IXY246" s="92"/>
      <c r="IXZ246" s="92"/>
      <c r="IYA246" s="92"/>
      <c r="IYB246" s="92"/>
      <c r="IYC246" s="92"/>
      <c r="IYD246" s="92"/>
      <c r="IYE246" s="92"/>
      <c r="IYF246" s="92"/>
      <c r="IYG246" s="92"/>
      <c r="IYH246" s="92"/>
      <c r="IYI246" s="92"/>
      <c r="IYJ246" s="92"/>
      <c r="IYK246" s="92"/>
      <c r="IYL246" s="92"/>
      <c r="IYM246" s="92"/>
      <c r="IYN246" s="92"/>
      <c r="IYO246" s="92"/>
      <c r="IYP246" s="92"/>
      <c r="IYQ246" s="92"/>
      <c r="IYR246" s="92"/>
      <c r="IYS246" s="92"/>
      <c r="IYT246" s="92"/>
      <c r="IYU246" s="92"/>
      <c r="IYV246" s="92"/>
      <c r="IYW246" s="92"/>
      <c r="IYX246" s="92"/>
      <c r="IYY246" s="92"/>
      <c r="IYZ246" s="92"/>
      <c r="IZA246" s="92"/>
      <c r="IZB246" s="92"/>
      <c r="IZC246" s="92"/>
      <c r="IZD246" s="92"/>
      <c r="IZE246" s="92"/>
      <c r="IZF246" s="92"/>
      <c r="IZG246" s="92"/>
      <c r="IZH246" s="92"/>
      <c r="IZI246" s="92"/>
      <c r="IZJ246" s="92"/>
      <c r="IZK246" s="92"/>
      <c r="IZL246" s="92"/>
      <c r="IZM246" s="92"/>
      <c r="IZN246" s="92"/>
      <c r="IZO246" s="92"/>
      <c r="IZP246" s="92"/>
      <c r="IZQ246" s="92"/>
      <c r="IZR246" s="92"/>
      <c r="IZS246" s="92"/>
      <c r="IZT246" s="92"/>
      <c r="IZU246" s="92"/>
      <c r="IZV246" s="92"/>
      <c r="IZW246" s="92"/>
      <c r="IZX246" s="92"/>
      <c r="IZY246" s="92"/>
      <c r="IZZ246" s="92"/>
      <c r="JAA246" s="92"/>
      <c r="JAB246" s="92"/>
      <c r="JAC246" s="92"/>
      <c r="JAD246" s="92"/>
      <c r="JAE246" s="92"/>
      <c r="JAF246" s="92"/>
      <c r="JAG246" s="92"/>
      <c r="JAH246" s="92"/>
      <c r="JAI246" s="92"/>
      <c r="JAJ246" s="92"/>
      <c r="JAK246" s="92"/>
      <c r="JAL246" s="92"/>
      <c r="JAM246" s="92"/>
      <c r="JAN246" s="92"/>
      <c r="JAO246" s="92"/>
      <c r="JAP246" s="92"/>
      <c r="JAQ246" s="92"/>
      <c r="JAR246" s="92"/>
      <c r="JAS246" s="92"/>
      <c r="JAT246" s="92"/>
      <c r="JAU246" s="92"/>
      <c r="JAV246" s="92"/>
      <c r="JAW246" s="92"/>
      <c r="JAX246" s="92"/>
      <c r="JAY246" s="92"/>
      <c r="JAZ246" s="92"/>
      <c r="JBA246" s="92"/>
      <c r="JBB246" s="92"/>
      <c r="JBC246" s="92"/>
      <c r="JBD246" s="92"/>
      <c r="JBE246" s="92"/>
      <c r="JBF246" s="92"/>
      <c r="JBG246" s="92"/>
      <c r="JBH246" s="92"/>
      <c r="JBI246" s="92"/>
      <c r="JBJ246" s="92"/>
      <c r="JBK246" s="92"/>
      <c r="JBL246" s="92"/>
      <c r="JBM246" s="92"/>
      <c r="JBN246" s="92"/>
      <c r="JBO246" s="92"/>
      <c r="JBP246" s="92"/>
      <c r="JBQ246" s="92"/>
      <c r="JBR246" s="92"/>
      <c r="JBS246" s="92"/>
      <c r="JBT246" s="92"/>
      <c r="JBU246" s="92"/>
      <c r="JBV246" s="92"/>
      <c r="JBW246" s="92"/>
      <c r="JBX246" s="92"/>
      <c r="JBY246" s="92"/>
      <c r="JBZ246" s="92"/>
      <c r="JCA246" s="92"/>
      <c r="JCB246" s="92"/>
      <c r="JCC246" s="92"/>
      <c r="JCD246" s="92"/>
      <c r="JCE246" s="92"/>
      <c r="JCF246" s="92"/>
      <c r="JCG246" s="92"/>
      <c r="JCH246" s="92"/>
      <c r="JCI246" s="92"/>
      <c r="JCJ246" s="92"/>
      <c r="JCK246" s="92"/>
      <c r="JCL246" s="92"/>
      <c r="JCM246" s="92"/>
      <c r="JCN246" s="92"/>
      <c r="JCO246" s="92"/>
      <c r="JCP246" s="92"/>
      <c r="JCQ246" s="92"/>
      <c r="JCR246" s="92"/>
      <c r="JCS246" s="92"/>
      <c r="JCT246" s="92"/>
      <c r="JCU246" s="92"/>
      <c r="JCV246" s="92"/>
      <c r="JCW246" s="92"/>
      <c r="JCX246" s="92"/>
      <c r="JCY246" s="92"/>
      <c r="JCZ246" s="92"/>
      <c r="JDA246" s="92"/>
      <c r="JDB246" s="92"/>
      <c r="JDC246" s="92"/>
      <c r="JDD246" s="92"/>
      <c r="JDE246" s="92"/>
      <c r="JDF246" s="92"/>
      <c r="JDG246" s="92"/>
      <c r="JDH246" s="92"/>
      <c r="JDI246" s="92"/>
      <c r="JDJ246" s="92"/>
      <c r="JDK246" s="92"/>
      <c r="JDL246" s="92"/>
      <c r="JDM246" s="92"/>
      <c r="JDN246" s="92"/>
      <c r="JDO246" s="92"/>
      <c r="JDP246" s="92"/>
      <c r="JDQ246" s="92"/>
      <c r="JDR246" s="92"/>
      <c r="JDS246" s="92"/>
      <c r="JDT246" s="92"/>
      <c r="JDU246" s="92"/>
      <c r="JDV246" s="92"/>
      <c r="JDW246" s="92"/>
      <c r="JDX246" s="92"/>
      <c r="JDY246" s="92"/>
      <c r="JDZ246" s="92"/>
      <c r="JEA246" s="92"/>
      <c r="JEB246" s="92"/>
      <c r="JEC246" s="92"/>
      <c r="JED246" s="92"/>
      <c r="JEE246" s="92"/>
      <c r="JEF246" s="92"/>
      <c r="JEG246" s="92"/>
      <c r="JEH246" s="92"/>
      <c r="JEI246" s="92"/>
      <c r="JEJ246" s="92"/>
      <c r="JEK246" s="92"/>
      <c r="JEL246" s="92"/>
      <c r="JEM246" s="92"/>
      <c r="JEN246" s="92"/>
      <c r="JEO246" s="92"/>
      <c r="JEP246" s="92"/>
      <c r="JEQ246" s="92"/>
      <c r="JER246" s="92"/>
      <c r="JES246" s="92"/>
      <c r="JET246" s="92"/>
      <c r="JEU246" s="92"/>
      <c r="JEV246" s="92"/>
      <c r="JEW246" s="92"/>
      <c r="JEX246" s="92"/>
      <c r="JEY246" s="92"/>
      <c r="JEZ246" s="92"/>
      <c r="JFA246" s="92"/>
      <c r="JFB246" s="92"/>
      <c r="JFC246" s="92"/>
      <c r="JFD246" s="92"/>
      <c r="JFE246" s="92"/>
      <c r="JFF246" s="92"/>
      <c r="JFG246" s="92"/>
      <c r="JFH246" s="92"/>
      <c r="JFI246" s="92"/>
      <c r="JFJ246" s="92"/>
      <c r="JFK246" s="92"/>
      <c r="JFL246" s="92"/>
      <c r="JFM246" s="92"/>
      <c r="JFN246" s="92"/>
      <c r="JFO246" s="92"/>
      <c r="JFP246" s="92"/>
      <c r="JFQ246" s="92"/>
      <c r="JFR246" s="92"/>
      <c r="JFS246" s="92"/>
      <c r="JFT246" s="92"/>
      <c r="JFU246" s="92"/>
      <c r="JFV246" s="92"/>
      <c r="JFW246" s="92"/>
      <c r="JFX246" s="92"/>
      <c r="JFY246" s="92"/>
      <c r="JFZ246" s="92"/>
      <c r="JGA246" s="92"/>
      <c r="JGB246" s="92"/>
      <c r="JGC246" s="92"/>
      <c r="JGD246" s="92"/>
      <c r="JGE246" s="92"/>
      <c r="JGF246" s="92"/>
      <c r="JGG246" s="92"/>
      <c r="JGH246" s="92"/>
      <c r="JGI246" s="92"/>
      <c r="JGJ246" s="92"/>
      <c r="JGK246" s="92"/>
      <c r="JGL246" s="92"/>
      <c r="JGM246" s="92"/>
      <c r="JGN246" s="92"/>
      <c r="JGO246" s="92"/>
      <c r="JGP246" s="92"/>
      <c r="JGQ246" s="92"/>
      <c r="JGR246" s="92"/>
      <c r="JGS246" s="92"/>
      <c r="JGT246" s="92"/>
      <c r="JGU246" s="92"/>
      <c r="JGV246" s="92"/>
      <c r="JGW246" s="92"/>
      <c r="JGX246" s="92"/>
      <c r="JGY246" s="92"/>
      <c r="JGZ246" s="92"/>
      <c r="JHA246" s="92"/>
      <c r="JHB246" s="92"/>
      <c r="JHC246" s="92"/>
      <c r="JHD246" s="92"/>
      <c r="JHE246" s="92"/>
      <c r="JHF246" s="92"/>
      <c r="JHG246" s="92"/>
      <c r="JHH246" s="92"/>
      <c r="JHI246" s="92"/>
      <c r="JHJ246" s="92"/>
      <c r="JHK246" s="92"/>
      <c r="JHL246" s="92"/>
      <c r="JHM246" s="92"/>
      <c r="JHN246" s="92"/>
      <c r="JHO246" s="92"/>
      <c r="JHP246" s="92"/>
      <c r="JHQ246" s="92"/>
      <c r="JHR246" s="92"/>
      <c r="JHS246" s="92"/>
      <c r="JHT246" s="92"/>
      <c r="JHU246" s="92"/>
      <c r="JHV246" s="92"/>
      <c r="JHW246" s="92"/>
      <c r="JHX246" s="92"/>
      <c r="JHY246" s="92"/>
      <c r="JHZ246" s="92"/>
      <c r="JIA246" s="92"/>
      <c r="JIB246" s="92"/>
      <c r="JIC246" s="92"/>
      <c r="JID246" s="92"/>
      <c r="JIE246" s="92"/>
      <c r="JIF246" s="92"/>
      <c r="JIG246" s="92"/>
      <c r="JIH246" s="92"/>
      <c r="JII246" s="92"/>
      <c r="JIJ246" s="92"/>
      <c r="JIK246" s="92"/>
      <c r="JIL246" s="92"/>
      <c r="JIM246" s="92"/>
      <c r="JIN246" s="92"/>
      <c r="JIO246" s="92"/>
      <c r="JIP246" s="92"/>
      <c r="JIQ246" s="92"/>
      <c r="JIR246" s="92"/>
      <c r="JIS246" s="92"/>
      <c r="JIT246" s="92"/>
      <c r="JIU246" s="92"/>
      <c r="JIV246" s="92"/>
      <c r="JIW246" s="92"/>
      <c r="JIX246" s="92"/>
      <c r="JIY246" s="92"/>
      <c r="JIZ246" s="92"/>
      <c r="JJA246" s="92"/>
      <c r="JJB246" s="92"/>
      <c r="JJC246" s="92"/>
      <c r="JJD246" s="92"/>
      <c r="JJE246" s="92"/>
      <c r="JJF246" s="92"/>
      <c r="JJG246" s="92"/>
      <c r="JJH246" s="92"/>
      <c r="JJI246" s="92"/>
      <c r="JJJ246" s="92"/>
      <c r="JJK246" s="92"/>
      <c r="JJL246" s="92"/>
      <c r="JJM246" s="92"/>
      <c r="JJN246" s="92"/>
      <c r="JJO246" s="92"/>
      <c r="JJP246" s="92"/>
      <c r="JJQ246" s="92"/>
      <c r="JJR246" s="92"/>
      <c r="JJS246" s="92"/>
      <c r="JJT246" s="92"/>
      <c r="JJU246" s="92"/>
      <c r="JJV246" s="92"/>
      <c r="JJW246" s="92"/>
      <c r="JJX246" s="92"/>
      <c r="JJY246" s="92"/>
      <c r="JJZ246" s="92"/>
      <c r="JKA246" s="92"/>
      <c r="JKB246" s="92"/>
      <c r="JKC246" s="92"/>
      <c r="JKD246" s="92"/>
      <c r="JKE246" s="92"/>
      <c r="JKF246" s="92"/>
      <c r="JKG246" s="92"/>
      <c r="JKH246" s="92"/>
      <c r="JKI246" s="92"/>
      <c r="JKJ246" s="92"/>
      <c r="JKK246" s="92"/>
      <c r="JKL246" s="92"/>
      <c r="JKM246" s="92"/>
      <c r="JKN246" s="92"/>
      <c r="JKO246" s="92"/>
      <c r="JKP246" s="92"/>
      <c r="JKQ246" s="92"/>
      <c r="JKR246" s="92"/>
      <c r="JKS246" s="92"/>
      <c r="JKT246" s="92"/>
      <c r="JKU246" s="92"/>
      <c r="JKV246" s="92"/>
      <c r="JKW246" s="92"/>
      <c r="JKX246" s="92"/>
      <c r="JKY246" s="92"/>
      <c r="JKZ246" s="92"/>
      <c r="JLA246" s="92"/>
      <c r="JLB246" s="92"/>
      <c r="JLC246" s="92"/>
      <c r="JLD246" s="92"/>
      <c r="JLE246" s="92"/>
      <c r="JLF246" s="92"/>
      <c r="JLG246" s="92"/>
      <c r="JLH246" s="92"/>
      <c r="JLI246" s="92"/>
      <c r="JLJ246" s="92"/>
      <c r="JLK246" s="92"/>
      <c r="JLL246" s="92"/>
      <c r="JLM246" s="92"/>
      <c r="JLN246" s="92"/>
      <c r="JLO246" s="92"/>
      <c r="JLP246" s="92"/>
      <c r="JLQ246" s="92"/>
      <c r="JLR246" s="92"/>
      <c r="JLS246" s="92"/>
      <c r="JLT246" s="92"/>
      <c r="JLU246" s="92"/>
      <c r="JLV246" s="92"/>
      <c r="JLW246" s="92"/>
      <c r="JLX246" s="92"/>
      <c r="JLY246" s="92"/>
      <c r="JLZ246" s="92"/>
      <c r="JMA246" s="92"/>
      <c r="JMB246" s="92"/>
      <c r="JMC246" s="92"/>
      <c r="JMD246" s="92"/>
      <c r="JME246" s="92"/>
      <c r="JMF246" s="92"/>
      <c r="JMG246" s="92"/>
      <c r="JMH246" s="92"/>
      <c r="JMI246" s="92"/>
      <c r="JMJ246" s="92"/>
      <c r="JMK246" s="92"/>
      <c r="JML246" s="92"/>
      <c r="JMM246" s="92"/>
      <c r="JMN246" s="92"/>
      <c r="JMO246" s="92"/>
      <c r="JMP246" s="92"/>
      <c r="JMQ246" s="92"/>
      <c r="JMR246" s="92"/>
      <c r="JMS246" s="92"/>
      <c r="JMT246" s="92"/>
      <c r="JMU246" s="92"/>
      <c r="JMV246" s="92"/>
      <c r="JMW246" s="92"/>
      <c r="JMX246" s="92"/>
      <c r="JMY246" s="92"/>
      <c r="JMZ246" s="92"/>
      <c r="JNA246" s="92"/>
      <c r="JNB246" s="92"/>
      <c r="JNC246" s="92"/>
      <c r="JND246" s="92"/>
      <c r="JNE246" s="92"/>
      <c r="JNF246" s="92"/>
      <c r="JNG246" s="92"/>
      <c r="JNH246" s="92"/>
      <c r="JNI246" s="92"/>
      <c r="JNJ246" s="92"/>
      <c r="JNK246" s="92"/>
      <c r="JNL246" s="92"/>
      <c r="JNM246" s="92"/>
      <c r="JNN246" s="92"/>
      <c r="JNO246" s="92"/>
      <c r="JNP246" s="92"/>
      <c r="JNQ246" s="92"/>
      <c r="JNR246" s="92"/>
      <c r="JNS246" s="92"/>
      <c r="JNT246" s="92"/>
      <c r="JNU246" s="92"/>
      <c r="JNV246" s="92"/>
      <c r="JNW246" s="92"/>
      <c r="JNX246" s="92"/>
      <c r="JNY246" s="92"/>
      <c r="JNZ246" s="92"/>
      <c r="JOA246" s="92"/>
      <c r="JOB246" s="92"/>
      <c r="JOC246" s="92"/>
      <c r="JOD246" s="92"/>
      <c r="JOE246" s="92"/>
      <c r="JOF246" s="92"/>
      <c r="JOG246" s="92"/>
      <c r="JOH246" s="92"/>
      <c r="JOI246" s="92"/>
      <c r="JOJ246" s="92"/>
      <c r="JOK246" s="92"/>
      <c r="JOL246" s="92"/>
      <c r="JOM246" s="92"/>
      <c r="JON246" s="92"/>
      <c r="JOO246" s="92"/>
      <c r="JOP246" s="92"/>
      <c r="JOQ246" s="92"/>
      <c r="JOR246" s="92"/>
      <c r="JOS246" s="92"/>
      <c r="JOT246" s="92"/>
      <c r="JOU246" s="92"/>
      <c r="JOV246" s="92"/>
      <c r="JOW246" s="92"/>
      <c r="JOX246" s="92"/>
      <c r="JOY246" s="92"/>
      <c r="JOZ246" s="92"/>
      <c r="JPA246" s="92"/>
      <c r="JPB246" s="92"/>
      <c r="JPC246" s="92"/>
      <c r="JPD246" s="92"/>
      <c r="JPE246" s="92"/>
      <c r="JPF246" s="92"/>
      <c r="JPG246" s="92"/>
      <c r="JPH246" s="92"/>
      <c r="JPI246" s="92"/>
      <c r="JPJ246" s="92"/>
      <c r="JPK246" s="92"/>
      <c r="JPL246" s="92"/>
      <c r="JPM246" s="92"/>
      <c r="JPN246" s="92"/>
      <c r="JPO246" s="92"/>
      <c r="JPP246" s="92"/>
      <c r="JPQ246" s="92"/>
      <c r="JPR246" s="92"/>
      <c r="JPS246" s="92"/>
      <c r="JPT246" s="92"/>
      <c r="JPU246" s="92"/>
      <c r="JPV246" s="92"/>
      <c r="JPW246" s="92"/>
      <c r="JPX246" s="92"/>
      <c r="JPY246" s="92"/>
      <c r="JPZ246" s="92"/>
      <c r="JQA246" s="92"/>
      <c r="JQB246" s="92"/>
      <c r="JQC246" s="92"/>
      <c r="JQD246" s="92"/>
      <c r="JQE246" s="92"/>
      <c r="JQF246" s="92"/>
      <c r="JQG246" s="92"/>
      <c r="JQH246" s="92"/>
      <c r="JQI246" s="92"/>
      <c r="JQJ246" s="92"/>
      <c r="JQK246" s="92"/>
      <c r="JQL246" s="92"/>
      <c r="JQM246" s="92"/>
      <c r="JQN246" s="92"/>
      <c r="JQO246" s="92"/>
      <c r="JQP246" s="92"/>
      <c r="JQQ246" s="92"/>
      <c r="JQR246" s="92"/>
      <c r="JQS246" s="92"/>
      <c r="JQT246" s="92"/>
      <c r="JQU246" s="92"/>
      <c r="JQV246" s="92"/>
      <c r="JQW246" s="92"/>
      <c r="JQX246" s="92"/>
      <c r="JQY246" s="92"/>
      <c r="JQZ246" s="92"/>
      <c r="JRA246" s="92"/>
      <c r="JRB246" s="92"/>
      <c r="JRC246" s="92"/>
      <c r="JRD246" s="92"/>
      <c r="JRE246" s="92"/>
      <c r="JRF246" s="92"/>
      <c r="JRG246" s="92"/>
      <c r="JRH246" s="92"/>
      <c r="JRI246" s="92"/>
      <c r="JRJ246" s="92"/>
      <c r="JRK246" s="92"/>
      <c r="JRL246" s="92"/>
      <c r="JRM246" s="92"/>
      <c r="JRN246" s="92"/>
      <c r="JRO246" s="92"/>
      <c r="JRP246" s="92"/>
      <c r="JRQ246" s="92"/>
      <c r="JRR246" s="92"/>
      <c r="JRS246" s="92"/>
      <c r="JRT246" s="92"/>
      <c r="JRU246" s="92"/>
      <c r="JRV246" s="92"/>
      <c r="JRW246" s="92"/>
      <c r="JRX246" s="92"/>
      <c r="JRY246" s="92"/>
      <c r="JRZ246" s="92"/>
      <c r="JSA246" s="92"/>
      <c r="JSB246" s="92"/>
      <c r="JSC246" s="92"/>
      <c r="JSD246" s="92"/>
      <c r="JSE246" s="92"/>
      <c r="JSF246" s="92"/>
      <c r="JSG246" s="92"/>
      <c r="JSH246" s="92"/>
      <c r="JSI246" s="92"/>
      <c r="JSJ246" s="92"/>
      <c r="JSK246" s="92"/>
      <c r="JSL246" s="92"/>
      <c r="JSM246" s="92"/>
      <c r="JSN246" s="92"/>
      <c r="JSO246" s="92"/>
      <c r="JSP246" s="92"/>
      <c r="JSQ246" s="92"/>
      <c r="JSR246" s="92"/>
      <c r="JSS246" s="92"/>
      <c r="JST246" s="92"/>
      <c r="JSU246" s="92"/>
      <c r="JSV246" s="92"/>
      <c r="JSW246" s="92"/>
      <c r="JSX246" s="92"/>
      <c r="JSY246" s="92"/>
      <c r="JSZ246" s="92"/>
      <c r="JTA246" s="92"/>
      <c r="JTB246" s="92"/>
      <c r="JTC246" s="92"/>
      <c r="JTD246" s="92"/>
      <c r="JTE246" s="92"/>
      <c r="JTF246" s="92"/>
      <c r="JTG246" s="92"/>
      <c r="JTH246" s="92"/>
      <c r="JTI246" s="92"/>
      <c r="JTJ246" s="92"/>
      <c r="JTK246" s="92"/>
      <c r="JTL246" s="92"/>
      <c r="JTM246" s="92"/>
      <c r="JTN246" s="92"/>
      <c r="JTO246" s="92"/>
      <c r="JTP246" s="92"/>
      <c r="JTQ246" s="92"/>
      <c r="JTR246" s="92"/>
      <c r="JTS246" s="92"/>
      <c r="JTT246" s="92"/>
      <c r="JTU246" s="92"/>
      <c r="JTV246" s="92"/>
      <c r="JTW246" s="92"/>
      <c r="JTX246" s="92"/>
      <c r="JTY246" s="92"/>
      <c r="JTZ246" s="92"/>
      <c r="JUA246" s="92"/>
      <c r="JUB246" s="92"/>
      <c r="JUC246" s="92"/>
      <c r="JUD246" s="92"/>
      <c r="JUE246" s="92"/>
      <c r="JUF246" s="92"/>
      <c r="JUG246" s="92"/>
      <c r="JUH246" s="92"/>
      <c r="JUI246" s="92"/>
      <c r="JUJ246" s="92"/>
      <c r="JUK246" s="92"/>
      <c r="JUL246" s="92"/>
      <c r="JUM246" s="92"/>
      <c r="JUN246" s="92"/>
      <c r="JUO246" s="92"/>
      <c r="JUP246" s="92"/>
      <c r="JUQ246" s="92"/>
      <c r="JUR246" s="92"/>
      <c r="JUS246" s="92"/>
      <c r="JUT246" s="92"/>
      <c r="JUU246" s="92"/>
      <c r="JUV246" s="92"/>
      <c r="JUW246" s="92"/>
      <c r="JUX246" s="92"/>
      <c r="JUY246" s="92"/>
      <c r="JUZ246" s="92"/>
      <c r="JVA246" s="92"/>
      <c r="JVB246" s="92"/>
      <c r="JVC246" s="92"/>
      <c r="JVD246" s="92"/>
      <c r="JVE246" s="92"/>
      <c r="JVF246" s="92"/>
      <c r="JVG246" s="92"/>
      <c r="JVH246" s="92"/>
      <c r="JVI246" s="92"/>
      <c r="JVJ246" s="92"/>
      <c r="JVK246" s="92"/>
      <c r="JVL246" s="92"/>
      <c r="JVM246" s="92"/>
      <c r="JVN246" s="92"/>
      <c r="JVO246" s="92"/>
      <c r="JVP246" s="92"/>
      <c r="JVQ246" s="92"/>
      <c r="JVR246" s="92"/>
      <c r="JVS246" s="92"/>
      <c r="JVT246" s="92"/>
      <c r="JVU246" s="92"/>
      <c r="JVV246" s="92"/>
      <c r="JVW246" s="92"/>
      <c r="JVX246" s="92"/>
      <c r="JVY246" s="92"/>
      <c r="JVZ246" s="92"/>
      <c r="JWA246" s="92"/>
      <c r="JWB246" s="92"/>
      <c r="JWC246" s="92"/>
      <c r="JWD246" s="92"/>
      <c r="JWE246" s="92"/>
      <c r="JWF246" s="92"/>
      <c r="JWG246" s="92"/>
      <c r="JWH246" s="92"/>
      <c r="JWI246" s="92"/>
      <c r="JWJ246" s="92"/>
      <c r="JWK246" s="92"/>
      <c r="JWL246" s="92"/>
      <c r="JWM246" s="92"/>
      <c r="JWN246" s="92"/>
      <c r="JWO246" s="92"/>
      <c r="JWP246" s="92"/>
      <c r="JWQ246" s="92"/>
      <c r="JWR246" s="92"/>
      <c r="JWS246" s="92"/>
      <c r="JWT246" s="92"/>
      <c r="JWU246" s="92"/>
      <c r="JWV246" s="92"/>
      <c r="JWW246" s="92"/>
      <c r="JWX246" s="92"/>
      <c r="JWY246" s="92"/>
      <c r="JWZ246" s="92"/>
      <c r="JXA246" s="92"/>
      <c r="JXB246" s="92"/>
      <c r="JXC246" s="92"/>
      <c r="JXD246" s="92"/>
      <c r="JXE246" s="92"/>
      <c r="JXF246" s="92"/>
      <c r="JXG246" s="92"/>
      <c r="JXH246" s="92"/>
      <c r="JXI246" s="92"/>
      <c r="JXJ246" s="92"/>
      <c r="JXK246" s="92"/>
      <c r="JXL246" s="92"/>
      <c r="JXM246" s="92"/>
      <c r="JXN246" s="92"/>
      <c r="JXO246" s="92"/>
      <c r="JXP246" s="92"/>
      <c r="JXQ246" s="92"/>
      <c r="JXR246" s="92"/>
      <c r="JXS246" s="92"/>
      <c r="JXT246" s="92"/>
      <c r="JXU246" s="92"/>
      <c r="JXV246" s="92"/>
      <c r="JXW246" s="92"/>
      <c r="JXX246" s="92"/>
      <c r="JXY246" s="92"/>
      <c r="JXZ246" s="92"/>
      <c r="JYA246" s="92"/>
      <c r="JYB246" s="92"/>
      <c r="JYC246" s="92"/>
      <c r="JYD246" s="92"/>
      <c r="JYE246" s="92"/>
      <c r="JYF246" s="92"/>
      <c r="JYG246" s="92"/>
      <c r="JYH246" s="92"/>
      <c r="JYI246" s="92"/>
      <c r="JYJ246" s="92"/>
      <c r="JYK246" s="92"/>
      <c r="JYL246" s="92"/>
      <c r="JYM246" s="92"/>
      <c r="JYN246" s="92"/>
      <c r="JYO246" s="92"/>
      <c r="JYP246" s="92"/>
      <c r="JYQ246" s="92"/>
      <c r="JYR246" s="92"/>
      <c r="JYS246" s="92"/>
      <c r="JYT246" s="92"/>
      <c r="JYU246" s="92"/>
      <c r="JYV246" s="92"/>
      <c r="JYW246" s="92"/>
      <c r="JYX246" s="92"/>
      <c r="JYY246" s="92"/>
      <c r="JYZ246" s="92"/>
      <c r="JZA246" s="92"/>
      <c r="JZB246" s="92"/>
      <c r="JZC246" s="92"/>
      <c r="JZD246" s="92"/>
      <c r="JZE246" s="92"/>
      <c r="JZF246" s="92"/>
      <c r="JZG246" s="92"/>
      <c r="JZH246" s="92"/>
      <c r="JZI246" s="92"/>
      <c r="JZJ246" s="92"/>
      <c r="JZK246" s="92"/>
      <c r="JZL246" s="92"/>
      <c r="JZM246" s="92"/>
      <c r="JZN246" s="92"/>
      <c r="JZO246" s="92"/>
      <c r="JZP246" s="92"/>
      <c r="JZQ246" s="92"/>
      <c r="JZR246" s="92"/>
      <c r="JZS246" s="92"/>
      <c r="JZT246" s="92"/>
      <c r="JZU246" s="92"/>
      <c r="JZV246" s="92"/>
      <c r="JZW246" s="92"/>
      <c r="JZX246" s="92"/>
      <c r="JZY246" s="92"/>
      <c r="JZZ246" s="92"/>
      <c r="KAA246" s="92"/>
      <c r="KAB246" s="92"/>
      <c r="KAC246" s="92"/>
      <c r="KAD246" s="92"/>
      <c r="KAE246" s="92"/>
      <c r="KAF246" s="92"/>
      <c r="KAG246" s="92"/>
      <c r="KAH246" s="92"/>
      <c r="KAI246" s="92"/>
      <c r="KAJ246" s="92"/>
      <c r="KAK246" s="92"/>
      <c r="KAL246" s="92"/>
      <c r="KAM246" s="92"/>
      <c r="KAN246" s="92"/>
      <c r="KAO246" s="92"/>
      <c r="KAP246" s="92"/>
      <c r="KAQ246" s="92"/>
      <c r="KAR246" s="92"/>
      <c r="KAS246" s="92"/>
      <c r="KAT246" s="92"/>
      <c r="KAU246" s="92"/>
      <c r="KAV246" s="92"/>
      <c r="KAW246" s="92"/>
      <c r="KAX246" s="92"/>
      <c r="KAY246" s="92"/>
      <c r="KAZ246" s="92"/>
      <c r="KBA246" s="92"/>
      <c r="KBB246" s="92"/>
      <c r="KBC246" s="92"/>
      <c r="KBD246" s="92"/>
      <c r="KBE246" s="92"/>
      <c r="KBF246" s="92"/>
      <c r="KBG246" s="92"/>
      <c r="KBH246" s="92"/>
      <c r="KBI246" s="92"/>
      <c r="KBJ246" s="92"/>
      <c r="KBK246" s="92"/>
      <c r="KBL246" s="92"/>
      <c r="KBM246" s="92"/>
      <c r="KBN246" s="92"/>
      <c r="KBO246" s="92"/>
      <c r="KBP246" s="92"/>
      <c r="KBQ246" s="92"/>
      <c r="KBR246" s="92"/>
      <c r="KBS246" s="92"/>
      <c r="KBT246" s="92"/>
      <c r="KBU246" s="92"/>
      <c r="KBV246" s="92"/>
      <c r="KBW246" s="92"/>
      <c r="KBX246" s="92"/>
      <c r="KBY246" s="92"/>
      <c r="KBZ246" s="92"/>
      <c r="KCA246" s="92"/>
      <c r="KCB246" s="92"/>
      <c r="KCC246" s="92"/>
      <c r="KCD246" s="92"/>
      <c r="KCE246" s="92"/>
      <c r="KCF246" s="92"/>
      <c r="KCG246" s="92"/>
      <c r="KCH246" s="92"/>
      <c r="KCI246" s="92"/>
      <c r="KCJ246" s="92"/>
      <c r="KCK246" s="92"/>
      <c r="KCL246" s="92"/>
      <c r="KCM246" s="92"/>
      <c r="KCN246" s="92"/>
      <c r="KCO246" s="92"/>
      <c r="KCP246" s="92"/>
      <c r="KCQ246" s="92"/>
      <c r="KCR246" s="92"/>
      <c r="KCS246" s="92"/>
      <c r="KCT246" s="92"/>
      <c r="KCU246" s="92"/>
      <c r="KCV246" s="92"/>
      <c r="KCW246" s="92"/>
      <c r="KCX246" s="92"/>
      <c r="KCY246" s="92"/>
      <c r="KCZ246" s="92"/>
      <c r="KDA246" s="92"/>
      <c r="KDB246" s="92"/>
      <c r="KDC246" s="92"/>
      <c r="KDD246" s="92"/>
      <c r="KDE246" s="92"/>
      <c r="KDF246" s="92"/>
      <c r="KDG246" s="92"/>
      <c r="KDH246" s="92"/>
      <c r="KDI246" s="92"/>
      <c r="KDJ246" s="92"/>
      <c r="KDK246" s="92"/>
      <c r="KDL246" s="92"/>
      <c r="KDM246" s="92"/>
      <c r="KDN246" s="92"/>
      <c r="KDO246" s="92"/>
      <c r="KDP246" s="92"/>
      <c r="KDQ246" s="92"/>
      <c r="KDR246" s="92"/>
      <c r="KDS246" s="92"/>
      <c r="KDT246" s="92"/>
      <c r="KDU246" s="92"/>
      <c r="KDV246" s="92"/>
      <c r="KDW246" s="92"/>
      <c r="KDX246" s="92"/>
      <c r="KDY246" s="92"/>
      <c r="KDZ246" s="92"/>
      <c r="KEA246" s="92"/>
      <c r="KEB246" s="92"/>
      <c r="KEC246" s="92"/>
      <c r="KED246" s="92"/>
      <c r="KEE246" s="92"/>
      <c r="KEF246" s="92"/>
      <c r="KEG246" s="92"/>
      <c r="KEH246" s="92"/>
      <c r="KEI246" s="92"/>
      <c r="KEJ246" s="92"/>
      <c r="KEK246" s="92"/>
      <c r="KEL246" s="92"/>
      <c r="KEM246" s="92"/>
      <c r="KEN246" s="92"/>
      <c r="KEO246" s="92"/>
      <c r="KEP246" s="92"/>
      <c r="KEQ246" s="92"/>
      <c r="KER246" s="92"/>
      <c r="KES246" s="92"/>
      <c r="KET246" s="92"/>
      <c r="KEU246" s="92"/>
      <c r="KEV246" s="92"/>
      <c r="KEW246" s="92"/>
      <c r="KEX246" s="92"/>
      <c r="KEY246" s="92"/>
      <c r="KEZ246" s="92"/>
      <c r="KFA246" s="92"/>
      <c r="KFB246" s="92"/>
      <c r="KFC246" s="92"/>
      <c r="KFD246" s="92"/>
      <c r="KFE246" s="92"/>
      <c r="KFF246" s="92"/>
      <c r="KFG246" s="92"/>
      <c r="KFH246" s="92"/>
      <c r="KFI246" s="92"/>
      <c r="KFJ246" s="92"/>
      <c r="KFK246" s="92"/>
      <c r="KFL246" s="92"/>
      <c r="KFM246" s="92"/>
      <c r="KFN246" s="92"/>
      <c r="KFO246" s="92"/>
      <c r="KFP246" s="92"/>
      <c r="KFQ246" s="92"/>
      <c r="KFR246" s="92"/>
      <c r="KFS246" s="92"/>
      <c r="KFT246" s="92"/>
      <c r="KFU246" s="92"/>
      <c r="KFV246" s="92"/>
      <c r="KFW246" s="92"/>
      <c r="KFX246" s="92"/>
      <c r="KFY246" s="92"/>
      <c r="KFZ246" s="92"/>
      <c r="KGA246" s="92"/>
      <c r="KGB246" s="92"/>
      <c r="KGC246" s="92"/>
      <c r="KGD246" s="92"/>
      <c r="KGE246" s="92"/>
      <c r="KGF246" s="92"/>
      <c r="KGG246" s="92"/>
      <c r="KGH246" s="92"/>
      <c r="KGI246" s="92"/>
      <c r="KGJ246" s="92"/>
      <c r="KGK246" s="92"/>
      <c r="KGL246" s="92"/>
      <c r="KGM246" s="92"/>
      <c r="KGN246" s="92"/>
      <c r="KGO246" s="92"/>
      <c r="KGP246" s="92"/>
      <c r="KGQ246" s="92"/>
      <c r="KGR246" s="92"/>
      <c r="KGS246" s="92"/>
      <c r="KGT246" s="92"/>
      <c r="KGU246" s="92"/>
      <c r="KGV246" s="92"/>
      <c r="KGW246" s="92"/>
      <c r="KGX246" s="92"/>
      <c r="KGY246" s="92"/>
      <c r="KGZ246" s="92"/>
      <c r="KHA246" s="92"/>
      <c r="KHB246" s="92"/>
      <c r="KHC246" s="92"/>
      <c r="KHD246" s="92"/>
      <c r="KHE246" s="92"/>
      <c r="KHF246" s="92"/>
      <c r="KHG246" s="92"/>
      <c r="KHH246" s="92"/>
      <c r="KHI246" s="92"/>
      <c r="KHJ246" s="92"/>
      <c r="KHK246" s="92"/>
      <c r="KHL246" s="92"/>
      <c r="KHM246" s="92"/>
      <c r="KHN246" s="92"/>
      <c r="KHO246" s="92"/>
      <c r="KHP246" s="92"/>
      <c r="KHQ246" s="92"/>
      <c r="KHR246" s="92"/>
      <c r="KHS246" s="92"/>
      <c r="KHT246" s="92"/>
      <c r="KHU246" s="92"/>
      <c r="KHV246" s="92"/>
      <c r="KHW246" s="92"/>
      <c r="KHX246" s="92"/>
      <c r="KHY246" s="92"/>
      <c r="KHZ246" s="92"/>
      <c r="KIA246" s="92"/>
      <c r="KIB246" s="92"/>
      <c r="KIC246" s="92"/>
      <c r="KID246" s="92"/>
      <c r="KIE246" s="92"/>
      <c r="KIF246" s="92"/>
      <c r="KIG246" s="92"/>
      <c r="KIH246" s="92"/>
      <c r="KII246" s="92"/>
      <c r="KIJ246" s="92"/>
      <c r="KIK246" s="92"/>
      <c r="KIL246" s="92"/>
      <c r="KIM246" s="92"/>
      <c r="KIN246" s="92"/>
      <c r="KIO246" s="92"/>
      <c r="KIP246" s="92"/>
      <c r="KIQ246" s="92"/>
      <c r="KIR246" s="92"/>
      <c r="KIS246" s="92"/>
      <c r="KIT246" s="92"/>
      <c r="KIU246" s="92"/>
      <c r="KIV246" s="92"/>
      <c r="KIW246" s="92"/>
      <c r="KIX246" s="92"/>
      <c r="KIY246" s="92"/>
      <c r="KIZ246" s="92"/>
      <c r="KJA246" s="92"/>
      <c r="KJB246" s="92"/>
      <c r="KJC246" s="92"/>
      <c r="KJD246" s="92"/>
      <c r="KJE246" s="92"/>
      <c r="KJF246" s="92"/>
      <c r="KJG246" s="92"/>
      <c r="KJH246" s="92"/>
      <c r="KJI246" s="92"/>
      <c r="KJJ246" s="92"/>
      <c r="KJK246" s="92"/>
      <c r="KJL246" s="92"/>
      <c r="KJM246" s="92"/>
      <c r="KJN246" s="92"/>
      <c r="KJO246" s="92"/>
      <c r="KJP246" s="92"/>
      <c r="KJQ246" s="92"/>
      <c r="KJR246" s="92"/>
      <c r="KJS246" s="92"/>
      <c r="KJT246" s="92"/>
      <c r="KJU246" s="92"/>
      <c r="KJV246" s="92"/>
      <c r="KJW246" s="92"/>
      <c r="KJX246" s="92"/>
      <c r="KJY246" s="92"/>
      <c r="KJZ246" s="92"/>
      <c r="KKA246" s="92"/>
      <c r="KKB246" s="92"/>
      <c r="KKC246" s="92"/>
      <c r="KKD246" s="92"/>
      <c r="KKE246" s="92"/>
      <c r="KKF246" s="92"/>
      <c r="KKG246" s="92"/>
      <c r="KKH246" s="92"/>
      <c r="KKI246" s="92"/>
      <c r="KKJ246" s="92"/>
      <c r="KKK246" s="92"/>
      <c r="KKL246" s="92"/>
      <c r="KKM246" s="92"/>
      <c r="KKN246" s="92"/>
      <c r="KKO246" s="92"/>
      <c r="KKP246" s="92"/>
      <c r="KKQ246" s="92"/>
      <c r="KKR246" s="92"/>
      <c r="KKS246" s="92"/>
      <c r="KKT246" s="92"/>
      <c r="KKU246" s="92"/>
      <c r="KKV246" s="92"/>
      <c r="KKW246" s="92"/>
      <c r="KKX246" s="92"/>
      <c r="KKY246" s="92"/>
      <c r="KKZ246" s="92"/>
      <c r="KLA246" s="92"/>
      <c r="KLB246" s="92"/>
      <c r="KLC246" s="92"/>
      <c r="KLD246" s="92"/>
      <c r="KLE246" s="92"/>
      <c r="KLF246" s="92"/>
      <c r="KLG246" s="92"/>
      <c r="KLH246" s="92"/>
      <c r="KLI246" s="92"/>
      <c r="KLJ246" s="92"/>
      <c r="KLK246" s="92"/>
      <c r="KLL246" s="92"/>
      <c r="KLM246" s="92"/>
      <c r="KLN246" s="92"/>
      <c r="KLO246" s="92"/>
      <c r="KLP246" s="92"/>
      <c r="KLQ246" s="92"/>
      <c r="KLR246" s="92"/>
      <c r="KLS246" s="92"/>
      <c r="KLT246" s="92"/>
      <c r="KLU246" s="92"/>
      <c r="KLV246" s="92"/>
      <c r="KLW246" s="92"/>
      <c r="KLX246" s="92"/>
      <c r="KLY246" s="92"/>
      <c r="KLZ246" s="92"/>
      <c r="KMA246" s="92"/>
      <c r="KMB246" s="92"/>
      <c r="KMC246" s="92"/>
      <c r="KMD246" s="92"/>
      <c r="KME246" s="92"/>
      <c r="KMF246" s="92"/>
      <c r="KMG246" s="92"/>
      <c r="KMH246" s="92"/>
      <c r="KMI246" s="92"/>
      <c r="KMJ246" s="92"/>
      <c r="KMK246" s="92"/>
      <c r="KML246" s="92"/>
      <c r="KMM246" s="92"/>
      <c r="KMN246" s="92"/>
      <c r="KMO246" s="92"/>
      <c r="KMP246" s="92"/>
      <c r="KMQ246" s="92"/>
      <c r="KMR246" s="92"/>
      <c r="KMS246" s="92"/>
      <c r="KMT246" s="92"/>
      <c r="KMU246" s="92"/>
      <c r="KMV246" s="92"/>
      <c r="KMW246" s="92"/>
      <c r="KMX246" s="92"/>
      <c r="KMY246" s="92"/>
      <c r="KMZ246" s="92"/>
      <c r="KNA246" s="92"/>
      <c r="KNB246" s="92"/>
      <c r="KNC246" s="92"/>
      <c r="KND246" s="92"/>
      <c r="KNE246" s="92"/>
      <c r="KNF246" s="92"/>
      <c r="KNG246" s="92"/>
      <c r="KNH246" s="92"/>
      <c r="KNI246" s="92"/>
      <c r="KNJ246" s="92"/>
      <c r="KNK246" s="92"/>
      <c r="KNL246" s="92"/>
      <c r="KNM246" s="92"/>
      <c r="KNN246" s="92"/>
      <c r="KNO246" s="92"/>
      <c r="KNP246" s="92"/>
      <c r="KNQ246" s="92"/>
      <c r="KNR246" s="92"/>
      <c r="KNS246" s="92"/>
      <c r="KNT246" s="92"/>
      <c r="KNU246" s="92"/>
      <c r="KNV246" s="92"/>
      <c r="KNW246" s="92"/>
      <c r="KNX246" s="92"/>
      <c r="KNY246" s="92"/>
      <c r="KNZ246" s="92"/>
      <c r="KOA246" s="92"/>
      <c r="KOB246" s="92"/>
      <c r="KOC246" s="92"/>
      <c r="KOD246" s="92"/>
      <c r="KOE246" s="92"/>
      <c r="KOF246" s="92"/>
      <c r="KOG246" s="92"/>
      <c r="KOH246" s="92"/>
      <c r="KOI246" s="92"/>
      <c r="KOJ246" s="92"/>
      <c r="KOK246" s="92"/>
      <c r="KOL246" s="92"/>
      <c r="KOM246" s="92"/>
      <c r="KON246" s="92"/>
      <c r="KOO246" s="92"/>
      <c r="KOP246" s="92"/>
      <c r="KOQ246" s="92"/>
      <c r="KOR246" s="92"/>
      <c r="KOS246" s="92"/>
      <c r="KOT246" s="92"/>
      <c r="KOU246" s="92"/>
      <c r="KOV246" s="92"/>
      <c r="KOW246" s="92"/>
      <c r="KOX246" s="92"/>
      <c r="KOY246" s="92"/>
      <c r="KOZ246" s="92"/>
      <c r="KPA246" s="92"/>
      <c r="KPB246" s="92"/>
      <c r="KPC246" s="92"/>
      <c r="KPD246" s="92"/>
      <c r="KPE246" s="92"/>
      <c r="KPF246" s="92"/>
      <c r="KPG246" s="92"/>
      <c r="KPH246" s="92"/>
      <c r="KPI246" s="92"/>
      <c r="KPJ246" s="92"/>
      <c r="KPK246" s="92"/>
      <c r="KPL246" s="92"/>
      <c r="KPM246" s="92"/>
      <c r="KPN246" s="92"/>
      <c r="KPO246" s="92"/>
      <c r="KPP246" s="92"/>
      <c r="KPQ246" s="92"/>
      <c r="KPR246" s="92"/>
      <c r="KPS246" s="92"/>
      <c r="KPT246" s="92"/>
      <c r="KPU246" s="92"/>
      <c r="KPV246" s="92"/>
      <c r="KPW246" s="92"/>
      <c r="KPX246" s="92"/>
      <c r="KPY246" s="92"/>
      <c r="KPZ246" s="92"/>
      <c r="KQA246" s="92"/>
      <c r="KQB246" s="92"/>
      <c r="KQC246" s="92"/>
      <c r="KQD246" s="92"/>
      <c r="KQE246" s="92"/>
      <c r="KQF246" s="92"/>
      <c r="KQG246" s="92"/>
      <c r="KQH246" s="92"/>
      <c r="KQI246" s="92"/>
      <c r="KQJ246" s="92"/>
      <c r="KQK246" s="92"/>
      <c r="KQL246" s="92"/>
      <c r="KQM246" s="92"/>
      <c r="KQN246" s="92"/>
      <c r="KQO246" s="92"/>
      <c r="KQP246" s="92"/>
      <c r="KQQ246" s="92"/>
      <c r="KQR246" s="92"/>
      <c r="KQS246" s="92"/>
      <c r="KQT246" s="92"/>
      <c r="KQU246" s="92"/>
      <c r="KQV246" s="92"/>
      <c r="KQW246" s="92"/>
      <c r="KQX246" s="92"/>
      <c r="KQY246" s="92"/>
      <c r="KQZ246" s="92"/>
      <c r="KRA246" s="92"/>
      <c r="KRB246" s="92"/>
      <c r="KRC246" s="92"/>
      <c r="KRD246" s="92"/>
      <c r="KRE246" s="92"/>
      <c r="KRF246" s="92"/>
      <c r="KRG246" s="92"/>
      <c r="KRH246" s="92"/>
      <c r="KRI246" s="92"/>
      <c r="KRJ246" s="92"/>
      <c r="KRK246" s="92"/>
      <c r="KRL246" s="92"/>
      <c r="KRM246" s="92"/>
      <c r="KRN246" s="92"/>
      <c r="KRO246" s="92"/>
      <c r="KRP246" s="92"/>
      <c r="KRQ246" s="92"/>
      <c r="KRR246" s="92"/>
      <c r="KRS246" s="92"/>
      <c r="KRT246" s="92"/>
      <c r="KRU246" s="92"/>
      <c r="KRV246" s="92"/>
      <c r="KRW246" s="92"/>
      <c r="KRX246" s="92"/>
      <c r="KRY246" s="92"/>
      <c r="KRZ246" s="92"/>
      <c r="KSA246" s="92"/>
      <c r="KSB246" s="92"/>
      <c r="KSC246" s="92"/>
      <c r="KSD246" s="92"/>
      <c r="KSE246" s="92"/>
      <c r="KSF246" s="92"/>
      <c r="KSG246" s="92"/>
      <c r="KSH246" s="92"/>
      <c r="KSI246" s="92"/>
      <c r="KSJ246" s="92"/>
      <c r="KSK246" s="92"/>
      <c r="KSL246" s="92"/>
      <c r="KSM246" s="92"/>
      <c r="KSN246" s="92"/>
      <c r="KSO246" s="92"/>
      <c r="KSP246" s="92"/>
      <c r="KSQ246" s="92"/>
      <c r="KSR246" s="92"/>
      <c r="KSS246" s="92"/>
      <c r="KST246" s="92"/>
      <c r="KSU246" s="92"/>
      <c r="KSV246" s="92"/>
      <c r="KSW246" s="92"/>
      <c r="KSX246" s="92"/>
      <c r="KSY246" s="92"/>
      <c r="KSZ246" s="92"/>
      <c r="KTA246" s="92"/>
      <c r="KTB246" s="92"/>
      <c r="KTC246" s="92"/>
      <c r="KTD246" s="92"/>
      <c r="KTE246" s="92"/>
      <c r="KTF246" s="92"/>
      <c r="KTG246" s="92"/>
      <c r="KTH246" s="92"/>
      <c r="KTI246" s="92"/>
      <c r="KTJ246" s="92"/>
      <c r="KTK246" s="92"/>
      <c r="KTL246" s="92"/>
      <c r="KTM246" s="92"/>
      <c r="KTN246" s="92"/>
      <c r="KTO246" s="92"/>
      <c r="KTP246" s="92"/>
      <c r="KTQ246" s="92"/>
      <c r="KTR246" s="92"/>
      <c r="KTS246" s="92"/>
      <c r="KTT246" s="92"/>
      <c r="KTU246" s="92"/>
      <c r="KTV246" s="92"/>
      <c r="KTW246" s="92"/>
      <c r="KTX246" s="92"/>
      <c r="KTY246" s="92"/>
      <c r="KTZ246" s="92"/>
      <c r="KUA246" s="92"/>
      <c r="KUB246" s="92"/>
      <c r="KUC246" s="92"/>
      <c r="KUD246" s="92"/>
      <c r="KUE246" s="92"/>
      <c r="KUF246" s="92"/>
      <c r="KUG246" s="92"/>
      <c r="KUH246" s="92"/>
      <c r="KUI246" s="92"/>
      <c r="KUJ246" s="92"/>
      <c r="KUK246" s="92"/>
      <c r="KUL246" s="92"/>
      <c r="KUM246" s="92"/>
      <c r="KUN246" s="92"/>
      <c r="KUO246" s="92"/>
      <c r="KUP246" s="92"/>
      <c r="KUQ246" s="92"/>
      <c r="KUR246" s="92"/>
      <c r="KUS246" s="92"/>
      <c r="KUT246" s="92"/>
      <c r="KUU246" s="92"/>
      <c r="KUV246" s="92"/>
      <c r="KUW246" s="92"/>
      <c r="KUX246" s="92"/>
      <c r="KUY246" s="92"/>
      <c r="KUZ246" s="92"/>
      <c r="KVA246" s="92"/>
      <c r="KVB246" s="92"/>
      <c r="KVC246" s="92"/>
      <c r="KVD246" s="92"/>
      <c r="KVE246" s="92"/>
      <c r="KVF246" s="92"/>
      <c r="KVG246" s="92"/>
      <c r="KVH246" s="92"/>
      <c r="KVI246" s="92"/>
      <c r="KVJ246" s="92"/>
      <c r="KVK246" s="92"/>
      <c r="KVL246" s="92"/>
      <c r="KVM246" s="92"/>
      <c r="KVN246" s="92"/>
      <c r="KVO246" s="92"/>
      <c r="KVP246" s="92"/>
      <c r="KVQ246" s="92"/>
      <c r="KVR246" s="92"/>
      <c r="KVS246" s="92"/>
      <c r="KVT246" s="92"/>
      <c r="KVU246" s="92"/>
      <c r="KVV246" s="92"/>
      <c r="KVW246" s="92"/>
      <c r="KVX246" s="92"/>
      <c r="KVY246" s="92"/>
      <c r="KVZ246" s="92"/>
      <c r="KWA246" s="92"/>
      <c r="KWB246" s="92"/>
      <c r="KWC246" s="92"/>
      <c r="KWD246" s="92"/>
      <c r="KWE246" s="92"/>
      <c r="KWF246" s="92"/>
      <c r="KWG246" s="92"/>
      <c r="KWH246" s="92"/>
      <c r="KWI246" s="92"/>
      <c r="KWJ246" s="92"/>
      <c r="KWK246" s="92"/>
      <c r="KWL246" s="92"/>
      <c r="KWM246" s="92"/>
      <c r="KWN246" s="92"/>
      <c r="KWO246" s="92"/>
      <c r="KWP246" s="92"/>
      <c r="KWQ246" s="92"/>
      <c r="KWR246" s="92"/>
      <c r="KWS246" s="92"/>
      <c r="KWT246" s="92"/>
      <c r="KWU246" s="92"/>
      <c r="KWV246" s="92"/>
      <c r="KWW246" s="92"/>
      <c r="KWX246" s="92"/>
      <c r="KWY246" s="92"/>
      <c r="KWZ246" s="92"/>
      <c r="KXA246" s="92"/>
      <c r="KXB246" s="92"/>
      <c r="KXC246" s="92"/>
      <c r="KXD246" s="92"/>
      <c r="KXE246" s="92"/>
      <c r="KXF246" s="92"/>
      <c r="KXG246" s="92"/>
      <c r="KXH246" s="92"/>
      <c r="KXI246" s="92"/>
      <c r="KXJ246" s="92"/>
      <c r="KXK246" s="92"/>
      <c r="KXL246" s="92"/>
      <c r="KXM246" s="92"/>
      <c r="KXN246" s="92"/>
      <c r="KXO246" s="92"/>
      <c r="KXP246" s="92"/>
      <c r="KXQ246" s="92"/>
      <c r="KXR246" s="92"/>
      <c r="KXS246" s="92"/>
      <c r="KXT246" s="92"/>
      <c r="KXU246" s="92"/>
      <c r="KXV246" s="92"/>
      <c r="KXW246" s="92"/>
      <c r="KXX246" s="92"/>
      <c r="KXY246" s="92"/>
      <c r="KXZ246" s="92"/>
      <c r="KYA246" s="92"/>
      <c r="KYB246" s="92"/>
      <c r="KYC246" s="92"/>
      <c r="KYD246" s="92"/>
      <c r="KYE246" s="92"/>
      <c r="KYF246" s="92"/>
      <c r="KYG246" s="92"/>
      <c r="KYH246" s="92"/>
      <c r="KYI246" s="92"/>
      <c r="KYJ246" s="92"/>
      <c r="KYK246" s="92"/>
      <c r="KYL246" s="92"/>
      <c r="KYM246" s="92"/>
      <c r="KYN246" s="92"/>
      <c r="KYO246" s="92"/>
      <c r="KYP246" s="92"/>
      <c r="KYQ246" s="92"/>
      <c r="KYR246" s="92"/>
      <c r="KYS246" s="92"/>
      <c r="KYT246" s="92"/>
      <c r="KYU246" s="92"/>
      <c r="KYV246" s="92"/>
      <c r="KYW246" s="92"/>
      <c r="KYX246" s="92"/>
      <c r="KYY246" s="92"/>
      <c r="KYZ246" s="92"/>
      <c r="KZA246" s="92"/>
      <c r="KZB246" s="92"/>
      <c r="KZC246" s="92"/>
      <c r="KZD246" s="92"/>
      <c r="KZE246" s="92"/>
      <c r="KZF246" s="92"/>
      <c r="KZG246" s="92"/>
      <c r="KZH246" s="92"/>
      <c r="KZI246" s="92"/>
      <c r="KZJ246" s="92"/>
      <c r="KZK246" s="92"/>
      <c r="KZL246" s="92"/>
      <c r="KZM246" s="92"/>
      <c r="KZN246" s="92"/>
      <c r="KZO246" s="92"/>
      <c r="KZP246" s="92"/>
      <c r="KZQ246" s="92"/>
      <c r="KZR246" s="92"/>
      <c r="KZS246" s="92"/>
      <c r="KZT246" s="92"/>
      <c r="KZU246" s="92"/>
      <c r="KZV246" s="92"/>
      <c r="KZW246" s="92"/>
      <c r="KZX246" s="92"/>
      <c r="KZY246" s="92"/>
      <c r="KZZ246" s="92"/>
      <c r="LAA246" s="92"/>
      <c r="LAB246" s="92"/>
      <c r="LAC246" s="92"/>
      <c r="LAD246" s="92"/>
      <c r="LAE246" s="92"/>
      <c r="LAF246" s="92"/>
      <c r="LAG246" s="92"/>
      <c r="LAH246" s="92"/>
      <c r="LAI246" s="92"/>
      <c r="LAJ246" s="92"/>
      <c r="LAK246" s="92"/>
      <c r="LAL246" s="92"/>
      <c r="LAM246" s="92"/>
      <c r="LAN246" s="92"/>
      <c r="LAO246" s="92"/>
      <c r="LAP246" s="92"/>
      <c r="LAQ246" s="92"/>
      <c r="LAR246" s="92"/>
      <c r="LAS246" s="92"/>
      <c r="LAT246" s="92"/>
      <c r="LAU246" s="92"/>
      <c r="LAV246" s="92"/>
      <c r="LAW246" s="92"/>
      <c r="LAX246" s="92"/>
      <c r="LAY246" s="92"/>
      <c r="LAZ246" s="92"/>
      <c r="LBA246" s="92"/>
      <c r="LBB246" s="92"/>
      <c r="LBC246" s="92"/>
      <c r="LBD246" s="92"/>
      <c r="LBE246" s="92"/>
      <c r="LBF246" s="92"/>
      <c r="LBG246" s="92"/>
      <c r="LBH246" s="92"/>
      <c r="LBI246" s="92"/>
      <c r="LBJ246" s="92"/>
      <c r="LBK246" s="92"/>
      <c r="LBL246" s="92"/>
      <c r="LBM246" s="92"/>
      <c r="LBN246" s="92"/>
      <c r="LBO246" s="92"/>
      <c r="LBP246" s="92"/>
      <c r="LBQ246" s="92"/>
      <c r="LBR246" s="92"/>
      <c r="LBS246" s="92"/>
      <c r="LBT246" s="92"/>
      <c r="LBU246" s="92"/>
      <c r="LBV246" s="92"/>
      <c r="LBW246" s="92"/>
      <c r="LBX246" s="92"/>
      <c r="LBY246" s="92"/>
      <c r="LBZ246" s="92"/>
      <c r="LCA246" s="92"/>
      <c r="LCB246" s="92"/>
      <c r="LCC246" s="92"/>
      <c r="LCD246" s="92"/>
      <c r="LCE246" s="92"/>
      <c r="LCF246" s="92"/>
      <c r="LCG246" s="92"/>
      <c r="LCH246" s="92"/>
      <c r="LCI246" s="92"/>
      <c r="LCJ246" s="92"/>
      <c r="LCK246" s="92"/>
      <c r="LCL246" s="92"/>
      <c r="LCM246" s="92"/>
      <c r="LCN246" s="92"/>
      <c r="LCO246" s="92"/>
      <c r="LCP246" s="92"/>
      <c r="LCQ246" s="92"/>
      <c r="LCR246" s="92"/>
      <c r="LCS246" s="92"/>
      <c r="LCT246" s="92"/>
      <c r="LCU246" s="92"/>
      <c r="LCV246" s="92"/>
      <c r="LCW246" s="92"/>
      <c r="LCX246" s="92"/>
      <c r="LCY246" s="92"/>
      <c r="LCZ246" s="92"/>
      <c r="LDA246" s="92"/>
      <c r="LDB246" s="92"/>
      <c r="LDC246" s="92"/>
      <c r="LDD246" s="92"/>
      <c r="LDE246" s="92"/>
      <c r="LDF246" s="92"/>
      <c r="LDG246" s="92"/>
      <c r="LDH246" s="92"/>
      <c r="LDI246" s="92"/>
      <c r="LDJ246" s="92"/>
      <c r="LDK246" s="92"/>
      <c r="LDL246" s="92"/>
      <c r="LDM246" s="92"/>
      <c r="LDN246" s="92"/>
      <c r="LDO246" s="92"/>
      <c r="LDP246" s="92"/>
      <c r="LDQ246" s="92"/>
      <c r="LDR246" s="92"/>
      <c r="LDS246" s="92"/>
      <c r="LDT246" s="92"/>
      <c r="LDU246" s="92"/>
      <c r="LDV246" s="92"/>
      <c r="LDW246" s="92"/>
      <c r="LDX246" s="92"/>
      <c r="LDY246" s="92"/>
      <c r="LDZ246" s="92"/>
      <c r="LEA246" s="92"/>
      <c r="LEB246" s="92"/>
      <c r="LEC246" s="92"/>
      <c r="LED246" s="92"/>
      <c r="LEE246" s="92"/>
      <c r="LEF246" s="92"/>
      <c r="LEG246" s="92"/>
      <c r="LEH246" s="92"/>
      <c r="LEI246" s="92"/>
      <c r="LEJ246" s="92"/>
      <c r="LEK246" s="92"/>
      <c r="LEL246" s="92"/>
      <c r="LEM246" s="92"/>
      <c r="LEN246" s="92"/>
      <c r="LEO246" s="92"/>
      <c r="LEP246" s="92"/>
      <c r="LEQ246" s="92"/>
      <c r="LER246" s="92"/>
      <c r="LES246" s="92"/>
      <c r="LET246" s="92"/>
      <c r="LEU246" s="92"/>
      <c r="LEV246" s="92"/>
      <c r="LEW246" s="92"/>
      <c r="LEX246" s="92"/>
      <c r="LEY246" s="92"/>
      <c r="LEZ246" s="92"/>
      <c r="LFA246" s="92"/>
      <c r="LFB246" s="92"/>
      <c r="LFC246" s="92"/>
      <c r="LFD246" s="92"/>
      <c r="LFE246" s="92"/>
      <c r="LFF246" s="92"/>
      <c r="LFG246" s="92"/>
      <c r="LFH246" s="92"/>
      <c r="LFI246" s="92"/>
      <c r="LFJ246" s="92"/>
      <c r="LFK246" s="92"/>
      <c r="LFL246" s="92"/>
      <c r="LFM246" s="92"/>
      <c r="LFN246" s="92"/>
      <c r="LFO246" s="92"/>
      <c r="LFP246" s="92"/>
      <c r="LFQ246" s="92"/>
      <c r="LFR246" s="92"/>
      <c r="LFS246" s="92"/>
      <c r="LFT246" s="92"/>
      <c r="LFU246" s="92"/>
      <c r="LFV246" s="92"/>
      <c r="LFW246" s="92"/>
      <c r="LFX246" s="92"/>
      <c r="LFY246" s="92"/>
      <c r="LFZ246" s="92"/>
      <c r="LGA246" s="92"/>
      <c r="LGB246" s="92"/>
      <c r="LGC246" s="92"/>
      <c r="LGD246" s="92"/>
      <c r="LGE246" s="92"/>
      <c r="LGF246" s="92"/>
      <c r="LGG246" s="92"/>
      <c r="LGH246" s="92"/>
      <c r="LGI246" s="92"/>
      <c r="LGJ246" s="92"/>
      <c r="LGK246" s="92"/>
      <c r="LGL246" s="92"/>
      <c r="LGM246" s="92"/>
      <c r="LGN246" s="92"/>
      <c r="LGO246" s="92"/>
      <c r="LGP246" s="92"/>
      <c r="LGQ246" s="92"/>
      <c r="LGR246" s="92"/>
      <c r="LGS246" s="92"/>
      <c r="LGT246" s="92"/>
      <c r="LGU246" s="92"/>
      <c r="LGV246" s="92"/>
      <c r="LGW246" s="92"/>
      <c r="LGX246" s="92"/>
      <c r="LGY246" s="92"/>
      <c r="LGZ246" s="92"/>
      <c r="LHA246" s="92"/>
      <c r="LHB246" s="92"/>
      <c r="LHC246" s="92"/>
      <c r="LHD246" s="92"/>
      <c r="LHE246" s="92"/>
      <c r="LHF246" s="92"/>
      <c r="LHG246" s="92"/>
      <c r="LHH246" s="92"/>
      <c r="LHI246" s="92"/>
      <c r="LHJ246" s="92"/>
      <c r="LHK246" s="92"/>
      <c r="LHL246" s="92"/>
      <c r="LHM246" s="92"/>
      <c r="LHN246" s="92"/>
      <c r="LHO246" s="92"/>
      <c r="LHP246" s="92"/>
      <c r="LHQ246" s="92"/>
      <c r="LHR246" s="92"/>
      <c r="LHS246" s="92"/>
      <c r="LHT246" s="92"/>
      <c r="LHU246" s="92"/>
      <c r="LHV246" s="92"/>
      <c r="LHW246" s="92"/>
      <c r="LHX246" s="92"/>
      <c r="LHY246" s="92"/>
      <c r="LHZ246" s="92"/>
      <c r="LIA246" s="92"/>
      <c r="LIB246" s="92"/>
      <c r="LIC246" s="92"/>
      <c r="LID246" s="92"/>
      <c r="LIE246" s="92"/>
      <c r="LIF246" s="92"/>
      <c r="LIG246" s="92"/>
      <c r="LIH246" s="92"/>
      <c r="LII246" s="92"/>
      <c r="LIJ246" s="92"/>
      <c r="LIK246" s="92"/>
      <c r="LIL246" s="92"/>
      <c r="LIM246" s="92"/>
      <c r="LIN246" s="92"/>
      <c r="LIO246" s="92"/>
      <c r="LIP246" s="92"/>
      <c r="LIQ246" s="92"/>
      <c r="LIR246" s="92"/>
      <c r="LIS246" s="92"/>
      <c r="LIT246" s="92"/>
      <c r="LIU246" s="92"/>
      <c r="LIV246" s="92"/>
      <c r="LIW246" s="92"/>
      <c r="LIX246" s="92"/>
      <c r="LIY246" s="92"/>
      <c r="LIZ246" s="92"/>
      <c r="LJA246" s="92"/>
      <c r="LJB246" s="92"/>
      <c r="LJC246" s="92"/>
      <c r="LJD246" s="92"/>
      <c r="LJE246" s="92"/>
      <c r="LJF246" s="92"/>
      <c r="LJG246" s="92"/>
      <c r="LJH246" s="92"/>
      <c r="LJI246" s="92"/>
      <c r="LJJ246" s="92"/>
      <c r="LJK246" s="92"/>
      <c r="LJL246" s="92"/>
      <c r="LJM246" s="92"/>
      <c r="LJN246" s="92"/>
      <c r="LJO246" s="92"/>
      <c r="LJP246" s="92"/>
      <c r="LJQ246" s="92"/>
      <c r="LJR246" s="92"/>
      <c r="LJS246" s="92"/>
      <c r="LJT246" s="92"/>
      <c r="LJU246" s="92"/>
      <c r="LJV246" s="92"/>
      <c r="LJW246" s="92"/>
      <c r="LJX246" s="92"/>
      <c r="LJY246" s="92"/>
      <c r="LJZ246" s="92"/>
      <c r="LKA246" s="92"/>
      <c r="LKB246" s="92"/>
      <c r="LKC246" s="92"/>
      <c r="LKD246" s="92"/>
      <c r="LKE246" s="92"/>
      <c r="LKF246" s="92"/>
      <c r="LKG246" s="92"/>
      <c r="LKH246" s="92"/>
      <c r="LKI246" s="92"/>
      <c r="LKJ246" s="92"/>
      <c r="LKK246" s="92"/>
      <c r="LKL246" s="92"/>
      <c r="LKM246" s="92"/>
      <c r="LKN246" s="92"/>
      <c r="LKO246" s="92"/>
      <c r="LKP246" s="92"/>
      <c r="LKQ246" s="92"/>
      <c r="LKR246" s="92"/>
      <c r="LKS246" s="92"/>
      <c r="LKT246" s="92"/>
      <c r="LKU246" s="92"/>
      <c r="LKV246" s="92"/>
      <c r="LKW246" s="92"/>
      <c r="LKX246" s="92"/>
      <c r="LKY246" s="92"/>
      <c r="LKZ246" s="92"/>
      <c r="LLA246" s="92"/>
      <c r="LLB246" s="92"/>
      <c r="LLC246" s="92"/>
      <c r="LLD246" s="92"/>
      <c r="LLE246" s="92"/>
      <c r="LLF246" s="92"/>
      <c r="LLG246" s="92"/>
      <c r="LLH246" s="92"/>
      <c r="LLI246" s="92"/>
      <c r="LLJ246" s="92"/>
      <c r="LLK246" s="92"/>
      <c r="LLL246" s="92"/>
      <c r="LLM246" s="92"/>
      <c r="LLN246" s="92"/>
      <c r="LLO246" s="92"/>
      <c r="LLP246" s="92"/>
      <c r="LLQ246" s="92"/>
      <c r="LLR246" s="92"/>
      <c r="LLS246" s="92"/>
      <c r="LLT246" s="92"/>
      <c r="LLU246" s="92"/>
      <c r="LLV246" s="92"/>
      <c r="LLW246" s="92"/>
      <c r="LLX246" s="92"/>
      <c r="LLY246" s="92"/>
      <c r="LLZ246" s="92"/>
      <c r="LMA246" s="92"/>
      <c r="LMB246" s="92"/>
      <c r="LMC246" s="92"/>
      <c r="LMD246" s="92"/>
      <c r="LME246" s="92"/>
      <c r="LMF246" s="92"/>
      <c r="LMG246" s="92"/>
      <c r="LMH246" s="92"/>
      <c r="LMI246" s="92"/>
      <c r="LMJ246" s="92"/>
      <c r="LMK246" s="92"/>
      <c r="LML246" s="92"/>
      <c r="LMM246" s="92"/>
      <c r="LMN246" s="92"/>
      <c r="LMO246" s="92"/>
      <c r="LMP246" s="92"/>
      <c r="LMQ246" s="92"/>
      <c r="LMR246" s="92"/>
      <c r="LMS246" s="92"/>
      <c r="LMT246" s="92"/>
      <c r="LMU246" s="92"/>
      <c r="LMV246" s="92"/>
      <c r="LMW246" s="92"/>
      <c r="LMX246" s="92"/>
      <c r="LMY246" s="92"/>
      <c r="LMZ246" s="92"/>
      <c r="LNA246" s="92"/>
      <c r="LNB246" s="92"/>
      <c r="LNC246" s="92"/>
      <c r="LND246" s="92"/>
      <c r="LNE246" s="92"/>
      <c r="LNF246" s="92"/>
      <c r="LNG246" s="92"/>
      <c r="LNH246" s="92"/>
      <c r="LNI246" s="92"/>
      <c r="LNJ246" s="92"/>
      <c r="LNK246" s="92"/>
      <c r="LNL246" s="92"/>
      <c r="LNM246" s="92"/>
      <c r="LNN246" s="92"/>
      <c r="LNO246" s="92"/>
      <c r="LNP246" s="92"/>
      <c r="LNQ246" s="92"/>
      <c r="LNR246" s="92"/>
      <c r="LNS246" s="92"/>
      <c r="LNT246" s="92"/>
      <c r="LNU246" s="92"/>
      <c r="LNV246" s="92"/>
      <c r="LNW246" s="92"/>
      <c r="LNX246" s="92"/>
      <c r="LNY246" s="92"/>
      <c r="LNZ246" s="92"/>
      <c r="LOA246" s="92"/>
      <c r="LOB246" s="92"/>
      <c r="LOC246" s="92"/>
      <c r="LOD246" s="92"/>
      <c r="LOE246" s="92"/>
      <c r="LOF246" s="92"/>
      <c r="LOG246" s="92"/>
      <c r="LOH246" s="92"/>
      <c r="LOI246" s="92"/>
      <c r="LOJ246" s="92"/>
      <c r="LOK246" s="92"/>
      <c r="LOL246" s="92"/>
      <c r="LOM246" s="92"/>
      <c r="LON246" s="92"/>
      <c r="LOO246" s="92"/>
      <c r="LOP246" s="92"/>
      <c r="LOQ246" s="92"/>
      <c r="LOR246" s="92"/>
      <c r="LOS246" s="92"/>
      <c r="LOT246" s="92"/>
      <c r="LOU246" s="92"/>
      <c r="LOV246" s="92"/>
      <c r="LOW246" s="92"/>
      <c r="LOX246" s="92"/>
      <c r="LOY246" s="92"/>
      <c r="LOZ246" s="92"/>
      <c r="LPA246" s="92"/>
      <c r="LPB246" s="92"/>
      <c r="LPC246" s="92"/>
      <c r="LPD246" s="92"/>
      <c r="LPE246" s="92"/>
      <c r="LPF246" s="92"/>
      <c r="LPG246" s="92"/>
      <c r="LPH246" s="92"/>
      <c r="LPI246" s="92"/>
      <c r="LPJ246" s="92"/>
      <c r="LPK246" s="92"/>
      <c r="LPL246" s="92"/>
      <c r="LPM246" s="92"/>
      <c r="LPN246" s="92"/>
      <c r="LPO246" s="92"/>
      <c r="LPP246" s="92"/>
      <c r="LPQ246" s="92"/>
      <c r="LPR246" s="92"/>
      <c r="LPS246" s="92"/>
      <c r="LPT246" s="92"/>
      <c r="LPU246" s="92"/>
      <c r="LPV246" s="92"/>
      <c r="LPW246" s="92"/>
      <c r="LPX246" s="92"/>
      <c r="LPY246" s="92"/>
      <c r="LPZ246" s="92"/>
      <c r="LQA246" s="92"/>
      <c r="LQB246" s="92"/>
      <c r="LQC246" s="92"/>
      <c r="LQD246" s="92"/>
      <c r="LQE246" s="92"/>
      <c r="LQF246" s="92"/>
      <c r="LQG246" s="92"/>
      <c r="LQH246" s="92"/>
      <c r="LQI246" s="92"/>
      <c r="LQJ246" s="92"/>
      <c r="LQK246" s="92"/>
      <c r="LQL246" s="92"/>
      <c r="LQM246" s="92"/>
      <c r="LQN246" s="92"/>
      <c r="LQO246" s="92"/>
      <c r="LQP246" s="92"/>
      <c r="LQQ246" s="92"/>
      <c r="LQR246" s="92"/>
      <c r="LQS246" s="92"/>
      <c r="LQT246" s="92"/>
      <c r="LQU246" s="92"/>
      <c r="LQV246" s="92"/>
      <c r="LQW246" s="92"/>
      <c r="LQX246" s="92"/>
      <c r="LQY246" s="92"/>
      <c r="LQZ246" s="92"/>
      <c r="LRA246" s="92"/>
      <c r="LRB246" s="92"/>
      <c r="LRC246" s="92"/>
      <c r="LRD246" s="92"/>
      <c r="LRE246" s="92"/>
      <c r="LRF246" s="92"/>
      <c r="LRG246" s="92"/>
      <c r="LRH246" s="92"/>
      <c r="LRI246" s="92"/>
      <c r="LRJ246" s="92"/>
      <c r="LRK246" s="92"/>
      <c r="LRL246" s="92"/>
      <c r="LRM246" s="92"/>
      <c r="LRN246" s="92"/>
      <c r="LRO246" s="92"/>
      <c r="LRP246" s="92"/>
      <c r="LRQ246" s="92"/>
      <c r="LRR246" s="92"/>
      <c r="LRS246" s="92"/>
      <c r="LRT246" s="92"/>
      <c r="LRU246" s="92"/>
      <c r="LRV246" s="92"/>
      <c r="LRW246" s="92"/>
      <c r="LRX246" s="92"/>
      <c r="LRY246" s="92"/>
      <c r="LRZ246" s="92"/>
      <c r="LSA246" s="92"/>
      <c r="LSB246" s="92"/>
      <c r="LSC246" s="92"/>
      <c r="LSD246" s="92"/>
      <c r="LSE246" s="92"/>
      <c r="LSF246" s="92"/>
      <c r="LSG246" s="92"/>
      <c r="LSH246" s="92"/>
      <c r="LSI246" s="92"/>
      <c r="LSJ246" s="92"/>
      <c r="LSK246" s="92"/>
      <c r="LSL246" s="92"/>
      <c r="LSM246" s="92"/>
      <c r="LSN246" s="92"/>
      <c r="LSO246" s="92"/>
      <c r="LSP246" s="92"/>
      <c r="LSQ246" s="92"/>
      <c r="LSR246" s="92"/>
      <c r="LSS246" s="92"/>
      <c r="LST246" s="92"/>
      <c r="LSU246" s="92"/>
      <c r="LSV246" s="92"/>
      <c r="LSW246" s="92"/>
      <c r="LSX246" s="92"/>
      <c r="LSY246" s="92"/>
      <c r="LSZ246" s="92"/>
      <c r="LTA246" s="92"/>
      <c r="LTB246" s="92"/>
      <c r="LTC246" s="92"/>
      <c r="LTD246" s="92"/>
      <c r="LTE246" s="92"/>
      <c r="LTF246" s="92"/>
      <c r="LTG246" s="92"/>
      <c r="LTH246" s="92"/>
      <c r="LTI246" s="92"/>
      <c r="LTJ246" s="92"/>
      <c r="LTK246" s="92"/>
      <c r="LTL246" s="92"/>
      <c r="LTM246" s="92"/>
      <c r="LTN246" s="92"/>
      <c r="LTO246" s="92"/>
      <c r="LTP246" s="92"/>
      <c r="LTQ246" s="92"/>
      <c r="LTR246" s="92"/>
      <c r="LTS246" s="92"/>
      <c r="LTT246" s="92"/>
      <c r="LTU246" s="92"/>
      <c r="LTV246" s="92"/>
      <c r="LTW246" s="92"/>
      <c r="LTX246" s="92"/>
      <c r="LTY246" s="92"/>
      <c r="LTZ246" s="92"/>
      <c r="LUA246" s="92"/>
      <c r="LUB246" s="92"/>
      <c r="LUC246" s="92"/>
      <c r="LUD246" s="92"/>
      <c r="LUE246" s="92"/>
      <c r="LUF246" s="92"/>
      <c r="LUG246" s="92"/>
      <c r="LUH246" s="92"/>
      <c r="LUI246" s="92"/>
      <c r="LUJ246" s="92"/>
      <c r="LUK246" s="92"/>
      <c r="LUL246" s="92"/>
      <c r="LUM246" s="92"/>
      <c r="LUN246" s="92"/>
      <c r="LUO246" s="92"/>
      <c r="LUP246" s="92"/>
      <c r="LUQ246" s="92"/>
      <c r="LUR246" s="92"/>
      <c r="LUS246" s="92"/>
      <c r="LUT246" s="92"/>
      <c r="LUU246" s="92"/>
      <c r="LUV246" s="92"/>
      <c r="LUW246" s="92"/>
      <c r="LUX246" s="92"/>
      <c r="LUY246" s="92"/>
      <c r="LUZ246" s="92"/>
      <c r="LVA246" s="92"/>
      <c r="LVB246" s="92"/>
      <c r="LVC246" s="92"/>
      <c r="LVD246" s="92"/>
      <c r="LVE246" s="92"/>
      <c r="LVF246" s="92"/>
      <c r="LVG246" s="92"/>
      <c r="LVH246" s="92"/>
      <c r="LVI246" s="92"/>
      <c r="LVJ246" s="92"/>
      <c r="LVK246" s="92"/>
      <c r="LVL246" s="92"/>
      <c r="LVM246" s="92"/>
      <c r="LVN246" s="92"/>
      <c r="LVO246" s="92"/>
      <c r="LVP246" s="92"/>
      <c r="LVQ246" s="92"/>
      <c r="LVR246" s="92"/>
      <c r="LVS246" s="92"/>
      <c r="LVT246" s="92"/>
      <c r="LVU246" s="92"/>
      <c r="LVV246" s="92"/>
      <c r="LVW246" s="92"/>
      <c r="LVX246" s="92"/>
      <c r="LVY246" s="92"/>
      <c r="LVZ246" s="92"/>
      <c r="LWA246" s="92"/>
      <c r="LWB246" s="92"/>
      <c r="LWC246" s="92"/>
      <c r="LWD246" s="92"/>
      <c r="LWE246" s="92"/>
      <c r="LWF246" s="92"/>
      <c r="LWG246" s="92"/>
      <c r="LWH246" s="92"/>
      <c r="LWI246" s="92"/>
      <c r="LWJ246" s="92"/>
      <c r="LWK246" s="92"/>
      <c r="LWL246" s="92"/>
      <c r="LWM246" s="92"/>
      <c r="LWN246" s="92"/>
      <c r="LWO246" s="92"/>
      <c r="LWP246" s="92"/>
      <c r="LWQ246" s="92"/>
      <c r="LWR246" s="92"/>
      <c r="LWS246" s="92"/>
      <c r="LWT246" s="92"/>
      <c r="LWU246" s="92"/>
      <c r="LWV246" s="92"/>
      <c r="LWW246" s="92"/>
      <c r="LWX246" s="92"/>
      <c r="LWY246" s="92"/>
      <c r="LWZ246" s="92"/>
      <c r="LXA246" s="92"/>
      <c r="LXB246" s="92"/>
      <c r="LXC246" s="92"/>
      <c r="LXD246" s="92"/>
      <c r="LXE246" s="92"/>
      <c r="LXF246" s="92"/>
      <c r="LXG246" s="92"/>
      <c r="LXH246" s="92"/>
      <c r="LXI246" s="92"/>
      <c r="LXJ246" s="92"/>
      <c r="LXK246" s="92"/>
      <c r="LXL246" s="92"/>
      <c r="LXM246" s="92"/>
      <c r="LXN246" s="92"/>
      <c r="LXO246" s="92"/>
      <c r="LXP246" s="92"/>
      <c r="LXQ246" s="92"/>
      <c r="LXR246" s="92"/>
      <c r="LXS246" s="92"/>
      <c r="LXT246" s="92"/>
      <c r="LXU246" s="92"/>
      <c r="LXV246" s="92"/>
      <c r="LXW246" s="92"/>
      <c r="LXX246" s="92"/>
      <c r="LXY246" s="92"/>
      <c r="LXZ246" s="92"/>
      <c r="LYA246" s="92"/>
      <c r="LYB246" s="92"/>
      <c r="LYC246" s="92"/>
      <c r="LYD246" s="92"/>
      <c r="LYE246" s="92"/>
      <c r="LYF246" s="92"/>
      <c r="LYG246" s="92"/>
      <c r="LYH246" s="92"/>
      <c r="LYI246" s="92"/>
      <c r="LYJ246" s="92"/>
      <c r="LYK246" s="92"/>
      <c r="LYL246" s="92"/>
      <c r="LYM246" s="92"/>
      <c r="LYN246" s="92"/>
      <c r="LYO246" s="92"/>
      <c r="LYP246" s="92"/>
      <c r="LYQ246" s="92"/>
      <c r="LYR246" s="92"/>
      <c r="LYS246" s="92"/>
      <c r="LYT246" s="92"/>
      <c r="LYU246" s="92"/>
      <c r="LYV246" s="92"/>
      <c r="LYW246" s="92"/>
      <c r="LYX246" s="92"/>
      <c r="LYY246" s="92"/>
      <c r="LYZ246" s="92"/>
      <c r="LZA246" s="92"/>
      <c r="LZB246" s="92"/>
      <c r="LZC246" s="92"/>
      <c r="LZD246" s="92"/>
      <c r="LZE246" s="92"/>
      <c r="LZF246" s="92"/>
      <c r="LZG246" s="92"/>
      <c r="LZH246" s="92"/>
      <c r="LZI246" s="92"/>
      <c r="LZJ246" s="92"/>
      <c r="LZK246" s="92"/>
      <c r="LZL246" s="92"/>
      <c r="LZM246" s="92"/>
      <c r="LZN246" s="92"/>
      <c r="LZO246" s="92"/>
      <c r="LZP246" s="92"/>
      <c r="LZQ246" s="92"/>
      <c r="LZR246" s="92"/>
      <c r="LZS246" s="92"/>
      <c r="LZT246" s="92"/>
      <c r="LZU246" s="92"/>
      <c r="LZV246" s="92"/>
      <c r="LZW246" s="92"/>
      <c r="LZX246" s="92"/>
      <c r="LZY246" s="92"/>
      <c r="LZZ246" s="92"/>
      <c r="MAA246" s="92"/>
      <c r="MAB246" s="92"/>
      <c r="MAC246" s="92"/>
      <c r="MAD246" s="92"/>
      <c r="MAE246" s="92"/>
      <c r="MAF246" s="92"/>
      <c r="MAG246" s="92"/>
      <c r="MAH246" s="92"/>
      <c r="MAI246" s="92"/>
      <c r="MAJ246" s="92"/>
      <c r="MAK246" s="92"/>
      <c r="MAL246" s="92"/>
      <c r="MAM246" s="92"/>
      <c r="MAN246" s="92"/>
      <c r="MAO246" s="92"/>
      <c r="MAP246" s="92"/>
      <c r="MAQ246" s="92"/>
      <c r="MAR246" s="92"/>
      <c r="MAS246" s="92"/>
      <c r="MAT246" s="92"/>
      <c r="MAU246" s="92"/>
      <c r="MAV246" s="92"/>
      <c r="MAW246" s="92"/>
      <c r="MAX246" s="92"/>
      <c r="MAY246" s="92"/>
      <c r="MAZ246" s="92"/>
      <c r="MBA246" s="92"/>
      <c r="MBB246" s="92"/>
      <c r="MBC246" s="92"/>
      <c r="MBD246" s="92"/>
      <c r="MBE246" s="92"/>
      <c r="MBF246" s="92"/>
      <c r="MBG246" s="92"/>
      <c r="MBH246" s="92"/>
      <c r="MBI246" s="92"/>
      <c r="MBJ246" s="92"/>
      <c r="MBK246" s="92"/>
      <c r="MBL246" s="92"/>
      <c r="MBM246" s="92"/>
      <c r="MBN246" s="92"/>
      <c r="MBO246" s="92"/>
      <c r="MBP246" s="92"/>
      <c r="MBQ246" s="92"/>
      <c r="MBR246" s="92"/>
      <c r="MBS246" s="92"/>
      <c r="MBT246" s="92"/>
      <c r="MBU246" s="92"/>
      <c r="MBV246" s="92"/>
      <c r="MBW246" s="92"/>
      <c r="MBX246" s="92"/>
      <c r="MBY246" s="92"/>
      <c r="MBZ246" s="92"/>
      <c r="MCA246" s="92"/>
      <c r="MCB246" s="92"/>
      <c r="MCC246" s="92"/>
      <c r="MCD246" s="92"/>
      <c r="MCE246" s="92"/>
      <c r="MCF246" s="92"/>
      <c r="MCG246" s="92"/>
      <c r="MCH246" s="92"/>
      <c r="MCI246" s="92"/>
      <c r="MCJ246" s="92"/>
      <c r="MCK246" s="92"/>
      <c r="MCL246" s="92"/>
      <c r="MCM246" s="92"/>
      <c r="MCN246" s="92"/>
      <c r="MCO246" s="92"/>
      <c r="MCP246" s="92"/>
      <c r="MCQ246" s="92"/>
      <c r="MCR246" s="92"/>
      <c r="MCS246" s="92"/>
      <c r="MCT246" s="92"/>
      <c r="MCU246" s="92"/>
      <c r="MCV246" s="92"/>
      <c r="MCW246" s="92"/>
      <c r="MCX246" s="92"/>
      <c r="MCY246" s="92"/>
      <c r="MCZ246" s="92"/>
      <c r="MDA246" s="92"/>
      <c r="MDB246" s="92"/>
      <c r="MDC246" s="92"/>
      <c r="MDD246" s="92"/>
      <c r="MDE246" s="92"/>
      <c r="MDF246" s="92"/>
      <c r="MDG246" s="92"/>
      <c r="MDH246" s="92"/>
      <c r="MDI246" s="92"/>
      <c r="MDJ246" s="92"/>
      <c r="MDK246" s="92"/>
      <c r="MDL246" s="92"/>
      <c r="MDM246" s="92"/>
      <c r="MDN246" s="92"/>
      <c r="MDO246" s="92"/>
      <c r="MDP246" s="92"/>
      <c r="MDQ246" s="92"/>
      <c r="MDR246" s="92"/>
      <c r="MDS246" s="92"/>
      <c r="MDT246" s="92"/>
      <c r="MDU246" s="92"/>
      <c r="MDV246" s="92"/>
      <c r="MDW246" s="92"/>
      <c r="MDX246" s="92"/>
      <c r="MDY246" s="92"/>
      <c r="MDZ246" s="92"/>
      <c r="MEA246" s="92"/>
      <c r="MEB246" s="92"/>
      <c r="MEC246" s="92"/>
      <c r="MED246" s="92"/>
      <c r="MEE246" s="92"/>
      <c r="MEF246" s="92"/>
      <c r="MEG246" s="92"/>
      <c r="MEH246" s="92"/>
      <c r="MEI246" s="92"/>
      <c r="MEJ246" s="92"/>
      <c r="MEK246" s="92"/>
      <c r="MEL246" s="92"/>
      <c r="MEM246" s="92"/>
      <c r="MEN246" s="92"/>
      <c r="MEO246" s="92"/>
      <c r="MEP246" s="92"/>
      <c r="MEQ246" s="92"/>
      <c r="MER246" s="92"/>
      <c r="MES246" s="92"/>
      <c r="MET246" s="92"/>
      <c r="MEU246" s="92"/>
      <c r="MEV246" s="92"/>
      <c r="MEW246" s="92"/>
      <c r="MEX246" s="92"/>
      <c r="MEY246" s="92"/>
      <c r="MEZ246" s="92"/>
      <c r="MFA246" s="92"/>
      <c r="MFB246" s="92"/>
      <c r="MFC246" s="92"/>
      <c r="MFD246" s="92"/>
      <c r="MFE246" s="92"/>
      <c r="MFF246" s="92"/>
      <c r="MFG246" s="92"/>
      <c r="MFH246" s="92"/>
      <c r="MFI246" s="92"/>
      <c r="MFJ246" s="92"/>
      <c r="MFK246" s="92"/>
      <c r="MFL246" s="92"/>
      <c r="MFM246" s="92"/>
      <c r="MFN246" s="92"/>
      <c r="MFO246" s="92"/>
      <c r="MFP246" s="92"/>
      <c r="MFQ246" s="92"/>
      <c r="MFR246" s="92"/>
      <c r="MFS246" s="92"/>
      <c r="MFT246" s="92"/>
      <c r="MFU246" s="92"/>
      <c r="MFV246" s="92"/>
      <c r="MFW246" s="92"/>
      <c r="MFX246" s="92"/>
      <c r="MFY246" s="92"/>
      <c r="MFZ246" s="92"/>
      <c r="MGA246" s="92"/>
      <c r="MGB246" s="92"/>
      <c r="MGC246" s="92"/>
      <c r="MGD246" s="92"/>
      <c r="MGE246" s="92"/>
      <c r="MGF246" s="92"/>
      <c r="MGG246" s="92"/>
      <c r="MGH246" s="92"/>
      <c r="MGI246" s="92"/>
      <c r="MGJ246" s="92"/>
      <c r="MGK246" s="92"/>
      <c r="MGL246" s="92"/>
      <c r="MGM246" s="92"/>
      <c r="MGN246" s="92"/>
      <c r="MGO246" s="92"/>
      <c r="MGP246" s="92"/>
      <c r="MGQ246" s="92"/>
      <c r="MGR246" s="92"/>
      <c r="MGS246" s="92"/>
      <c r="MGT246" s="92"/>
      <c r="MGU246" s="92"/>
      <c r="MGV246" s="92"/>
      <c r="MGW246" s="92"/>
      <c r="MGX246" s="92"/>
      <c r="MGY246" s="92"/>
      <c r="MGZ246" s="92"/>
      <c r="MHA246" s="92"/>
      <c r="MHB246" s="92"/>
      <c r="MHC246" s="92"/>
      <c r="MHD246" s="92"/>
      <c r="MHE246" s="92"/>
      <c r="MHF246" s="92"/>
      <c r="MHG246" s="92"/>
      <c r="MHH246" s="92"/>
      <c r="MHI246" s="92"/>
      <c r="MHJ246" s="92"/>
      <c r="MHK246" s="92"/>
      <c r="MHL246" s="92"/>
      <c r="MHM246" s="92"/>
      <c r="MHN246" s="92"/>
      <c r="MHO246" s="92"/>
      <c r="MHP246" s="92"/>
      <c r="MHQ246" s="92"/>
      <c r="MHR246" s="92"/>
      <c r="MHS246" s="92"/>
      <c r="MHT246" s="92"/>
      <c r="MHU246" s="92"/>
      <c r="MHV246" s="92"/>
      <c r="MHW246" s="92"/>
      <c r="MHX246" s="92"/>
      <c r="MHY246" s="92"/>
      <c r="MHZ246" s="92"/>
      <c r="MIA246" s="92"/>
      <c r="MIB246" s="92"/>
      <c r="MIC246" s="92"/>
      <c r="MID246" s="92"/>
      <c r="MIE246" s="92"/>
      <c r="MIF246" s="92"/>
      <c r="MIG246" s="92"/>
      <c r="MIH246" s="92"/>
      <c r="MII246" s="92"/>
      <c r="MIJ246" s="92"/>
      <c r="MIK246" s="92"/>
      <c r="MIL246" s="92"/>
      <c r="MIM246" s="92"/>
      <c r="MIN246" s="92"/>
      <c r="MIO246" s="92"/>
      <c r="MIP246" s="92"/>
      <c r="MIQ246" s="92"/>
      <c r="MIR246" s="92"/>
      <c r="MIS246" s="92"/>
      <c r="MIT246" s="92"/>
      <c r="MIU246" s="92"/>
      <c r="MIV246" s="92"/>
      <c r="MIW246" s="92"/>
      <c r="MIX246" s="92"/>
      <c r="MIY246" s="92"/>
      <c r="MIZ246" s="92"/>
      <c r="MJA246" s="92"/>
      <c r="MJB246" s="92"/>
      <c r="MJC246" s="92"/>
      <c r="MJD246" s="92"/>
      <c r="MJE246" s="92"/>
      <c r="MJF246" s="92"/>
      <c r="MJG246" s="92"/>
      <c r="MJH246" s="92"/>
      <c r="MJI246" s="92"/>
      <c r="MJJ246" s="92"/>
      <c r="MJK246" s="92"/>
      <c r="MJL246" s="92"/>
      <c r="MJM246" s="92"/>
      <c r="MJN246" s="92"/>
      <c r="MJO246" s="92"/>
      <c r="MJP246" s="92"/>
      <c r="MJQ246" s="92"/>
      <c r="MJR246" s="92"/>
      <c r="MJS246" s="92"/>
      <c r="MJT246" s="92"/>
      <c r="MJU246" s="92"/>
      <c r="MJV246" s="92"/>
      <c r="MJW246" s="92"/>
      <c r="MJX246" s="92"/>
      <c r="MJY246" s="92"/>
      <c r="MJZ246" s="92"/>
      <c r="MKA246" s="92"/>
      <c r="MKB246" s="92"/>
      <c r="MKC246" s="92"/>
      <c r="MKD246" s="92"/>
      <c r="MKE246" s="92"/>
      <c r="MKF246" s="92"/>
      <c r="MKG246" s="92"/>
      <c r="MKH246" s="92"/>
      <c r="MKI246" s="92"/>
      <c r="MKJ246" s="92"/>
      <c r="MKK246" s="92"/>
      <c r="MKL246" s="92"/>
      <c r="MKM246" s="92"/>
      <c r="MKN246" s="92"/>
      <c r="MKO246" s="92"/>
      <c r="MKP246" s="92"/>
      <c r="MKQ246" s="92"/>
      <c r="MKR246" s="92"/>
      <c r="MKS246" s="92"/>
      <c r="MKT246" s="92"/>
      <c r="MKU246" s="92"/>
      <c r="MKV246" s="92"/>
      <c r="MKW246" s="92"/>
      <c r="MKX246" s="92"/>
      <c r="MKY246" s="92"/>
      <c r="MKZ246" s="92"/>
      <c r="MLA246" s="92"/>
      <c r="MLB246" s="92"/>
      <c r="MLC246" s="92"/>
      <c r="MLD246" s="92"/>
      <c r="MLE246" s="92"/>
      <c r="MLF246" s="92"/>
      <c r="MLG246" s="92"/>
      <c r="MLH246" s="92"/>
      <c r="MLI246" s="92"/>
      <c r="MLJ246" s="92"/>
      <c r="MLK246" s="92"/>
      <c r="MLL246" s="92"/>
      <c r="MLM246" s="92"/>
      <c r="MLN246" s="92"/>
      <c r="MLO246" s="92"/>
      <c r="MLP246" s="92"/>
      <c r="MLQ246" s="92"/>
      <c r="MLR246" s="92"/>
      <c r="MLS246" s="92"/>
      <c r="MLT246" s="92"/>
      <c r="MLU246" s="92"/>
      <c r="MLV246" s="92"/>
      <c r="MLW246" s="92"/>
      <c r="MLX246" s="92"/>
      <c r="MLY246" s="92"/>
      <c r="MLZ246" s="92"/>
      <c r="MMA246" s="92"/>
      <c r="MMB246" s="92"/>
      <c r="MMC246" s="92"/>
      <c r="MMD246" s="92"/>
      <c r="MME246" s="92"/>
      <c r="MMF246" s="92"/>
      <c r="MMG246" s="92"/>
      <c r="MMH246" s="92"/>
      <c r="MMI246" s="92"/>
      <c r="MMJ246" s="92"/>
      <c r="MMK246" s="92"/>
      <c r="MML246" s="92"/>
      <c r="MMM246" s="92"/>
      <c r="MMN246" s="92"/>
      <c r="MMO246" s="92"/>
      <c r="MMP246" s="92"/>
      <c r="MMQ246" s="92"/>
      <c r="MMR246" s="92"/>
      <c r="MMS246" s="92"/>
      <c r="MMT246" s="92"/>
      <c r="MMU246" s="92"/>
      <c r="MMV246" s="92"/>
      <c r="MMW246" s="92"/>
      <c r="MMX246" s="92"/>
      <c r="MMY246" s="92"/>
      <c r="MMZ246" s="92"/>
      <c r="MNA246" s="92"/>
      <c r="MNB246" s="92"/>
      <c r="MNC246" s="92"/>
      <c r="MND246" s="92"/>
      <c r="MNE246" s="92"/>
      <c r="MNF246" s="92"/>
      <c r="MNG246" s="92"/>
      <c r="MNH246" s="92"/>
      <c r="MNI246" s="92"/>
      <c r="MNJ246" s="92"/>
      <c r="MNK246" s="92"/>
      <c r="MNL246" s="92"/>
      <c r="MNM246" s="92"/>
      <c r="MNN246" s="92"/>
      <c r="MNO246" s="92"/>
      <c r="MNP246" s="92"/>
      <c r="MNQ246" s="92"/>
      <c r="MNR246" s="92"/>
      <c r="MNS246" s="92"/>
      <c r="MNT246" s="92"/>
      <c r="MNU246" s="92"/>
      <c r="MNV246" s="92"/>
      <c r="MNW246" s="92"/>
      <c r="MNX246" s="92"/>
      <c r="MNY246" s="92"/>
      <c r="MNZ246" s="92"/>
      <c r="MOA246" s="92"/>
      <c r="MOB246" s="92"/>
      <c r="MOC246" s="92"/>
      <c r="MOD246" s="92"/>
      <c r="MOE246" s="92"/>
      <c r="MOF246" s="92"/>
      <c r="MOG246" s="92"/>
      <c r="MOH246" s="92"/>
      <c r="MOI246" s="92"/>
      <c r="MOJ246" s="92"/>
      <c r="MOK246" s="92"/>
      <c r="MOL246" s="92"/>
      <c r="MOM246" s="92"/>
      <c r="MON246" s="92"/>
      <c r="MOO246" s="92"/>
      <c r="MOP246" s="92"/>
      <c r="MOQ246" s="92"/>
      <c r="MOR246" s="92"/>
      <c r="MOS246" s="92"/>
      <c r="MOT246" s="92"/>
      <c r="MOU246" s="92"/>
      <c r="MOV246" s="92"/>
      <c r="MOW246" s="92"/>
      <c r="MOX246" s="92"/>
      <c r="MOY246" s="92"/>
      <c r="MOZ246" s="92"/>
      <c r="MPA246" s="92"/>
      <c r="MPB246" s="92"/>
      <c r="MPC246" s="92"/>
      <c r="MPD246" s="92"/>
      <c r="MPE246" s="92"/>
      <c r="MPF246" s="92"/>
      <c r="MPG246" s="92"/>
      <c r="MPH246" s="92"/>
      <c r="MPI246" s="92"/>
      <c r="MPJ246" s="92"/>
      <c r="MPK246" s="92"/>
      <c r="MPL246" s="92"/>
      <c r="MPM246" s="92"/>
      <c r="MPN246" s="92"/>
      <c r="MPO246" s="92"/>
      <c r="MPP246" s="92"/>
      <c r="MPQ246" s="92"/>
      <c r="MPR246" s="92"/>
      <c r="MPS246" s="92"/>
      <c r="MPT246" s="92"/>
      <c r="MPU246" s="92"/>
      <c r="MPV246" s="92"/>
      <c r="MPW246" s="92"/>
      <c r="MPX246" s="92"/>
      <c r="MPY246" s="92"/>
      <c r="MPZ246" s="92"/>
      <c r="MQA246" s="92"/>
      <c r="MQB246" s="92"/>
      <c r="MQC246" s="92"/>
      <c r="MQD246" s="92"/>
      <c r="MQE246" s="92"/>
      <c r="MQF246" s="92"/>
      <c r="MQG246" s="92"/>
      <c r="MQH246" s="92"/>
      <c r="MQI246" s="92"/>
      <c r="MQJ246" s="92"/>
      <c r="MQK246" s="92"/>
      <c r="MQL246" s="92"/>
      <c r="MQM246" s="92"/>
      <c r="MQN246" s="92"/>
      <c r="MQO246" s="92"/>
      <c r="MQP246" s="92"/>
      <c r="MQQ246" s="92"/>
      <c r="MQR246" s="92"/>
      <c r="MQS246" s="92"/>
      <c r="MQT246" s="92"/>
      <c r="MQU246" s="92"/>
      <c r="MQV246" s="92"/>
      <c r="MQW246" s="92"/>
      <c r="MQX246" s="92"/>
      <c r="MQY246" s="92"/>
      <c r="MQZ246" s="92"/>
      <c r="MRA246" s="92"/>
      <c r="MRB246" s="92"/>
      <c r="MRC246" s="92"/>
      <c r="MRD246" s="92"/>
      <c r="MRE246" s="92"/>
      <c r="MRF246" s="92"/>
      <c r="MRG246" s="92"/>
      <c r="MRH246" s="92"/>
      <c r="MRI246" s="92"/>
      <c r="MRJ246" s="92"/>
      <c r="MRK246" s="92"/>
      <c r="MRL246" s="92"/>
      <c r="MRM246" s="92"/>
      <c r="MRN246" s="92"/>
      <c r="MRO246" s="92"/>
      <c r="MRP246" s="92"/>
      <c r="MRQ246" s="92"/>
      <c r="MRR246" s="92"/>
      <c r="MRS246" s="92"/>
      <c r="MRT246" s="92"/>
      <c r="MRU246" s="92"/>
      <c r="MRV246" s="92"/>
      <c r="MRW246" s="92"/>
      <c r="MRX246" s="92"/>
      <c r="MRY246" s="92"/>
      <c r="MRZ246" s="92"/>
      <c r="MSA246" s="92"/>
      <c r="MSB246" s="92"/>
      <c r="MSC246" s="92"/>
      <c r="MSD246" s="92"/>
      <c r="MSE246" s="92"/>
      <c r="MSF246" s="92"/>
      <c r="MSG246" s="92"/>
      <c r="MSH246" s="92"/>
      <c r="MSI246" s="92"/>
      <c r="MSJ246" s="92"/>
      <c r="MSK246" s="92"/>
      <c r="MSL246" s="92"/>
      <c r="MSM246" s="92"/>
      <c r="MSN246" s="92"/>
      <c r="MSO246" s="92"/>
      <c r="MSP246" s="92"/>
      <c r="MSQ246" s="92"/>
      <c r="MSR246" s="92"/>
      <c r="MSS246" s="92"/>
      <c r="MST246" s="92"/>
      <c r="MSU246" s="92"/>
      <c r="MSV246" s="92"/>
      <c r="MSW246" s="92"/>
      <c r="MSX246" s="92"/>
      <c r="MSY246" s="92"/>
      <c r="MSZ246" s="92"/>
      <c r="MTA246" s="92"/>
      <c r="MTB246" s="92"/>
      <c r="MTC246" s="92"/>
      <c r="MTD246" s="92"/>
      <c r="MTE246" s="92"/>
      <c r="MTF246" s="92"/>
      <c r="MTG246" s="92"/>
      <c r="MTH246" s="92"/>
      <c r="MTI246" s="92"/>
      <c r="MTJ246" s="92"/>
      <c r="MTK246" s="92"/>
      <c r="MTL246" s="92"/>
      <c r="MTM246" s="92"/>
      <c r="MTN246" s="92"/>
      <c r="MTO246" s="92"/>
      <c r="MTP246" s="92"/>
      <c r="MTQ246" s="92"/>
      <c r="MTR246" s="92"/>
      <c r="MTS246" s="92"/>
      <c r="MTT246" s="92"/>
      <c r="MTU246" s="92"/>
      <c r="MTV246" s="92"/>
      <c r="MTW246" s="92"/>
      <c r="MTX246" s="92"/>
      <c r="MTY246" s="92"/>
      <c r="MTZ246" s="92"/>
      <c r="MUA246" s="92"/>
      <c r="MUB246" s="92"/>
      <c r="MUC246" s="92"/>
      <c r="MUD246" s="92"/>
      <c r="MUE246" s="92"/>
      <c r="MUF246" s="92"/>
      <c r="MUG246" s="92"/>
      <c r="MUH246" s="92"/>
      <c r="MUI246" s="92"/>
      <c r="MUJ246" s="92"/>
      <c r="MUK246" s="92"/>
      <c r="MUL246" s="92"/>
      <c r="MUM246" s="92"/>
      <c r="MUN246" s="92"/>
      <c r="MUO246" s="92"/>
      <c r="MUP246" s="92"/>
      <c r="MUQ246" s="92"/>
      <c r="MUR246" s="92"/>
      <c r="MUS246" s="92"/>
      <c r="MUT246" s="92"/>
      <c r="MUU246" s="92"/>
      <c r="MUV246" s="92"/>
      <c r="MUW246" s="92"/>
      <c r="MUX246" s="92"/>
      <c r="MUY246" s="92"/>
      <c r="MUZ246" s="92"/>
      <c r="MVA246" s="92"/>
      <c r="MVB246" s="92"/>
      <c r="MVC246" s="92"/>
      <c r="MVD246" s="92"/>
      <c r="MVE246" s="92"/>
      <c r="MVF246" s="92"/>
      <c r="MVG246" s="92"/>
      <c r="MVH246" s="92"/>
      <c r="MVI246" s="92"/>
      <c r="MVJ246" s="92"/>
      <c r="MVK246" s="92"/>
      <c r="MVL246" s="92"/>
      <c r="MVM246" s="92"/>
      <c r="MVN246" s="92"/>
      <c r="MVO246" s="92"/>
      <c r="MVP246" s="92"/>
      <c r="MVQ246" s="92"/>
      <c r="MVR246" s="92"/>
      <c r="MVS246" s="92"/>
      <c r="MVT246" s="92"/>
      <c r="MVU246" s="92"/>
      <c r="MVV246" s="92"/>
      <c r="MVW246" s="92"/>
      <c r="MVX246" s="92"/>
      <c r="MVY246" s="92"/>
      <c r="MVZ246" s="92"/>
      <c r="MWA246" s="92"/>
      <c r="MWB246" s="92"/>
      <c r="MWC246" s="92"/>
      <c r="MWD246" s="92"/>
      <c r="MWE246" s="92"/>
      <c r="MWF246" s="92"/>
      <c r="MWG246" s="92"/>
      <c r="MWH246" s="92"/>
      <c r="MWI246" s="92"/>
      <c r="MWJ246" s="92"/>
      <c r="MWK246" s="92"/>
      <c r="MWL246" s="92"/>
      <c r="MWM246" s="92"/>
      <c r="MWN246" s="92"/>
      <c r="MWO246" s="92"/>
      <c r="MWP246" s="92"/>
      <c r="MWQ246" s="92"/>
      <c r="MWR246" s="92"/>
      <c r="MWS246" s="92"/>
      <c r="MWT246" s="92"/>
      <c r="MWU246" s="92"/>
      <c r="MWV246" s="92"/>
      <c r="MWW246" s="92"/>
      <c r="MWX246" s="92"/>
      <c r="MWY246" s="92"/>
      <c r="MWZ246" s="92"/>
      <c r="MXA246" s="92"/>
      <c r="MXB246" s="92"/>
      <c r="MXC246" s="92"/>
      <c r="MXD246" s="92"/>
      <c r="MXE246" s="92"/>
      <c r="MXF246" s="92"/>
      <c r="MXG246" s="92"/>
      <c r="MXH246" s="92"/>
      <c r="MXI246" s="92"/>
      <c r="MXJ246" s="92"/>
      <c r="MXK246" s="92"/>
      <c r="MXL246" s="92"/>
      <c r="MXM246" s="92"/>
      <c r="MXN246" s="92"/>
      <c r="MXO246" s="92"/>
      <c r="MXP246" s="92"/>
      <c r="MXQ246" s="92"/>
      <c r="MXR246" s="92"/>
      <c r="MXS246" s="92"/>
      <c r="MXT246" s="92"/>
      <c r="MXU246" s="92"/>
      <c r="MXV246" s="92"/>
      <c r="MXW246" s="92"/>
      <c r="MXX246" s="92"/>
      <c r="MXY246" s="92"/>
      <c r="MXZ246" s="92"/>
      <c r="MYA246" s="92"/>
      <c r="MYB246" s="92"/>
      <c r="MYC246" s="92"/>
      <c r="MYD246" s="92"/>
      <c r="MYE246" s="92"/>
      <c r="MYF246" s="92"/>
      <c r="MYG246" s="92"/>
      <c r="MYH246" s="92"/>
      <c r="MYI246" s="92"/>
      <c r="MYJ246" s="92"/>
      <c r="MYK246" s="92"/>
      <c r="MYL246" s="92"/>
      <c r="MYM246" s="92"/>
      <c r="MYN246" s="92"/>
      <c r="MYO246" s="92"/>
      <c r="MYP246" s="92"/>
      <c r="MYQ246" s="92"/>
      <c r="MYR246" s="92"/>
      <c r="MYS246" s="92"/>
      <c r="MYT246" s="92"/>
      <c r="MYU246" s="92"/>
      <c r="MYV246" s="92"/>
      <c r="MYW246" s="92"/>
      <c r="MYX246" s="92"/>
      <c r="MYY246" s="92"/>
      <c r="MYZ246" s="92"/>
      <c r="MZA246" s="92"/>
      <c r="MZB246" s="92"/>
      <c r="MZC246" s="92"/>
      <c r="MZD246" s="92"/>
      <c r="MZE246" s="92"/>
      <c r="MZF246" s="92"/>
      <c r="MZG246" s="92"/>
      <c r="MZH246" s="92"/>
      <c r="MZI246" s="92"/>
      <c r="MZJ246" s="92"/>
      <c r="MZK246" s="92"/>
      <c r="MZL246" s="92"/>
      <c r="MZM246" s="92"/>
      <c r="MZN246" s="92"/>
      <c r="MZO246" s="92"/>
      <c r="MZP246" s="92"/>
      <c r="MZQ246" s="92"/>
      <c r="MZR246" s="92"/>
      <c r="MZS246" s="92"/>
      <c r="MZT246" s="92"/>
      <c r="MZU246" s="92"/>
      <c r="MZV246" s="92"/>
      <c r="MZW246" s="92"/>
      <c r="MZX246" s="92"/>
      <c r="MZY246" s="92"/>
      <c r="MZZ246" s="92"/>
      <c r="NAA246" s="92"/>
      <c r="NAB246" s="92"/>
      <c r="NAC246" s="92"/>
      <c r="NAD246" s="92"/>
      <c r="NAE246" s="92"/>
      <c r="NAF246" s="92"/>
      <c r="NAG246" s="92"/>
      <c r="NAH246" s="92"/>
      <c r="NAI246" s="92"/>
      <c r="NAJ246" s="92"/>
      <c r="NAK246" s="92"/>
      <c r="NAL246" s="92"/>
      <c r="NAM246" s="92"/>
      <c r="NAN246" s="92"/>
      <c r="NAO246" s="92"/>
      <c r="NAP246" s="92"/>
      <c r="NAQ246" s="92"/>
      <c r="NAR246" s="92"/>
      <c r="NAS246" s="92"/>
      <c r="NAT246" s="92"/>
      <c r="NAU246" s="92"/>
      <c r="NAV246" s="92"/>
      <c r="NAW246" s="92"/>
      <c r="NAX246" s="92"/>
      <c r="NAY246" s="92"/>
      <c r="NAZ246" s="92"/>
      <c r="NBA246" s="92"/>
      <c r="NBB246" s="92"/>
      <c r="NBC246" s="92"/>
      <c r="NBD246" s="92"/>
      <c r="NBE246" s="92"/>
      <c r="NBF246" s="92"/>
      <c r="NBG246" s="92"/>
      <c r="NBH246" s="92"/>
      <c r="NBI246" s="92"/>
      <c r="NBJ246" s="92"/>
      <c r="NBK246" s="92"/>
      <c r="NBL246" s="92"/>
      <c r="NBM246" s="92"/>
      <c r="NBN246" s="92"/>
      <c r="NBO246" s="92"/>
      <c r="NBP246" s="92"/>
      <c r="NBQ246" s="92"/>
      <c r="NBR246" s="92"/>
      <c r="NBS246" s="92"/>
      <c r="NBT246" s="92"/>
      <c r="NBU246" s="92"/>
      <c r="NBV246" s="92"/>
      <c r="NBW246" s="92"/>
      <c r="NBX246" s="92"/>
      <c r="NBY246" s="92"/>
      <c r="NBZ246" s="92"/>
      <c r="NCA246" s="92"/>
      <c r="NCB246" s="92"/>
      <c r="NCC246" s="92"/>
      <c r="NCD246" s="92"/>
      <c r="NCE246" s="92"/>
      <c r="NCF246" s="92"/>
      <c r="NCG246" s="92"/>
      <c r="NCH246" s="92"/>
      <c r="NCI246" s="92"/>
      <c r="NCJ246" s="92"/>
      <c r="NCK246" s="92"/>
      <c r="NCL246" s="92"/>
      <c r="NCM246" s="92"/>
      <c r="NCN246" s="92"/>
      <c r="NCO246" s="92"/>
      <c r="NCP246" s="92"/>
      <c r="NCQ246" s="92"/>
      <c r="NCR246" s="92"/>
      <c r="NCS246" s="92"/>
      <c r="NCT246" s="92"/>
      <c r="NCU246" s="92"/>
      <c r="NCV246" s="92"/>
      <c r="NCW246" s="92"/>
      <c r="NCX246" s="92"/>
      <c r="NCY246" s="92"/>
      <c r="NCZ246" s="92"/>
      <c r="NDA246" s="92"/>
      <c r="NDB246" s="92"/>
      <c r="NDC246" s="92"/>
      <c r="NDD246" s="92"/>
      <c r="NDE246" s="92"/>
      <c r="NDF246" s="92"/>
      <c r="NDG246" s="92"/>
      <c r="NDH246" s="92"/>
      <c r="NDI246" s="92"/>
      <c r="NDJ246" s="92"/>
      <c r="NDK246" s="92"/>
      <c r="NDL246" s="92"/>
      <c r="NDM246" s="92"/>
      <c r="NDN246" s="92"/>
      <c r="NDO246" s="92"/>
      <c r="NDP246" s="92"/>
      <c r="NDQ246" s="92"/>
      <c r="NDR246" s="92"/>
      <c r="NDS246" s="92"/>
      <c r="NDT246" s="92"/>
      <c r="NDU246" s="92"/>
      <c r="NDV246" s="92"/>
      <c r="NDW246" s="92"/>
      <c r="NDX246" s="92"/>
      <c r="NDY246" s="92"/>
      <c r="NDZ246" s="92"/>
      <c r="NEA246" s="92"/>
      <c r="NEB246" s="92"/>
      <c r="NEC246" s="92"/>
      <c r="NED246" s="92"/>
      <c r="NEE246" s="92"/>
      <c r="NEF246" s="92"/>
      <c r="NEG246" s="92"/>
      <c r="NEH246" s="92"/>
      <c r="NEI246" s="92"/>
      <c r="NEJ246" s="92"/>
      <c r="NEK246" s="92"/>
      <c r="NEL246" s="92"/>
      <c r="NEM246" s="92"/>
      <c r="NEN246" s="92"/>
      <c r="NEO246" s="92"/>
      <c r="NEP246" s="92"/>
      <c r="NEQ246" s="92"/>
      <c r="NER246" s="92"/>
      <c r="NES246" s="92"/>
      <c r="NET246" s="92"/>
      <c r="NEU246" s="92"/>
      <c r="NEV246" s="92"/>
      <c r="NEW246" s="92"/>
      <c r="NEX246" s="92"/>
      <c r="NEY246" s="92"/>
      <c r="NEZ246" s="92"/>
      <c r="NFA246" s="92"/>
      <c r="NFB246" s="92"/>
      <c r="NFC246" s="92"/>
      <c r="NFD246" s="92"/>
      <c r="NFE246" s="92"/>
      <c r="NFF246" s="92"/>
      <c r="NFG246" s="92"/>
      <c r="NFH246" s="92"/>
      <c r="NFI246" s="92"/>
      <c r="NFJ246" s="92"/>
      <c r="NFK246" s="92"/>
      <c r="NFL246" s="92"/>
      <c r="NFM246" s="92"/>
      <c r="NFN246" s="92"/>
      <c r="NFO246" s="92"/>
      <c r="NFP246" s="92"/>
      <c r="NFQ246" s="92"/>
      <c r="NFR246" s="92"/>
      <c r="NFS246" s="92"/>
      <c r="NFT246" s="92"/>
      <c r="NFU246" s="92"/>
      <c r="NFV246" s="92"/>
      <c r="NFW246" s="92"/>
      <c r="NFX246" s="92"/>
      <c r="NFY246" s="92"/>
      <c r="NFZ246" s="92"/>
      <c r="NGA246" s="92"/>
      <c r="NGB246" s="92"/>
      <c r="NGC246" s="92"/>
      <c r="NGD246" s="92"/>
      <c r="NGE246" s="92"/>
      <c r="NGF246" s="92"/>
      <c r="NGG246" s="92"/>
      <c r="NGH246" s="92"/>
      <c r="NGI246" s="92"/>
      <c r="NGJ246" s="92"/>
      <c r="NGK246" s="92"/>
      <c r="NGL246" s="92"/>
      <c r="NGM246" s="92"/>
      <c r="NGN246" s="92"/>
      <c r="NGO246" s="92"/>
      <c r="NGP246" s="92"/>
      <c r="NGQ246" s="92"/>
      <c r="NGR246" s="92"/>
      <c r="NGS246" s="92"/>
      <c r="NGT246" s="92"/>
      <c r="NGU246" s="92"/>
      <c r="NGV246" s="92"/>
      <c r="NGW246" s="92"/>
      <c r="NGX246" s="92"/>
      <c r="NGY246" s="92"/>
      <c r="NGZ246" s="92"/>
      <c r="NHA246" s="92"/>
      <c r="NHB246" s="92"/>
      <c r="NHC246" s="92"/>
      <c r="NHD246" s="92"/>
      <c r="NHE246" s="92"/>
      <c r="NHF246" s="92"/>
      <c r="NHG246" s="92"/>
      <c r="NHH246" s="92"/>
      <c r="NHI246" s="92"/>
      <c r="NHJ246" s="92"/>
      <c r="NHK246" s="92"/>
      <c r="NHL246" s="92"/>
      <c r="NHM246" s="92"/>
      <c r="NHN246" s="92"/>
      <c r="NHO246" s="92"/>
      <c r="NHP246" s="92"/>
      <c r="NHQ246" s="92"/>
      <c r="NHR246" s="92"/>
      <c r="NHS246" s="92"/>
      <c r="NHT246" s="92"/>
      <c r="NHU246" s="92"/>
      <c r="NHV246" s="92"/>
      <c r="NHW246" s="92"/>
      <c r="NHX246" s="92"/>
      <c r="NHY246" s="92"/>
      <c r="NHZ246" s="92"/>
      <c r="NIA246" s="92"/>
      <c r="NIB246" s="92"/>
      <c r="NIC246" s="92"/>
      <c r="NID246" s="92"/>
      <c r="NIE246" s="92"/>
      <c r="NIF246" s="92"/>
      <c r="NIG246" s="92"/>
      <c r="NIH246" s="92"/>
      <c r="NII246" s="92"/>
      <c r="NIJ246" s="92"/>
      <c r="NIK246" s="92"/>
      <c r="NIL246" s="92"/>
      <c r="NIM246" s="92"/>
      <c r="NIN246" s="92"/>
      <c r="NIO246" s="92"/>
      <c r="NIP246" s="92"/>
      <c r="NIQ246" s="92"/>
      <c r="NIR246" s="92"/>
      <c r="NIS246" s="92"/>
      <c r="NIT246" s="92"/>
      <c r="NIU246" s="92"/>
      <c r="NIV246" s="92"/>
      <c r="NIW246" s="92"/>
      <c r="NIX246" s="92"/>
      <c r="NIY246" s="92"/>
      <c r="NIZ246" s="92"/>
      <c r="NJA246" s="92"/>
      <c r="NJB246" s="92"/>
      <c r="NJC246" s="92"/>
      <c r="NJD246" s="92"/>
      <c r="NJE246" s="92"/>
      <c r="NJF246" s="92"/>
      <c r="NJG246" s="92"/>
      <c r="NJH246" s="92"/>
      <c r="NJI246" s="92"/>
      <c r="NJJ246" s="92"/>
      <c r="NJK246" s="92"/>
      <c r="NJL246" s="92"/>
      <c r="NJM246" s="92"/>
      <c r="NJN246" s="92"/>
      <c r="NJO246" s="92"/>
      <c r="NJP246" s="92"/>
      <c r="NJQ246" s="92"/>
      <c r="NJR246" s="92"/>
      <c r="NJS246" s="92"/>
      <c r="NJT246" s="92"/>
      <c r="NJU246" s="92"/>
      <c r="NJV246" s="92"/>
      <c r="NJW246" s="92"/>
      <c r="NJX246" s="92"/>
      <c r="NJY246" s="92"/>
      <c r="NJZ246" s="92"/>
      <c r="NKA246" s="92"/>
      <c r="NKB246" s="92"/>
      <c r="NKC246" s="92"/>
      <c r="NKD246" s="92"/>
      <c r="NKE246" s="92"/>
      <c r="NKF246" s="92"/>
      <c r="NKG246" s="92"/>
      <c r="NKH246" s="92"/>
      <c r="NKI246" s="92"/>
      <c r="NKJ246" s="92"/>
      <c r="NKK246" s="92"/>
      <c r="NKL246" s="92"/>
      <c r="NKM246" s="92"/>
      <c r="NKN246" s="92"/>
      <c r="NKO246" s="92"/>
      <c r="NKP246" s="92"/>
      <c r="NKQ246" s="92"/>
      <c r="NKR246" s="92"/>
      <c r="NKS246" s="92"/>
      <c r="NKT246" s="92"/>
      <c r="NKU246" s="92"/>
      <c r="NKV246" s="92"/>
      <c r="NKW246" s="92"/>
      <c r="NKX246" s="92"/>
      <c r="NKY246" s="92"/>
      <c r="NKZ246" s="92"/>
      <c r="NLA246" s="92"/>
      <c r="NLB246" s="92"/>
      <c r="NLC246" s="92"/>
      <c r="NLD246" s="92"/>
      <c r="NLE246" s="92"/>
      <c r="NLF246" s="92"/>
      <c r="NLG246" s="92"/>
      <c r="NLH246" s="92"/>
      <c r="NLI246" s="92"/>
      <c r="NLJ246" s="92"/>
      <c r="NLK246" s="92"/>
      <c r="NLL246" s="92"/>
      <c r="NLM246" s="92"/>
      <c r="NLN246" s="92"/>
      <c r="NLO246" s="92"/>
      <c r="NLP246" s="92"/>
      <c r="NLQ246" s="92"/>
      <c r="NLR246" s="92"/>
      <c r="NLS246" s="92"/>
      <c r="NLT246" s="92"/>
      <c r="NLU246" s="92"/>
      <c r="NLV246" s="92"/>
      <c r="NLW246" s="92"/>
      <c r="NLX246" s="92"/>
      <c r="NLY246" s="92"/>
      <c r="NLZ246" s="92"/>
      <c r="NMA246" s="92"/>
      <c r="NMB246" s="92"/>
      <c r="NMC246" s="92"/>
      <c r="NMD246" s="92"/>
      <c r="NME246" s="92"/>
      <c r="NMF246" s="92"/>
      <c r="NMG246" s="92"/>
      <c r="NMH246" s="92"/>
      <c r="NMI246" s="92"/>
      <c r="NMJ246" s="92"/>
      <c r="NMK246" s="92"/>
      <c r="NML246" s="92"/>
      <c r="NMM246" s="92"/>
      <c r="NMN246" s="92"/>
      <c r="NMO246" s="92"/>
      <c r="NMP246" s="92"/>
      <c r="NMQ246" s="92"/>
      <c r="NMR246" s="92"/>
      <c r="NMS246" s="92"/>
      <c r="NMT246" s="92"/>
      <c r="NMU246" s="92"/>
      <c r="NMV246" s="92"/>
      <c r="NMW246" s="92"/>
      <c r="NMX246" s="92"/>
      <c r="NMY246" s="92"/>
      <c r="NMZ246" s="92"/>
      <c r="NNA246" s="92"/>
      <c r="NNB246" s="92"/>
      <c r="NNC246" s="92"/>
      <c r="NND246" s="92"/>
      <c r="NNE246" s="92"/>
      <c r="NNF246" s="92"/>
      <c r="NNG246" s="92"/>
      <c r="NNH246" s="92"/>
      <c r="NNI246" s="92"/>
      <c r="NNJ246" s="92"/>
      <c r="NNK246" s="92"/>
      <c r="NNL246" s="92"/>
      <c r="NNM246" s="92"/>
      <c r="NNN246" s="92"/>
      <c r="NNO246" s="92"/>
      <c r="NNP246" s="92"/>
      <c r="NNQ246" s="92"/>
      <c r="NNR246" s="92"/>
      <c r="NNS246" s="92"/>
      <c r="NNT246" s="92"/>
      <c r="NNU246" s="92"/>
      <c r="NNV246" s="92"/>
      <c r="NNW246" s="92"/>
      <c r="NNX246" s="92"/>
      <c r="NNY246" s="92"/>
      <c r="NNZ246" s="92"/>
      <c r="NOA246" s="92"/>
      <c r="NOB246" s="92"/>
      <c r="NOC246" s="92"/>
      <c r="NOD246" s="92"/>
      <c r="NOE246" s="92"/>
      <c r="NOF246" s="92"/>
      <c r="NOG246" s="92"/>
      <c r="NOH246" s="92"/>
      <c r="NOI246" s="92"/>
      <c r="NOJ246" s="92"/>
      <c r="NOK246" s="92"/>
      <c r="NOL246" s="92"/>
      <c r="NOM246" s="92"/>
      <c r="NON246" s="92"/>
      <c r="NOO246" s="92"/>
      <c r="NOP246" s="92"/>
      <c r="NOQ246" s="92"/>
      <c r="NOR246" s="92"/>
      <c r="NOS246" s="92"/>
      <c r="NOT246" s="92"/>
      <c r="NOU246" s="92"/>
      <c r="NOV246" s="92"/>
      <c r="NOW246" s="92"/>
      <c r="NOX246" s="92"/>
      <c r="NOY246" s="92"/>
      <c r="NOZ246" s="92"/>
      <c r="NPA246" s="92"/>
      <c r="NPB246" s="92"/>
      <c r="NPC246" s="92"/>
      <c r="NPD246" s="92"/>
      <c r="NPE246" s="92"/>
      <c r="NPF246" s="92"/>
      <c r="NPG246" s="92"/>
      <c r="NPH246" s="92"/>
      <c r="NPI246" s="92"/>
      <c r="NPJ246" s="92"/>
      <c r="NPK246" s="92"/>
      <c r="NPL246" s="92"/>
      <c r="NPM246" s="92"/>
      <c r="NPN246" s="92"/>
      <c r="NPO246" s="92"/>
      <c r="NPP246" s="92"/>
      <c r="NPQ246" s="92"/>
      <c r="NPR246" s="92"/>
      <c r="NPS246" s="92"/>
      <c r="NPT246" s="92"/>
      <c r="NPU246" s="92"/>
      <c r="NPV246" s="92"/>
      <c r="NPW246" s="92"/>
      <c r="NPX246" s="92"/>
      <c r="NPY246" s="92"/>
      <c r="NPZ246" s="92"/>
      <c r="NQA246" s="92"/>
      <c r="NQB246" s="92"/>
      <c r="NQC246" s="92"/>
      <c r="NQD246" s="92"/>
      <c r="NQE246" s="92"/>
      <c r="NQF246" s="92"/>
      <c r="NQG246" s="92"/>
      <c r="NQH246" s="92"/>
      <c r="NQI246" s="92"/>
      <c r="NQJ246" s="92"/>
      <c r="NQK246" s="92"/>
      <c r="NQL246" s="92"/>
      <c r="NQM246" s="92"/>
      <c r="NQN246" s="92"/>
      <c r="NQO246" s="92"/>
      <c r="NQP246" s="92"/>
      <c r="NQQ246" s="92"/>
      <c r="NQR246" s="92"/>
      <c r="NQS246" s="92"/>
      <c r="NQT246" s="92"/>
      <c r="NQU246" s="92"/>
      <c r="NQV246" s="92"/>
      <c r="NQW246" s="92"/>
      <c r="NQX246" s="92"/>
      <c r="NQY246" s="92"/>
      <c r="NQZ246" s="92"/>
      <c r="NRA246" s="92"/>
      <c r="NRB246" s="92"/>
      <c r="NRC246" s="92"/>
      <c r="NRD246" s="92"/>
      <c r="NRE246" s="92"/>
      <c r="NRF246" s="92"/>
      <c r="NRG246" s="92"/>
      <c r="NRH246" s="92"/>
      <c r="NRI246" s="92"/>
      <c r="NRJ246" s="92"/>
      <c r="NRK246" s="92"/>
      <c r="NRL246" s="92"/>
      <c r="NRM246" s="92"/>
      <c r="NRN246" s="92"/>
      <c r="NRO246" s="92"/>
      <c r="NRP246" s="92"/>
      <c r="NRQ246" s="92"/>
      <c r="NRR246" s="92"/>
      <c r="NRS246" s="92"/>
      <c r="NRT246" s="92"/>
      <c r="NRU246" s="92"/>
      <c r="NRV246" s="92"/>
      <c r="NRW246" s="92"/>
      <c r="NRX246" s="92"/>
      <c r="NRY246" s="92"/>
      <c r="NRZ246" s="92"/>
      <c r="NSA246" s="92"/>
      <c r="NSB246" s="92"/>
      <c r="NSC246" s="92"/>
      <c r="NSD246" s="92"/>
      <c r="NSE246" s="92"/>
      <c r="NSF246" s="92"/>
      <c r="NSG246" s="92"/>
      <c r="NSH246" s="92"/>
      <c r="NSI246" s="92"/>
      <c r="NSJ246" s="92"/>
      <c r="NSK246" s="92"/>
      <c r="NSL246" s="92"/>
      <c r="NSM246" s="92"/>
      <c r="NSN246" s="92"/>
      <c r="NSO246" s="92"/>
      <c r="NSP246" s="92"/>
      <c r="NSQ246" s="92"/>
      <c r="NSR246" s="92"/>
      <c r="NSS246" s="92"/>
      <c r="NST246" s="92"/>
      <c r="NSU246" s="92"/>
      <c r="NSV246" s="92"/>
      <c r="NSW246" s="92"/>
      <c r="NSX246" s="92"/>
      <c r="NSY246" s="92"/>
      <c r="NSZ246" s="92"/>
      <c r="NTA246" s="92"/>
      <c r="NTB246" s="92"/>
      <c r="NTC246" s="92"/>
      <c r="NTD246" s="92"/>
      <c r="NTE246" s="92"/>
      <c r="NTF246" s="92"/>
      <c r="NTG246" s="92"/>
      <c r="NTH246" s="92"/>
      <c r="NTI246" s="92"/>
      <c r="NTJ246" s="92"/>
      <c r="NTK246" s="92"/>
      <c r="NTL246" s="92"/>
      <c r="NTM246" s="92"/>
      <c r="NTN246" s="92"/>
      <c r="NTO246" s="92"/>
      <c r="NTP246" s="92"/>
      <c r="NTQ246" s="92"/>
      <c r="NTR246" s="92"/>
      <c r="NTS246" s="92"/>
      <c r="NTT246" s="92"/>
      <c r="NTU246" s="92"/>
      <c r="NTV246" s="92"/>
      <c r="NTW246" s="92"/>
      <c r="NTX246" s="92"/>
      <c r="NTY246" s="92"/>
      <c r="NTZ246" s="92"/>
      <c r="NUA246" s="92"/>
      <c r="NUB246" s="92"/>
      <c r="NUC246" s="92"/>
      <c r="NUD246" s="92"/>
      <c r="NUE246" s="92"/>
      <c r="NUF246" s="92"/>
      <c r="NUG246" s="92"/>
      <c r="NUH246" s="92"/>
      <c r="NUI246" s="92"/>
      <c r="NUJ246" s="92"/>
      <c r="NUK246" s="92"/>
      <c r="NUL246" s="92"/>
      <c r="NUM246" s="92"/>
      <c r="NUN246" s="92"/>
      <c r="NUO246" s="92"/>
      <c r="NUP246" s="92"/>
      <c r="NUQ246" s="92"/>
      <c r="NUR246" s="92"/>
      <c r="NUS246" s="92"/>
      <c r="NUT246" s="92"/>
      <c r="NUU246" s="92"/>
      <c r="NUV246" s="92"/>
      <c r="NUW246" s="92"/>
      <c r="NUX246" s="92"/>
      <c r="NUY246" s="92"/>
      <c r="NUZ246" s="92"/>
      <c r="NVA246" s="92"/>
      <c r="NVB246" s="92"/>
      <c r="NVC246" s="92"/>
      <c r="NVD246" s="92"/>
      <c r="NVE246" s="92"/>
      <c r="NVF246" s="92"/>
      <c r="NVG246" s="92"/>
      <c r="NVH246" s="92"/>
      <c r="NVI246" s="92"/>
      <c r="NVJ246" s="92"/>
      <c r="NVK246" s="92"/>
      <c r="NVL246" s="92"/>
      <c r="NVM246" s="92"/>
      <c r="NVN246" s="92"/>
      <c r="NVO246" s="92"/>
      <c r="NVP246" s="92"/>
      <c r="NVQ246" s="92"/>
      <c r="NVR246" s="92"/>
      <c r="NVS246" s="92"/>
      <c r="NVT246" s="92"/>
      <c r="NVU246" s="92"/>
      <c r="NVV246" s="92"/>
      <c r="NVW246" s="92"/>
      <c r="NVX246" s="92"/>
      <c r="NVY246" s="92"/>
      <c r="NVZ246" s="92"/>
      <c r="NWA246" s="92"/>
      <c r="NWB246" s="92"/>
      <c r="NWC246" s="92"/>
      <c r="NWD246" s="92"/>
      <c r="NWE246" s="92"/>
      <c r="NWF246" s="92"/>
      <c r="NWG246" s="92"/>
      <c r="NWH246" s="92"/>
      <c r="NWI246" s="92"/>
      <c r="NWJ246" s="92"/>
      <c r="NWK246" s="92"/>
      <c r="NWL246" s="92"/>
      <c r="NWM246" s="92"/>
      <c r="NWN246" s="92"/>
      <c r="NWO246" s="92"/>
      <c r="NWP246" s="92"/>
      <c r="NWQ246" s="92"/>
      <c r="NWR246" s="92"/>
      <c r="NWS246" s="92"/>
      <c r="NWT246" s="92"/>
      <c r="NWU246" s="92"/>
      <c r="NWV246" s="92"/>
      <c r="NWW246" s="92"/>
      <c r="NWX246" s="92"/>
      <c r="NWY246" s="92"/>
      <c r="NWZ246" s="92"/>
      <c r="NXA246" s="92"/>
      <c r="NXB246" s="92"/>
      <c r="NXC246" s="92"/>
      <c r="NXD246" s="92"/>
      <c r="NXE246" s="92"/>
      <c r="NXF246" s="92"/>
      <c r="NXG246" s="92"/>
      <c r="NXH246" s="92"/>
      <c r="NXI246" s="92"/>
      <c r="NXJ246" s="92"/>
      <c r="NXK246" s="92"/>
      <c r="NXL246" s="92"/>
      <c r="NXM246" s="92"/>
      <c r="NXN246" s="92"/>
      <c r="NXO246" s="92"/>
      <c r="NXP246" s="92"/>
      <c r="NXQ246" s="92"/>
      <c r="NXR246" s="92"/>
      <c r="NXS246" s="92"/>
      <c r="NXT246" s="92"/>
      <c r="NXU246" s="92"/>
      <c r="NXV246" s="92"/>
      <c r="NXW246" s="92"/>
      <c r="NXX246" s="92"/>
      <c r="NXY246" s="92"/>
      <c r="NXZ246" s="92"/>
      <c r="NYA246" s="92"/>
      <c r="NYB246" s="92"/>
      <c r="NYC246" s="92"/>
      <c r="NYD246" s="92"/>
      <c r="NYE246" s="92"/>
      <c r="NYF246" s="92"/>
      <c r="NYG246" s="92"/>
      <c r="NYH246" s="92"/>
      <c r="NYI246" s="92"/>
      <c r="NYJ246" s="92"/>
      <c r="NYK246" s="92"/>
      <c r="NYL246" s="92"/>
      <c r="NYM246" s="92"/>
      <c r="NYN246" s="92"/>
      <c r="NYO246" s="92"/>
      <c r="NYP246" s="92"/>
      <c r="NYQ246" s="92"/>
      <c r="NYR246" s="92"/>
      <c r="NYS246" s="92"/>
      <c r="NYT246" s="92"/>
      <c r="NYU246" s="92"/>
      <c r="NYV246" s="92"/>
      <c r="NYW246" s="92"/>
      <c r="NYX246" s="92"/>
      <c r="NYY246" s="92"/>
      <c r="NYZ246" s="92"/>
      <c r="NZA246" s="92"/>
      <c r="NZB246" s="92"/>
      <c r="NZC246" s="92"/>
      <c r="NZD246" s="92"/>
      <c r="NZE246" s="92"/>
      <c r="NZF246" s="92"/>
      <c r="NZG246" s="92"/>
      <c r="NZH246" s="92"/>
      <c r="NZI246" s="92"/>
      <c r="NZJ246" s="92"/>
      <c r="NZK246" s="92"/>
      <c r="NZL246" s="92"/>
      <c r="NZM246" s="92"/>
      <c r="NZN246" s="92"/>
      <c r="NZO246" s="92"/>
      <c r="NZP246" s="92"/>
      <c r="NZQ246" s="92"/>
      <c r="NZR246" s="92"/>
      <c r="NZS246" s="92"/>
      <c r="NZT246" s="92"/>
      <c r="NZU246" s="92"/>
      <c r="NZV246" s="92"/>
      <c r="NZW246" s="92"/>
      <c r="NZX246" s="92"/>
      <c r="NZY246" s="92"/>
      <c r="NZZ246" s="92"/>
      <c r="OAA246" s="92"/>
      <c r="OAB246" s="92"/>
      <c r="OAC246" s="92"/>
      <c r="OAD246" s="92"/>
      <c r="OAE246" s="92"/>
      <c r="OAF246" s="92"/>
      <c r="OAG246" s="92"/>
      <c r="OAH246" s="92"/>
      <c r="OAI246" s="92"/>
      <c r="OAJ246" s="92"/>
      <c r="OAK246" s="92"/>
      <c r="OAL246" s="92"/>
      <c r="OAM246" s="92"/>
      <c r="OAN246" s="92"/>
      <c r="OAO246" s="92"/>
      <c r="OAP246" s="92"/>
      <c r="OAQ246" s="92"/>
      <c r="OAR246" s="92"/>
      <c r="OAS246" s="92"/>
      <c r="OAT246" s="92"/>
      <c r="OAU246" s="92"/>
      <c r="OAV246" s="92"/>
      <c r="OAW246" s="92"/>
      <c r="OAX246" s="92"/>
      <c r="OAY246" s="92"/>
      <c r="OAZ246" s="92"/>
      <c r="OBA246" s="92"/>
      <c r="OBB246" s="92"/>
      <c r="OBC246" s="92"/>
      <c r="OBD246" s="92"/>
      <c r="OBE246" s="92"/>
      <c r="OBF246" s="92"/>
      <c r="OBG246" s="92"/>
      <c r="OBH246" s="92"/>
      <c r="OBI246" s="92"/>
      <c r="OBJ246" s="92"/>
      <c r="OBK246" s="92"/>
      <c r="OBL246" s="92"/>
      <c r="OBM246" s="92"/>
      <c r="OBN246" s="92"/>
      <c r="OBO246" s="92"/>
      <c r="OBP246" s="92"/>
      <c r="OBQ246" s="92"/>
      <c r="OBR246" s="92"/>
      <c r="OBS246" s="92"/>
      <c r="OBT246" s="92"/>
      <c r="OBU246" s="92"/>
      <c r="OBV246" s="92"/>
      <c r="OBW246" s="92"/>
      <c r="OBX246" s="92"/>
      <c r="OBY246" s="92"/>
      <c r="OBZ246" s="92"/>
      <c r="OCA246" s="92"/>
      <c r="OCB246" s="92"/>
      <c r="OCC246" s="92"/>
      <c r="OCD246" s="92"/>
      <c r="OCE246" s="92"/>
      <c r="OCF246" s="92"/>
      <c r="OCG246" s="92"/>
      <c r="OCH246" s="92"/>
      <c r="OCI246" s="92"/>
      <c r="OCJ246" s="92"/>
      <c r="OCK246" s="92"/>
      <c r="OCL246" s="92"/>
      <c r="OCM246" s="92"/>
      <c r="OCN246" s="92"/>
      <c r="OCO246" s="92"/>
      <c r="OCP246" s="92"/>
      <c r="OCQ246" s="92"/>
      <c r="OCR246" s="92"/>
      <c r="OCS246" s="92"/>
      <c r="OCT246" s="92"/>
      <c r="OCU246" s="92"/>
      <c r="OCV246" s="92"/>
      <c r="OCW246" s="92"/>
      <c r="OCX246" s="92"/>
      <c r="OCY246" s="92"/>
      <c r="OCZ246" s="92"/>
      <c r="ODA246" s="92"/>
      <c r="ODB246" s="92"/>
      <c r="ODC246" s="92"/>
      <c r="ODD246" s="92"/>
      <c r="ODE246" s="92"/>
      <c r="ODF246" s="92"/>
      <c r="ODG246" s="92"/>
      <c r="ODH246" s="92"/>
      <c r="ODI246" s="92"/>
      <c r="ODJ246" s="92"/>
      <c r="ODK246" s="92"/>
      <c r="ODL246" s="92"/>
      <c r="ODM246" s="92"/>
      <c r="ODN246" s="92"/>
      <c r="ODO246" s="92"/>
      <c r="ODP246" s="92"/>
      <c r="ODQ246" s="92"/>
      <c r="ODR246" s="92"/>
      <c r="ODS246" s="92"/>
      <c r="ODT246" s="92"/>
      <c r="ODU246" s="92"/>
      <c r="ODV246" s="92"/>
      <c r="ODW246" s="92"/>
      <c r="ODX246" s="92"/>
      <c r="ODY246" s="92"/>
      <c r="ODZ246" s="92"/>
      <c r="OEA246" s="92"/>
      <c r="OEB246" s="92"/>
      <c r="OEC246" s="92"/>
      <c r="OED246" s="92"/>
      <c r="OEE246" s="92"/>
      <c r="OEF246" s="92"/>
      <c r="OEG246" s="92"/>
      <c r="OEH246" s="92"/>
      <c r="OEI246" s="92"/>
      <c r="OEJ246" s="92"/>
      <c r="OEK246" s="92"/>
      <c r="OEL246" s="92"/>
      <c r="OEM246" s="92"/>
      <c r="OEN246" s="92"/>
      <c r="OEO246" s="92"/>
      <c r="OEP246" s="92"/>
      <c r="OEQ246" s="92"/>
      <c r="OER246" s="92"/>
      <c r="OES246" s="92"/>
      <c r="OET246" s="92"/>
      <c r="OEU246" s="92"/>
      <c r="OEV246" s="92"/>
      <c r="OEW246" s="92"/>
      <c r="OEX246" s="92"/>
      <c r="OEY246" s="92"/>
      <c r="OEZ246" s="92"/>
      <c r="OFA246" s="92"/>
      <c r="OFB246" s="92"/>
      <c r="OFC246" s="92"/>
      <c r="OFD246" s="92"/>
      <c r="OFE246" s="92"/>
      <c r="OFF246" s="92"/>
      <c r="OFG246" s="92"/>
      <c r="OFH246" s="92"/>
      <c r="OFI246" s="92"/>
      <c r="OFJ246" s="92"/>
      <c r="OFK246" s="92"/>
      <c r="OFL246" s="92"/>
      <c r="OFM246" s="92"/>
      <c r="OFN246" s="92"/>
      <c r="OFO246" s="92"/>
      <c r="OFP246" s="92"/>
      <c r="OFQ246" s="92"/>
      <c r="OFR246" s="92"/>
      <c r="OFS246" s="92"/>
      <c r="OFT246" s="92"/>
      <c r="OFU246" s="92"/>
      <c r="OFV246" s="92"/>
      <c r="OFW246" s="92"/>
      <c r="OFX246" s="92"/>
      <c r="OFY246" s="92"/>
      <c r="OFZ246" s="92"/>
      <c r="OGA246" s="92"/>
      <c r="OGB246" s="92"/>
      <c r="OGC246" s="92"/>
      <c r="OGD246" s="92"/>
      <c r="OGE246" s="92"/>
      <c r="OGF246" s="92"/>
      <c r="OGG246" s="92"/>
      <c r="OGH246" s="92"/>
      <c r="OGI246" s="92"/>
      <c r="OGJ246" s="92"/>
      <c r="OGK246" s="92"/>
      <c r="OGL246" s="92"/>
      <c r="OGM246" s="92"/>
      <c r="OGN246" s="92"/>
      <c r="OGO246" s="92"/>
      <c r="OGP246" s="92"/>
      <c r="OGQ246" s="92"/>
      <c r="OGR246" s="92"/>
      <c r="OGS246" s="92"/>
      <c r="OGT246" s="92"/>
      <c r="OGU246" s="92"/>
      <c r="OGV246" s="92"/>
      <c r="OGW246" s="92"/>
      <c r="OGX246" s="92"/>
      <c r="OGY246" s="92"/>
      <c r="OGZ246" s="92"/>
      <c r="OHA246" s="92"/>
      <c r="OHB246" s="92"/>
      <c r="OHC246" s="92"/>
      <c r="OHD246" s="92"/>
      <c r="OHE246" s="92"/>
      <c r="OHF246" s="92"/>
      <c r="OHG246" s="92"/>
      <c r="OHH246" s="92"/>
      <c r="OHI246" s="92"/>
      <c r="OHJ246" s="92"/>
      <c r="OHK246" s="92"/>
      <c r="OHL246" s="92"/>
      <c r="OHM246" s="92"/>
      <c r="OHN246" s="92"/>
      <c r="OHO246" s="92"/>
      <c r="OHP246" s="92"/>
      <c r="OHQ246" s="92"/>
      <c r="OHR246" s="92"/>
      <c r="OHS246" s="92"/>
      <c r="OHT246" s="92"/>
      <c r="OHU246" s="92"/>
      <c r="OHV246" s="92"/>
      <c r="OHW246" s="92"/>
      <c r="OHX246" s="92"/>
      <c r="OHY246" s="92"/>
      <c r="OHZ246" s="92"/>
      <c r="OIA246" s="92"/>
      <c r="OIB246" s="92"/>
      <c r="OIC246" s="92"/>
      <c r="OID246" s="92"/>
      <c r="OIE246" s="92"/>
      <c r="OIF246" s="92"/>
      <c r="OIG246" s="92"/>
      <c r="OIH246" s="92"/>
      <c r="OII246" s="92"/>
      <c r="OIJ246" s="92"/>
      <c r="OIK246" s="92"/>
      <c r="OIL246" s="92"/>
      <c r="OIM246" s="92"/>
      <c r="OIN246" s="92"/>
      <c r="OIO246" s="92"/>
      <c r="OIP246" s="92"/>
      <c r="OIQ246" s="92"/>
      <c r="OIR246" s="92"/>
      <c r="OIS246" s="92"/>
      <c r="OIT246" s="92"/>
      <c r="OIU246" s="92"/>
      <c r="OIV246" s="92"/>
      <c r="OIW246" s="92"/>
      <c r="OIX246" s="92"/>
      <c r="OIY246" s="92"/>
      <c r="OIZ246" s="92"/>
      <c r="OJA246" s="92"/>
      <c r="OJB246" s="92"/>
      <c r="OJC246" s="92"/>
      <c r="OJD246" s="92"/>
      <c r="OJE246" s="92"/>
      <c r="OJF246" s="92"/>
      <c r="OJG246" s="92"/>
      <c r="OJH246" s="92"/>
      <c r="OJI246" s="92"/>
      <c r="OJJ246" s="92"/>
      <c r="OJK246" s="92"/>
      <c r="OJL246" s="92"/>
      <c r="OJM246" s="92"/>
      <c r="OJN246" s="92"/>
      <c r="OJO246" s="92"/>
      <c r="OJP246" s="92"/>
      <c r="OJQ246" s="92"/>
      <c r="OJR246" s="92"/>
      <c r="OJS246" s="92"/>
      <c r="OJT246" s="92"/>
      <c r="OJU246" s="92"/>
      <c r="OJV246" s="92"/>
      <c r="OJW246" s="92"/>
      <c r="OJX246" s="92"/>
      <c r="OJY246" s="92"/>
      <c r="OJZ246" s="92"/>
      <c r="OKA246" s="92"/>
      <c r="OKB246" s="92"/>
      <c r="OKC246" s="92"/>
      <c r="OKD246" s="92"/>
      <c r="OKE246" s="92"/>
      <c r="OKF246" s="92"/>
      <c r="OKG246" s="92"/>
      <c r="OKH246" s="92"/>
      <c r="OKI246" s="92"/>
      <c r="OKJ246" s="92"/>
      <c r="OKK246" s="92"/>
      <c r="OKL246" s="92"/>
      <c r="OKM246" s="92"/>
      <c r="OKN246" s="92"/>
      <c r="OKO246" s="92"/>
      <c r="OKP246" s="92"/>
      <c r="OKQ246" s="92"/>
      <c r="OKR246" s="92"/>
      <c r="OKS246" s="92"/>
      <c r="OKT246" s="92"/>
      <c r="OKU246" s="92"/>
      <c r="OKV246" s="92"/>
      <c r="OKW246" s="92"/>
      <c r="OKX246" s="92"/>
      <c r="OKY246" s="92"/>
      <c r="OKZ246" s="92"/>
      <c r="OLA246" s="92"/>
      <c r="OLB246" s="92"/>
      <c r="OLC246" s="92"/>
      <c r="OLD246" s="92"/>
      <c r="OLE246" s="92"/>
      <c r="OLF246" s="92"/>
      <c r="OLG246" s="92"/>
      <c r="OLH246" s="92"/>
      <c r="OLI246" s="92"/>
      <c r="OLJ246" s="92"/>
      <c r="OLK246" s="92"/>
      <c r="OLL246" s="92"/>
      <c r="OLM246" s="92"/>
      <c r="OLN246" s="92"/>
      <c r="OLO246" s="92"/>
      <c r="OLP246" s="92"/>
      <c r="OLQ246" s="92"/>
      <c r="OLR246" s="92"/>
      <c r="OLS246" s="92"/>
      <c r="OLT246" s="92"/>
      <c r="OLU246" s="92"/>
      <c r="OLV246" s="92"/>
      <c r="OLW246" s="92"/>
      <c r="OLX246" s="92"/>
      <c r="OLY246" s="92"/>
      <c r="OLZ246" s="92"/>
      <c r="OMA246" s="92"/>
      <c r="OMB246" s="92"/>
      <c r="OMC246" s="92"/>
      <c r="OMD246" s="92"/>
      <c r="OME246" s="92"/>
      <c r="OMF246" s="92"/>
      <c r="OMG246" s="92"/>
      <c r="OMH246" s="92"/>
      <c r="OMI246" s="92"/>
      <c r="OMJ246" s="92"/>
      <c r="OMK246" s="92"/>
      <c r="OML246" s="92"/>
      <c r="OMM246" s="92"/>
      <c r="OMN246" s="92"/>
      <c r="OMO246" s="92"/>
      <c r="OMP246" s="92"/>
      <c r="OMQ246" s="92"/>
      <c r="OMR246" s="92"/>
      <c r="OMS246" s="92"/>
      <c r="OMT246" s="92"/>
      <c r="OMU246" s="92"/>
      <c r="OMV246" s="92"/>
      <c r="OMW246" s="92"/>
      <c r="OMX246" s="92"/>
      <c r="OMY246" s="92"/>
      <c r="OMZ246" s="92"/>
      <c r="ONA246" s="92"/>
      <c r="ONB246" s="92"/>
      <c r="ONC246" s="92"/>
      <c r="OND246" s="92"/>
      <c r="ONE246" s="92"/>
      <c r="ONF246" s="92"/>
      <c r="ONG246" s="92"/>
      <c r="ONH246" s="92"/>
      <c r="ONI246" s="92"/>
      <c r="ONJ246" s="92"/>
      <c r="ONK246" s="92"/>
      <c r="ONL246" s="92"/>
      <c r="ONM246" s="92"/>
      <c r="ONN246" s="92"/>
      <c r="ONO246" s="92"/>
      <c r="ONP246" s="92"/>
      <c r="ONQ246" s="92"/>
      <c r="ONR246" s="92"/>
      <c r="ONS246" s="92"/>
      <c r="ONT246" s="92"/>
      <c r="ONU246" s="92"/>
      <c r="ONV246" s="92"/>
      <c r="ONW246" s="92"/>
      <c r="ONX246" s="92"/>
      <c r="ONY246" s="92"/>
      <c r="ONZ246" s="92"/>
      <c r="OOA246" s="92"/>
      <c r="OOB246" s="92"/>
      <c r="OOC246" s="92"/>
      <c r="OOD246" s="92"/>
      <c r="OOE246" s="92"/>
      <c r="OOF246" s="92"/>
      <c r="OOG246" s="92"/>
      <c r="OOH246" s="92"/>
      <c r="OOI246" s="92"/>
      <c r="OOJ246" s="92"/>
      <c r="OOK246" s="92"/>
      <c r="OOL246" s="92"/>
      <c r="OOM246" s="92"/>
      <c r="OON246" s="92"/>
      <c r="OOO246" s="92"/>
      <c r="OOP246" s="92"/>
      <c r="OOQ246" s="92"/>
      <c r="OOR246" s="92"/>
      <c r="OOS246" s="92"/>
      <c r="OOT246" s="92"/>
      <c r="OOU246" s="92"/>
      <c r="OOV246" s="92"/>
      <c r="OOW246" s="92"/>
      <c r="OOX246" s="92"/>
      <c r="OOY246" s="92"/>
      <c r="OOZ246" s="92"/>
      <c r="OPA246" s="92"/>
      <c r="OPB246" s="92"/>
      <c r="OPC246" s="92"/>
      <c r="OPD246" s="92"/>
      <c r="OPE246" s="92"/>
      <c r="OPF246" s="92"/>
      <c r="OPG246" s="92"/>
      <c r="OPH246" s="92"/>
      <c r="OPI246" s="92"/>
      <c r="OPJ246" s="92"/>
      <c r="OPK246" s="92"/>
      <c r="OPL246" s="92"/>
      <c r="OPM246" s="92"/>
      <c r="OPN246" s="92"/>
      <c r="OPO246" s="92"/>
      <c r="OPP246" s="92"/>
      <c r="OPQ246" s="92"/>
      <c r="OPR246" s="92"/>
      <c r="OPS246" s="92"/>
      <c r="OPT246" s="92"/>
      <c r="OPU246" s="92"/>
      <c r="OPV246" s="92"/>
      <c r="OPW246" s="92"/>
      <c r="OPX246" s="92"/>
      <c r="OPY246" s="92"/>
      <c r="OPZ246" s="92"/>
      <c r="OQA246" s="92"/>
      <c r="OQB246" s="92"/>
      <c r="OQC246" s="92"/>
      <c r="OQD246" s="92"/>
      <c r="OQE246" s="92"/>
      <c r="OQF246" s="92"/>
      <c r="OQG246" s="92"/>
      <c r="OQH246" s="92"/>
      <c r="OQI246" s="92"/>
      <c r="OQJ246" s="92"/>
      <c r="OQK246" s="92"/>
      <c r="OQL246" s="92"/>
      <c r="OQM246" s="92"/>
      <c r="OQN246" s="92"/>
      <c r="OQO246" s="92"/>
      <c r="OQP246" s="92"/>
      <c r="OQQ246" s="92"/>
      <c r="OQR246" s="92"/>
      <c r="OQS246" s="92"/>
      <c r="OQT246" s="92"/>
      <c r="OQU246" s="92"/>
      <c r="OQV246" s="92"/>
      <c r="OQW246" s="92"/>
      <c r="OQX246" s="92"/>
      <c r="OQY246" s="92"/>
      <c r="OQZ246" s="92"/>
      <c r="ORA246" s="92"/>
      <c r="ORB246" s="92"/>
      <c r="ORC246" s="92"/>
      <c r="ORD246" s="92"/>
      <c r="ORE246" s="92"/>
      <c r="ORF246" s="92"/>
      <c r="ORG246" s="92"/>
      <c r="ORH246" s="92"/>
      <c r="ORI246" s="92"/>
      <c r="ORJ246" s="92"/>
      <c r="ORK246" s="92"/>
      <c r="ORL246" s="92"/>
      <c r="ORM246" s="92"/>
      <c r="ORN246" s="92"/>
      <c r="ORO246" s="92"/>
      <c r="ORP246" s="92"/>
      <c r="ORQ246" s="92"/>
      <c r="ORR246" s="92"/>
      <c r="ORS246" s="92"/>
      <c r="ORT246" s="92"/>
      <c r="ORU246" s="92"/>
      <c r="ORV246" s="92"/>
      <c r="ORW246" s="92"/>
      <c r="ORX246" s="92"/>
      <c r="ORY246" s="92"/>
      <c r="ORZ246" s="92"/>
      <c r="OSA246" s="92"/>
      <c r="OSB246" s="92"/>
      <c r="OSC246" s="92"/>
      <c r="OSD246" s="92"/>
      <c r="OSE246" s="92"/>
      <c r="OSF246" s="92"/>
      <c r="OSG246" s="92"/>
      <c r="OSH246" s="92"/>
      <c r="OSI246" s="92"/>
      <c r="OSJ246" s="92"/>
      <c r="OSK246" s="92"/>
      <c r="OSL246" s="92"/>
      <c r="OSM246" s="92"/>
      <c r="OSN246" s="92"/>
      <c r="OSO246" s="92"/>
      <c r="OSP246" s="92"/>
      <c r="OSQ246" s="92"/>
      <c r="OSR246" s="92"/>
      <c r="OSS246" s="92"/>
      <c r="OST246" s="92"/>
      <c r="OSU246" s="92"/>
      <c r="OSV246" s="92"/>
      <c r="OSW246" s="92"/>
      <c r="OSX246" s="92"/>
      <c r="OSY246" s="92"/>
      <c r="OSZ246" s="92"/>
      <c r="OTA246" s="92"/>
      <c r="OTB246" s="92"/>
      <c r="OTC246" s="92"/>
      <c r="OTD246" s="92"/>
      <c r="OTE246" s="92"/>
      <c r="OTF246" s="92"/>
      <c r="OTG246" s="92"/>
      <c r="OTH246" s="92"/>
      <c r="OTI246" s="92"/>
      <c r="OTJ246" s="92"/>
      <c r="OTK246" s="92"/>
      <c r="OTL246" s="92"/>
      <c r="OTM246" s="92"/>
      <c r="OTN246" s="92"/>
      <c r="OTO246" s="92"/>
      <c r="OTP246" s="92"/>
      <c r="OTQ246" s="92"/>
      <c r="OTR246" s="92"/>
      <c r="OTS246" s="92"/>
      <c r="OTT246" s="92"/>
      <c r="OTU246" s="92"/>
      <c r="OTV246" s="92"/>
      <c r="OTW246" s="92"/>
      <c r="OTX246" s="92"/>
      <c r="OTY246" s="92"/>
      <c r="OTZ246" s="92"/>
      <c r="OUA246" s="92"/>
      <c r="OUB246" s="92"/>
      <c r="OUC246" s="92"/>
      <c r="OUD246" s="92"/>
      <c r="OUE246" s="92"/>
      <c r="OUF246" s="92"/>
      <c r="OUG246" s="92"/>
      <c r="OUH246" s="92"/>
      <c r="OUI246" s="92"/>
      <c r="OUJ246" s="92"/>
      <c r="OUK246" s="92"/>
      <c r="OUL246" s="92"/>
      <c r="OUM246" s="92"/>
      <c r="OUN246" s="92"/>
      <c r="OUO246" s="92"/>
      <c r="OUP246" s="92"/>
      <c r="OUQ246" s="92"/>
      <c r="OUR246" s="92"/>
      <c r="OUS246" s="92"/>
      <c r="OUT246" s="92"/>
      <c r="OUU246" s="92"/>
      <c r="OUV246" s="92"/>
      <c r="OUW246" s="92"/>
      <c r="OUX246" s="92"/>
      <c r="OUY246" s="92"/>
      <c r="OUZ246" s="92"/>
      <c r="OVA246" s="92"/>
      <c r="OVB246" s="92"/>
      <c r="OVC246" s="92"/>
      <c r="OVD246" s="92"/>
      <c r="OVE246" s="92"/>
      <c r="OVF246" s="92"/>
      <c r="OVG246" s="92"/>
      <c r="OVH246" s="92"/>
      <c r="OVI246" s="92"/>
      <c r="OVJ246" s="92"/>
      <c r="OVK246" s="92"/>
      <c r="OVL246" s="92"/>
      <c r="OVM246" s="92"/>
      <c r="OVN246" s="92"/>
      <c r="OVO246" s="92"/>
      <c r="OVP246" s="92"/>
      <c r="OVQ246" s="92"/>
      <c r="OVR246" s="92"/>
      <c r="OVS246" s="92"/>
      <c r="OVT246" s="92"/>
      <c r="OVU246" s="92"/>
      <c r="OVV246" s="92"/>
      <c r="OVW246" s="92"/>
      <c r="OVX246" s="92"/>
      <c r="OVY246" s="92"/>
      <c r="OVZ246" s="92"/>
      <c r="OWA246" s="92"/>
      <c r="OWB246" s="92"/>
      <c r="OWC246" s="92"/>
      <c r="OWD246" s="92"/>
      <c r="OWE246" s="92"/>
      <c r="OWF246" s="92"/>
      <c r="OWG246" s="92"/>
      <c r="OWH246" s="92"/>
      <c r="OWI246" s="92"/>
      <c r="OWJ246" s="92"/>
      <c r="OWK246" s="92"/>
      <c r="OWL246" s="92"/>
      <c r="OWM246" s="92"/>
      <c r="OWN246" s="92"/>
      <c r="OWO246" s="92"/>
      <c r="OWP246" s="92"/>
      <c r="OWQ246" s="92"/>
      <c r="OWR246" s="92"/>
      <c r="OWS246" s="92"/>
      <c r="OWT246" s="92"/>
      <c r="OWU246" s="92"/>
      <c r="OWV246" s="92"/>
      <c r="OWW246" s="92"/>
      <c r="OWX246" s="92"/>
      <c r="OWY246" s="92"/>
      <c r="OWZ246" s="92"/>
      <c r="OXA246" s="92"/>
      <c r="OXB246" s="92"/>
      <c r="OXC246" s="92"/>
      <c r="OXD246" s="92"/>
      <c r="OXE246" s="92"/>
      <c r="OXF246" s="92"/>
      <c r="OXG246" s="92"/>
      <c r="OXH246" s="92"/>
      <c r="OXI246" s="92"/>
      <c r="OXJ246" s="92"/>
      <c r="OXK246" s="92"/>
      <c r="OXL246" s="92"/>
      <c r="OXM246" s="92"/>
      <c r="OXN246" s="92"/>
      <c r="OXO246" s="92"/>
      <c r="OXP246" s="92"/>
      <c r="OXQ246" s="92"/>
      <c r="OXR246" s="92"/>
      <c r="OXS246" s="92"/>
      <c r="OXT246" s="92"/>
      <c r="OXU246" s="92"/>
      <c r="OXV246" s="92"/>
      <c r="OXW246" s="92"/>
      <c r="OXX246" s="92"/>
      <c r="OXY246" s="92"/>
      <c r="OXZ246" s="92"/>
      <c r="OYA246" s="92"/>
      <c r="OYB246" s="92"/>
      <c r="OYC246" s="92"/>
      <c r="OYD246" s="92"/>
      <c r="OYE246" s="92"/>
      <c r="OYF246" s="92"/>
      <c r="OYG246" s="92"/>
      <c r="OYH246" s="92"/>
      <c r="OYI246" s="92"/>
      <c r="OYJ246" s="92"/>
      <c r="OYK246" s="92"/>
      <c r="OYL246" s="92"/>
      <c r="OYM246" s="92"/>
      <c r="OYN246" s="92"/>
      <c r="OYO246" s="92"/>
      <c r="OYP246" s="92"/>
      <c r="OYQ246" s="92"/>
      <c r="OYR246" s="92"/>
      <c r="OYS246" s="92"/>
      <c r="OYT246" s="92"/>
      <c r="OYU246" s="92"/>
      <c r="OYV246" s="92"/>
      <c r="OYW246" s="92"/>
      <c r="OYX246" s="92"/>
      <c r="OYY246" s="92"/>
      <c r="OYZ246" s="92"/>
      <c r="OZA246" s="92"/>
      <c r="OZB246" s="92"/>
      <c r="OZC246" s="92"/>
      <c r="OZD246" s="92"/>
      <c r="OZE246" s="92"/>
      <c r="OZF246" s="92"/>
      <c r="OZG246" s="92"/>
      <c r="OZH246" s="92"/>
      <c r="OZI246" s="92"/>
      <c r="OZJ246" s="92"/>
      <c r="OZK246" s="92"/>
      <c r="OZL246" s="92"/>
      <c r="OZM246" s="92"/>
      <c r="OZN246" s="92"/>
      <c r="OZO246" s="92"/>
      <c r="OZP246" s="92"/>
      <c r="OZQ246" s="92"/>
      <c r="OZR246" s="92"/>
      <c r="OZS246" s="92"/>
      <c r="OZT246" s="92"/>
      <c r="OZU246" s="92"/>
      <c r="OZV246" s="92"/>
      <c r="OZW246" s="92"/>
      <c r="OZX246" s="92"/>
      <c r="OZY246" s="92"/>
      <c r="OZZ246" s="92"/>
      <c r="PAA246" s="92"/>
      <c r="PAB246" s="92"/>
      <c r="PAC246" s="92"/>
      <c r="PAD246" s="92"/>
      <c r="PAE246" s="92"/>
      <c r="PAF246" s="92"/>
      <c r="PAG246" s="92"/>
      <c r="PAH246" s="92"/>
      <c r="PAI246" s="92"/>
      <c r="PAJ246" s="92"/>
      <c r="PAK246" s="92"/>
      <c r="PAL246" s="92"/>
      <c r="PAM246" s="92"/>
      <c r="PAN246" s="92"/>
      <c r="PAO246" s="92"/>
      <c r="PAP246" s="92"/>
      <c r="PAQ246" s="92"/>
      <c r="PAR246" s="92"/>
      <c r="PAS246" s="92"/>
      <c r="PAT246" s="92"/>
      <c r="PAU246" s="92"/>
      <c r="PAV246" s="92"/>
      <c r="PAW246" s="92"/>
      <c r="PAX246" s="92"/>
      <c r="PAY246" s="92"/>
      <c r="PAZ246" s="92"/>
      <c r="PBA246" s="92"/>
      <c r="PBB246" s="92"/>
      <c r="PBC246" s="92"/>
      <c r="PBD246" s="92"/>
      <c r="PBE246" s="92"/>
      <c r="PBF246" s="92"/>
      <c r="PBG246" s="92"/>
      <c r="PBH246" s="92"/>
      <c r="PBI246" s="92"/>
      <c r="PBJ246" s="92"/>
      <c r="PBK246" s="92"/>
      <c r="PBL246" s="92"/>
      <c r="PBM246" s="92"/>
      <c r="PBN246" s="92"/>
      <c r="PBO246" s="92"/>
      <c r="PBP246" s="92"/>
      <c r="PBQ246" s="92"/>
      <c r="PBR246" s="92"/>
      <c r="PBS246" s="92"/>
      <c r="PBT246" s="92"/>
      <c r="PBU246" s="92"/>
      <c r="PBV246" s="92"/>
      <c r="PBW246" s="92"/>
      <c r="PBX246" s="92"/>
      <c r="PBY246" s="92"/>
      <c r="PBZ246" s="92"/>
      <c r="PCA246" s="92"/>
      <c r="PCB246" s="92"/>
      <c r="PCC246" s="92"/>
      <c r="PCD246" s="92"/>
      <c r="PCE246" s="92"/>
      <c r="PCF246" s="92"/>
      <c r="PCG246" s="92"/>
      <c r="PCH246" s="92"/>
      <c r="PCI246" s="92"/>
      <c r="PCJ246" s="92"/>
      <c r="PCK246" s="92"/>
      <c r="PCL246" s="92"/>
      <c r="PCM246" s="92"/>
      <c r="PCN246" s="92"/>
      <c r="PCO246" s="92"/>
      <c r="PCP246" s="92"/>
      <c r="PCQ246" s="92"/>
      <c r="PCR246" s="92"/>
      <c r="PCS246" s="92"/>
      <c r="PCT246" s="92"/>
      <c r="PCU246" s="92"/>
      <c r="PCV246" s="92"/>
      <c r="PCW246" s="92"/>
      <c r="PCX246" s="92"/>
      <c r="PCY246" s="92"/>
      <c r="PCZ246" s="92"/>
      <c r="PDA246" s="92"/>
      <c r="PDB246" s="92"/>
      <c r="PDC246" s="92"/>
      <c r="PDD246" s="92"/>
      <c r="PDE246" s="92"/>
      <c r="PDF246" s="92"/>
      <c r="PDG246" s="92"/>
      <c r="PDH246" s="92"/>
      <c r="PDI246" s="92"/>
      <c r="PDJ246" s="92"/>
      <c r="PDK246" s="92"/>
      <c r="PDL246" s="92"/>
      <c r="PDM246" s="92"/>
      <c r="PDN246" s="92"/>
      <c r="PDO246" s="92"/>
      <c r="PDP246" s="92"/>
      <c r="PDQ246" s="92"/>
      <c r="PDR246" s="92"/>
      <c r="PDS246" s="92"/>
      <c r="PDT246" s="92"/>
      <c r="PDU246" s="92"/>
      <c r="PDV246" s="92"/>
      <c r="PDW246" s="92"/>
      <c r="PDX246" s="92"/>
      <c r="PDY246" s="92"/>
      <c r="PDZ246" s="92"/>
      <c r="PEA246" s="92"/>
      <c r="PEB246" s="92"/>
      <c r="PEC246" s="92"/>
      <c r="PED246" s="92"/>
      <c r="PEE246" s="92"/>
      <c r="PEF246" s="92"/>
      <c r="PEG246" s="92"/>
      <c r="PEH246" s="92"/>
      <c r="PEI246" s="92"/>
      <c r="PEJ246" s="92"/>
      <c r="PEK246" s="92"/>
      <c r="PEL246" s="92"/>
      <c r="PEM246" s="92"/>
      <c r="PEN246" s="92"/>
      <c r="PEO246" s="92"/>
      <c r="PEP246" s="92"/>
      <c r="PEQ246" s="92"/>
      <c r="PER246" s="92"/>
      <c r="PES246" s="92"/>
      <c r="PET246" s="92"/>
      <c r="PEU246" s="92"/>
      <c r="PEV246" s="92"/>
      <c r="PEW246" s="92"/>
      <c r="PEX246" s="92"/>
      <c r="PEY246" s="92"/>
      <c r="PEZ246" s="92"/>
      <c r="PFA246" s="92"/>
      <c r="PFB246" s="92"/>
      <c r="PFC246" s="92"/>
      <c r="PFD246" s="92"/>
      <c r="PFE246" s="92"/>
      <c r="PFF246" s="92"/>
      <c r="PFG246" s="92"/>
      <c r="PFH246" s="92"/>
      <c r="PFI246" s="92"/>
      <c r="PFJ246" s="92"/>
      <c r="PFK246" s="92"/>
      <c r="PFL246" s="92"/>
      <c r="PFM246" s="92"/>
      <c r="PFN246" s="92"/>
      <c r="PFO246" s="92"/>
      <c r="PFP246" s="92"/>
      <c r="PFQ246" s="92"/>
      <c r="PFR246" s="92"/>
      <c r="PFS246" s="92"/>
      <c r="PFT246" s="92"/>
      <c r="PFU246" s="92"/>
      <c r="PFV246" s="92"/>
      <c r="PFW246" s="92"/>
      <c r="PFX246" s="92"/>
      <c r="PFY246" s="92"/>
      <c r="PFZ246" s="92"/>
      <c r="PGA246" s="92"/>
      <c r="PGB246" s="92"/>
      <c r="PGC246" s="92"/>
      <c r="PGD246" s="92"/>
      <c r="PGE246" s="92"/>
      <c r="PGF246" s="92"/>
      <c r="PGG246" s="92"/>
      <c r="PGH246" s="92"/>
      <c r="PGI246" s="92"/>
      <c r="PGJ246" s="92"/>
      <c r="PGK246" s="92"/>
      <c r="PGL246" s="92"/>
      <c r="PGM246" s="92"/>
      <c r="PGN246" s="92"/>
      <c r="PGO246" s="92"/>
      <c r="PGP246" s="92"/>
      <c r="PGQ246" s="92"/>
      <c r="PGR246" s="92"/>
      <c r="PGS246" s="92"/>
      <c r="PGT246" s="92"/>
      <c r="PGU246" s="92"/>
      <c r="PGV246" s="92"/>
      <c r="PGW246" s="92"/>
      <c r="PGX246" s="92"/>
      <c r="PGY246" s="92"/>
      <c r="PGZ246" s="92"/>
      <c r="PHA246" s="92"/>
      <c r="PHB246" s="92"/>
      <c r="PHC246" s="92"/>
      <c r="PHD246" s="92"/>
      <c r="PHE246" s="92"/>
      <c r="PHF246" s="92"/>
      <c r="PHG246" s="92"/>
      <c r="PHH246" s="92"/>
      <c r="PHI246" s="92"/>
      <c r="PHJ246" s="92"/>
      <c r="PHK246" s="92"/>
      <c r="PHL246" s="92"/>
      <c r="PHM246" s="92"/>
      <c r="PHN246" s="92"/>
      <c r="PHO246" s="92"/>
      <c r="PHP246" s="92"/>
      <c r="PHQ246" s="92"/>
      <c r="PHR246" s="92"/>
      <c r="PHS246" s="92"/>
      <c r="PHT246" s="92"/>
      <c r="PHU246" s="92"/>
      <c r="PHV246" s="92"/>
      <c r="PHW246" s="92"/>
      <c r="PHX246" s="92"/>
      <c r="PHY246" s="92"/>
      <c r="PHZ246" s="92"/>
      <c r="PIA246" s="92"/>
      <c r="PIB246" s="92"/>
      <c r="PIC246" s="92"/>
      <c r="PID246" s="92"/>
      <c r="PIE246" s="92"/>
      <c r="PIF246" s="92"/>
      <c r="PIG246" s="92"/>
      <c r="PIH246" s="92"/>
      <c r="PII246" s="92"/>
      <c r="PIJ246" s="92"/>
      <c r="PIK246" s="92"/>
      <c r="PIL246" s="92"/>
      <c r="PIM246" s="92"/>
      <c r="PIN246" s="92"/>
      <c r="PIO246" s="92"/>
      <c r="PIP246" s="92"/>
      <c r="PIQ246" s="92"/>
      <c r="PIR246" s="92"/>
      <c r="PIS246" s="92"/>
      <c r="PIT246" s="92"/>
      <c r="PIU246" s="92"/>
      <c r="PIV246" s="92"/>
      <c r="PIW246" s="92"/>
      <c r="PIX246" s="92"/>
      <c r="PIY246" s="92"/>
      <c r="PIZ246" s="92"/>
      <c r="PJA246" s="92"/>
      <c r="PJB246" s="92"/>
      <c r="PJC246" s="92"/>
      <c r="PJD246" s="92"/>
      <c r="PJE246" s="92"/>
      <c r="PJF246" s="92"/>
      <c r="PJG246" s="92"/>
      <c r="PJH246" s="92"/>
      <c r="PJI246" s="92"/>
      <c r="PJJ246" s="92"/>
      <c r="PJK246" s="92"/>
      <c r="PJL246" s="92"/>
      <c r="PJM246" s="92"/>
      <c r="PJN246" s="92"/>
      <c r="PJO246" s="92"/>
      <c r="PJP246" s="92"/>
      <c r="PJQ246" s="92"/>
      <c r="PJR246" s="92"/>
      <c r="PJS246" s="92"/>
      <c r="PJT246" s="92"/>
      <c r="PJU246" s="92"/>
      <c r="PJV246" s="92"/>
      <c r="PJW246" s="92"/>
      <c r="PJX246" s="92"/>
      <c r="PJY246" s="92"/>
      <c r="PJZ246" s="92"/>
      <c r="PKA246" s="92"/>
      <c r="PKB246" s="92"/>
      <c r="PKC246" s="92"/>
      <c r="PKD246" s="92"/>
      <c r="PKE246" s="92"/>
      <c r="PKF246" s="92"/>
      <c r="PKG246" s="92"/>
      <c r="PKH246" s="92"/>
      <c r="PKI246" s="92"/>
      <c r="PKJ246" s="92"/>
      <c r="PKK246" s="92"/>
      <c r="PKL246" s="92"/>
      <c r="PKM246" s="92"/>
      <c r="PKN246" s="92"/>
      <c r="PKO246" s="92"/>
      <c r="PKP246" s="92"/>
      <c r="PKQ246" s="92"/>
      <c r="PKR246" s="92"/>
      <c r="PKS246" s="92"/>
      <c r="PKT246" s="92"/>
      <c r="PKU246" s="92"/>
      <c r="PKV246" s="92"/>
      <c r="PKW246" s="92"/>
      <c r="PKX246" s="92"/>
      <c r="PKY246" s="92"/>
      <c r="PKZ246" s="92"/>
      <c r="PLA246" s="92"/>
      <c r="PLB246" s="92"/>
      <c r="PLC246" s="92"/>
      <c r="PLD246" s="92"/>
      <c r="PLE246" s="92"/>
      <c r="PLF246" s="92"/>
      <c r="PLG246" s="92"/>
      <c r="PLH246" s="92"/>
      <c r="PLI246" s="92"/>
      <c r="PLJ246" s="92"/>
      <c r="PLK246" s="92"/>
      <c r="PLL246" s="92"/>
      <c r="PLM246" s="92"/>
      <c r="PLN246" s="92"/>
      <c r="PLO246" s="92"/>
      <c r="PLP246" s="92"/>
      <c r="PLQ246" s="92"/>
      <c r="PLR246" s="92"/>
      <c r="PLS246" s="92"/>
      <c r="PLT246" s="92"/>
      <c r="PLU246" s="92"/>
      <c r="PLV246" s="92"/>
      <c r="PLW246" s="92"/>
      <c r="PLX246" s="92"/>
      <c r="PLY246" s="92"/>
      <c r="PLZ246" s="92"/>
      <c r="PMA246" s="92"/>
      <c r="PMB246" s="92"/>
      <c r="PMC246" s="92"/>
      <c r="PMD246" s="92"/>
      <c r="PME246" s="92"/>
      <c r="PMF246" s="92"/>
      <c r="PMG246" s="92"/>
      <c r="PMH246" s="92"/>
      <c r="PMI246" s="92"/>
      <c r="PMJ246" s="92"/>
      <c r="PMK246" s="92"/>
      <c r="PML246" s="92"/>
      <c r="PMM246" s="92"/>
      <c r="PMN246" s="92"/>
      <c r="PMO246" s="92"/>
      <c r="PMP246" s="92"/>
      <c r="PMQ246" s="92"/>
      <c r="PMR246" s="92"/>
      <c r="PMS246" s="92"/>
      <c r="PMT246" s="92"/>
      <c r="PMU246" s="92"/>
      <c r="PMV246" s="92"/>
      <c r="PMW246" s="92"/>
      <c r="PMX246" s="92"/>
      <c r="PMY246" s="92"/>
      <c r="PMZ246" s="92"/>
      <c r="PNA246" s="92"/>
      <c r="PNB246" s="92"/>
      <c r="PNC246" s="92"/>
      <c r="PND246" s="92"/>
      <c r="PNE246" s="92"/>
      <c r="PNF246" s="92"/>
      <c r="PNG246" s="92"/>
      <c r="PNH246" s="92"/>
      <c r="PNI246" s="92"/>
      <c r="PNJ246" s="92"/>
      <c r="PNK246" s="92"/>
      <c r="PNL246" s="92"/>
      <c r="PNM246" s="92"/>
      <c r="PNN246" s="92"/>
      <c r="PNO246" s="92"/>
      <c r="PNP246" s="92"/>
      <c r="PNQ246" s="92"/>
      <c r="PNR246" s="92"/>
      <c r="PNS246" s="92"/>
      <c r="PNT246" s="92"/>
      <c r="PNU246" s="92"/>
      <c r="PNV246" s="92"/>
      <c r="PNW246" s="92"/>
      <c r="PNX246" s="92"/>
      <c r="PNY246" s="92"/>
      <c r="PNZ246" s="92"/>
      <c r="POA246" s="92"/>
      <c r="POB246" s="92"/>
      <c r="POC246" s="92"/>
      <c r="POD246" s="92"/>
      <c r="POE246" s="92"/>
      <c r="POF246" s="92"/>
      <c r="POG246" s="92"/>
      <c r="POH246" s="92"/>
      <c r="POI246" s="92"/>
      <c r="POJ246" s="92"/>
      <c r="POK246" s="92"/>
      <c r="POL246" s="92"/>
      <c r="POM246" s="92"/>
      <c r="PON246" s="92"/>
      <c r="POO246" s="92"/>
      <c r="POP246" s="92"/>
      <c r="POQ246" s="92"/>
      <c r="POR246" s="92"/>
      <c r="POS246" s="92"/>
      <c r="POT246" s="92"/>
      <c r="POU246" s="92"/>
      <c r="POV246" s="92"/>
      <c r="POW246" s="92"/>
      <c r="POX246" s="92"/>
      <c r="POY246" s="92"/>
      <c r="POZ246" s="92"/>
      <c r="PPA246" s="92"/>
      <c r="PPB246" s="92"/>
      <c r="PPC246" s="92"/>
      <c r="PPD246" s="92"/>
      <c r="PPE246" s="92"/>
      <c r="PPF246" s="92"/>
      <c r="PPG246" s="92"/>
      <c r="PPH246" s="92"/>
      <c r="PPI246" s="92"/>
      <c r="PPJ246" s="92"/>
      <c r="PPK246" s="92"/>
      <c r="PPL246" s="92"/>
      <c r="PPM246" s="92"/>
      <c r="PPN246" s="92"/>
      <c r="PPO246" s="92"/>
      <c r="PPP246" s="92"/>
      <c r="PPQ246" s="92"/>
      <c r="PPR246" s="92"/>
      <c r="PPS246" s="92"/>
      <c r="PPT246" s="92"/>
      <c r="PPU246" s="92"/>
      <c r="PPV246" s="92"/>
      <c r="PPW246" s="92"/>
      <c r="PPX246" s="92"/>
      <c r="PPY246" s="92"/>
      <c r="PPZ246" s="92"/>
      <c r="PQA246" s="92"/>
      <c r="PQB246" s="92"/>
      <c r="PQC246" s="92"/>
      <c r="PQD246" s="92"/>
      <c r="PQE246" s="92"/>
      <c r="PQF246" s="92"/>
      <c r="PQG246" s="92"/>
      <c r="PQH246" s="92"/>
      <c r="PQI246" s="92"/>
      <c r="PQJ246" s="92"/>
      <c r="PQK246" s="92"/>
      <c r="PQL246" s="92"/>
      <c r="PQM246" s="92"/>
      <c r="PQN246" s="92"/>
      <c r="PQO246" s="92"/>
      <c r="PQP246" s="92"/>
      <c r="PQQ246" s="92"/>
      <c r="PQR246" s="92"/>
      <c r="PQS246" s="92"/>
      <c r="PQT246" s="92"/>
      <c r="PQU246" s="92"/>
      <c r="PQV246" s="92"/>
      <c r="PQW246" s="92"/>
      <c r="PQX246" s="92"/>
      <c r="PQY246" s="92"/>
      <c r="PQZ246" s="92"/>
      <c r="PRA246" s="92"/>
      <c r="PRB246" s="92"/>
      <c r="PRC246" s="92"/>
      <c r="PRD246" s="92"/>
      <c r="PRE246" s="92"/>
      <c r="PRF246" s="92"/>
      <c r="PRG246" s="92"/>
      <c r="PRH246" s="92"/>
      <c r="PRI246" s="92"/>
      <c r="PRJ246" s="92"/>
      <c r="PRK246" s="92"/>
      <c r="PRL246" s="92"/>
      <c r="PRM246" s="92"/>
      <c r="PRN246" s="92"/>
      <c r="PRO246" s="92"/>
      <c r="PRP246" s="92"/>
      <c r="PRQ246" s="92"/>
      <c r="PRR246" s="92"/>
      <c r="PRS246" s="92"/>
      <c r="PRT246" s="92"/>
      <c r="PRU246" s="92"/>
      <c r="PRV246" s="92"/>
      <c r="PRW246" s="92"/>
      <c r="PRX246" s="92"/>
      <c r="PRY246" s="92"/>
      <c r="PRZ246" s="92"/>
      <c r="PSA246" s="92"/>
      <c r="PSB246" s="92"/>
      <c r="PSC246" s="92"/>
      <c r="PSD246" s="92"/>
      <c r="PSE246" s="92"/>
      <c r="PSF246" s="92"/>
      <c r="PSG246" s="92"/>
      <c r="PSH246" s="92"/>
      <c r="PSI246" s="92"/>
      <c r="PSJ246" s="92"/>
      <c r="PSK246" s="92"/>
      <c r="PSL246" s="92"/>
      <c r="PSM246" s="92"/>
      <c r="PSN246" s="92"/>
      <c r="PSO246" s="92"/>
      <c r="PSP246" s="92"/>
      <c r="PSQ246" s="92"/>
      <c r="PSR246" s="92"/>
      <c r="PSS246" s="92"/>
      <c r="PST246" s="92"/>
      <c r="PSU246" s="92"/>
      <c r="PSV246" s="92"/>
      <c r="PSW246" s="92"/>
      <c r="PSX246" s="92"/>
      <c r="PSY246" s="92"/>
      <c r="PSZ246" s="92"/>
      <c r="PTA246" s="92"/>
      <c r="PTB246" s="92"/>
      <c r="PTC246" s="92"/>
      <c r="PTD246" s="92"/>
      <c r="PTE246" s="92"/>
      <c r="PTF246" s="92"/>
      <c r="PTG246" s="92"/>
      <c r="PTH246" s="92"/>
      <c r="PTI246" s="92"/>
      <c r="PTJ246" s="92"/>
      <c r="PTK246" s="92"/>
      <c r="PTL246" s="92"/>
      <c r="PTM246" s="92"/>
      <c r="PTN246" s="92"/>
      <c r="PTO246" s="92"/>
      <c r="PTP246" s="92"/>
      <c r="PTQ246" s="92"/>
      <c r="PTR246" s="92"/>
      <c r="PTS246" s="92"/>
      <c r="PTT246" s="92"/>
      <c r="PTU246" s="92"/>
      <c r="PTV246" s="92"/>
      <c r="PTW246" s="92"/>
      <c r="PTX246" s="92"/>
      <c r="PTY246" s="92"/>
      <c r="PTZ246" s="92"/>
      <c r="PUA246" s="92"/>
      <c r="PUB246" s="92"/>
      <c r="PUC246" s="92"/>
      <c r="PUD246" s="92"/>
      <c r="PUE246" s="92"/>
      <c r="PUF246" s="92"/>
      <c r="PUG246" s="92"/>
      <c r="PUH246" s="92"/>
      <c r="PUI246" s="92"/>
      <c r="PUJ246" s="92"/>
      <c r="PUK246" s="92"/>
      <c r="PUL246" s="92"/>
      <c r="PUM246" s="92"/>
      <c r="PUN246" s="92"/>
      <c r="PUO246" s="92"/>
      <c r="PUP246" s="92"/>
      <c r="PUQ246" s="92"/>
      <c r="PUR246" s="92"/>
      <c r="PUS246" s="92"/>
      <c r="PUT246" s="92"/>
      <c r="PUU246" s="92"/>
      <c r="PUV246" s="92"/>
      <c r="PUW246" s="92"/>
      <c r="PUX246" s="92"/>
      <c r="PUY246" s="92"/>
      <c r="PUZ246" s="92"/>
      <c r="PVA246" s="92"/>
      <c r="PVB246" s="92"/>
      <c r="PVC246" s="92"/>
      <c r="PVD246" s="92"/>
      <c r="PVE246" s="92"/>
      <c r="PVF246" s="92"/>
      <c r="PVG246" s="92"/>
      <c r="PVH246" s="92"/>
      <c r="PVI246" s="92"/>
      <c r="PVJ246" s="92"/>
      <c r="PVK246" s="92"/>
      <c r="PVL246" s="92"/>
      <c r="PVM246" s="92"/>
      <c r="PVN246" s="92"/>
      <c r="PVO246" s="92"/>
      <c r="PVP246" s="92"/>
      <c r="PVQ246" s="92"/>
      <c r="PVR246" s="92"/>
      <c r="PVS246" s="92"/>
      <c r="PVT246" s="92"/>
      <c r="PVU246" s="92"/>
      <c r="PVV246" s="92"/>
      <c r="PVW246" s="92"/>
      <c r="PVX246" s="92"/>
      <c r="PVY246" s="92"/>
      <c r="PVZ246" s="92"/>
      <c r="PWA246" s="92"/>
      <c r="PWB246" s="92"/>
      <c r="PWC246" s="92"/>
      <c r="PWD246" s="92"/>
      <c r="PWE246" s="92"/>
      <c r="PWF246" s="92"/>
      <c r="PWG246" s="92"/>
      <c r="PWH246" s="92"/>
      <c r="PWI246" s="92"/>
      <c r="PWJ246" s="92"/>
      <c r="PWK246" s="92"/>
      <c r="PWL246" s="92"/>
      <c r="PWM246" s="92"/>
      <c r="PWN246" s="92"/>
      <c r="PWO246" s="92"/>
      <c r="PWP246" s="92"/>
      <c r="PWQ246" s="92"/>
      <c r="PWR246" s="92"/>
      <c r="PWS246" s="92"/>
      <c r="PWT246" s="92"/>
      <c r="PWU246" s="92"/>
      <c r="PWV246" s="92"/>
      <c r="PWW246" s="92"/>
      <c r="PWX246" s="92"/>
      <c r="PWY246" s="92"/>
      <c r="PWZ246" s="92"/>
      <c r="PXA246" s="92"/>
      <c r="PXB246" s="92"/>
      <c r="PXC246" s="92"/>
      <c r="PXD246" s="92"/>
      <c r="PXE246" s="92"/>
      <c r="PXF246" s="92"/>
      <c r="PXG246" s="92"/>
      <c r="PXH246" s="92"/>
      <c r="PXI246" s="92"/>
      <c r="PXJ246" s="92"/>
      <c r="PXK246" s="92"/>
      <c r="PXL246" s="92"/>
      <c r="PXM246" s="92"/>
      <c r="PXN246" s="92"/>
      <c r="PXO246" s="92"/>
      <c r="PXP246" s="92"/>
      <c r="PXQ246" s="92"/>
      <c r="PXR246" s="92"/>
      <c r="PXS246" s="92"/>
      <c r="PXT246" s="92"/>
      <c r="PXU246" s="92"/>
      <c r="PXV246" s="92"/>
      <c r="PXW246" s="92"/>
      <c r="PXX246" s="92"/>
      <c r="PXY246" s="92"/>
      <c r="PXZ246" s="92"/>
      <c r="PYA246" s="92"/>
      <c r="PYB246" s="92"/>
      <c r="PYC246" s="92"/>
      <c r="PYD246" s="92"/>
      <c r="PYE246" s="92"/>
      <c r="PYF246" s="92"/>
      <c r="PYG246" s="92"/>
      <c r="PYH246" s="92"/>
      <c r="PYI246" s="92"/>
      <c r="PYJ246" s="92"/>
      <c r="PYK246" s="92"/>
      <c r="PYL246" s="92"/>
      <c r="PYM246" s="92"/>
      <c r="PYN246" s="92"/>
      <c r="PYO246" s="92"/>
      <c r="PYP246" s="92"/>
      <c r="PYQ246" s="92"/>
      <c r="PYR246" s="92"/>
      <c r="PYS246" s="92"/>
      <c r="PYT246" s="92"/>
      <c r="PYU246" s="92"/>
      <c r="PYV246" s="92"/>
      <c r="PYW246" s="92"/>
      <c r="PYX246" s="92"/>
      <c r="PYY246" s="92"/>
      <c r="PYZ246" s="92"/>
      <c r="PZA246" s="92"/>
      <c r="PZB246" s="92"/>
      <c r="PZC246" s="92"/>
      <c r="PZD246" s="92"/>
      <c r="PZE246" s="92"/>
      <c r="PZF246" s="92"/>
      <c r="PZG246" s="92"/>
      <c r="PZH246" s="92"/>
      <c r="PZI246" s="92"/>
      <c r="PZJ246" s="92"/>
      <c r="PZK246" s="92"/>
      <c r="PZL246" s="92"/>
      <c r="PZM246" s="92"/>
      <c r="PZN246" s="92"/>
      <c r="PZO246" s="92"/>
      <c r="PZP246" s="92"/>
      <c r="PZQ246" s="92"/>
      <c r="PZR246" s="92"/>
      <c r="PZS246" s="92"/>
      <c r="PZT246" s="92"/>
      <c r="PZU246" s="92"/>
      <c r="PZV246" s="92"/>
      <c r="PZW246" s="92"/>
      <c r="PZX246" s="92"/>
      <c r="PZY246" s="92"/>
      <c r="PZZ246" s="92"/>
      <c r="QAA246" s="92"/>
      <c r="QAB246" s="92"/>
      <c r="QAC246" s="92"/>
      <c r="QAD246" s="92"/>
      <c r="QAE246" s="92"/>
      <c r="QAF246" s="92"/>
      <c r="QAG246" s="92"/>
      <c r="QAH246" s="92"/>
      <c r="QAI246" s="92"/>
      <c r="QAJ246" s="92"/>
      <c r="QAK246" s="92"/>
      <c r="QAL246" s="92"/>
      <c r="QAM246" s="92"/>
      <c r="QAN246" s="92"/>
      <c r="QAO246" s="92"/>
      <c r="QAP246" s="92"/>
      <c r="QAQ246" s="92"/>
      <c r="QAR246" s="92"/>
      <c r="QAS246" s="92"/>
      <c r="QAT246" s="92"/>
      <c r="QAU246" s="92"/>
      <c r="QAV246" s="92"/>
      <c r="QAW246" s="92"/>
      <c r="QAX246" s="92"/>
      <c r="QAY246" s="92"/>
      <c r="QAZ246" s="92"/>
      <c r="QBA246" s="92"/>
      <c r="QBB246" s="92"/>
      <c r="QBC246" s="92"/>
      <c r="QBD246" s="92"/>
      <c r="QBE246" s="92"/>
      <c r="QBF246" s="92"/>
      <c r="QBG246" s="92"/>
      <c r="QBH246" s="92"/>
      <c r="QBI246" s="92"/>
      <c r="QBJ246" s="92"/>
      <c r="QBK246" s="92"/>
      <c r="QBL246" s="92"/>
      <c r="QBM246" s="92"/>
      <c r="QBN246" s="92"/>
      <c r="QBO246" s="92"/>
      <c r="QBP246" s="92"/>
      <c r="QBQ246" s="92"/>
      <c r="QBR246" s="92"/>
      <c r="QBS246" s="92"/>
      <c r="QBT246" s="92"/>
      <c r="QBU246" s="92"/>
      <c r="QBV246" s="92"/>
      <c r="QBW246" s="92"/>
      <c r="QBX246" s="92"/>
      <c r="QBY246" s="92"/>
      <c r="QBZ246" s="92"/>
      <c r="QCA246" s="92"/>
      <c r="QCB246" s="92"/>
      <c r="QCC246" s="92"/>
      <c r="QCD246" s="92"/>
      <c r="QCE246" s="92"/>
      <c r="QCF246" s="92"/>
      <c r="QCG246" s="92"/>
      <c r="QCH246" s="92"/>
      <c r="QCI246" s="92"/>
      <c r="QCJ246" s="92"/>
      <c r="QCK246" s="92"/>
      <c r="QCL246" s="92"/>
      <c r="QCM246" s="92"/>
      <c r="QCN246" s="92"/>
      <c r="QCO246" s="92"/>
      <c r="QCP246" s="92"/>
      <c r="QCQ246" s="92"/>
      <c r="QCR246" s="92"/>
      <c r="QCS246" s="92"/>
      <c r="QCT246" s="92"/>
      <c r="QCU246" s="92"/>
      <c r="QCV246" s="92"/>
      <c r="QCW246" s="92"/>
      <c r="QCX246" s="92"/>
      <c r="QCY246" s="92"/>
      <c r="QCZ246" s="92"/>
      <c r="QDA246" s="92"/>
      <c r="QDB246" s="92"/>
      <c r="QDC246" s="92"/>
      <c r="QDD246" s="92"/>
      <c r="QDE246" s="92"/>
      <c r="QDF246" s="92"/>
      <c r="QDG246" s="92"/>
      <c r="QDH246" s="92"/>
      <c r="QDI246" s="92"/>
      <c r="QDJ246" s="92"/>
      <c r="QDK246" s="92"/>
      <c r="QDL246" s="92"/>
      <c r="QDM246" s="92"/>
      <c r="QDN246" s="92"/>
      <c r="QDO246" s="92"/>
      <c r="QDP246" s="92"/>
      <c r="QDQ246" s="92"/>
      <c r="QDR246" s="92"/>
      <c r="QDS246" s="92"/>
      <c r="QDT246" s="92"/>
      <c r="QDU246" s="92"/>
      <c r="QDV246" s="92"/>
      <c r="QDW246" s="92"/>
      <c r="QDX246" s="92"/>
      <c r="QDY246" s="92"/>
      <c r="QDZ246" s="92"/>
      <c r="QEA246" s="92"/>
      <c r="QEB246" s="92"/>
      <c r="QEC246" s="92"/>
      <c r="QED246" s="92"/>
      <c r="QEE246" s="92"/>
      <c r="QEF246" s="92"/>
      <c r="QEG246" s="92"/>
      <c r="QEH246" s="92"/>
      <c r="QEI246" s="92"/>
      <c r="QEJ246" s="92"/>
      <c r="QEK246" s="92"/>
      <c r="QEL246" s="92"/>
      <c r="QEM246" s="92"/>
      <c r="QEN246" s="92"/>
      <c r="QEO246" s="92"/>
      <c r="QEP246" s="92"/>
      <c r="QEQ246" s="92"/>
      <c r="QER246" s="92"/>
      <c r="QES246" s="92"/>
      <c r="QET246" s="92"/>
      <c r="QEU246" s="92"/>
      <c r="QEV246" s="92"/>
      <c r="QEW246" s="92"/>
      <c r="QEX246" s="92"/>
      <c r="QEY246" s="92"/>
      <c r="QEZ246" s="92"/>
      <c r="QFA246" s="92"/>
      <c r="QFB246" s="92"/>
      <c r="QFC246" s="92"/>
      <c r="QFD246" s="92"/>
      <c r="QFE246" s="92"/>
      <c r="QFF246" s="92"/>
      <c r="QFG246" s="92"/>
      <c r="QFH246" s="92"/>
      <c r="QFI246" s="92"/>
      <c r="QFJ246" s="92"/>
      <c r="QFK246" s="92"/>
      <c r="QFL246" s="92"/>
      <c r="QFM246" s="92"/>
      <c r="QFN246" s="92"/>
      <c r="QFO246" s="92"/>
      <c r="QFP246" s="92"/>
      <c r="QFQ246" s="92"/>
      <c r="QFR246" s="92"/>
      <c r="QFS246" s="92"/>
      <c r="QFT246" s="92"/>
      <c r="QFU246" s="92"/>
      <c r="QFV246" s="92"/>
      <c r="QFW246" s="92"/>
      <c r="QFX246" s="92"/>
      <c r="QFY246" s="92"/>
      <c r="QFZ246" s="92"/>
      <c r="QGA246" s="92"/>
      <c r="QGB246" s="92"/>
      <c r="QGC246" s="92"/>
      <c r="QGD246" s="92"/>
      <c r="QGE246" s="92"/>
      <c r="QGF246" s="92"/>
      <c r="QGG246" s="92"/>
      <c r="QGH246" s="92"/>
      <c r="QGI246" s="92"/>
      <c r="QGJ246" s="92"/>
      <c r="QGK246" s="92"/>
      <c r="QGL246" s="92"/>
      <c r="QGM246" s="92"/>
      <c r="QGN246" s="92"/>
      <c r="QGO246" s="92"/>
      <c r="QGP246" s="92"/>
      <c r="QGQ246" s="92"/>
      <c r="QGR246" s="92"/>
      <c r="QGS246" s="92"/>
      <c r="QGT246" s="92"/>
      <c r="QGU246" s="92"/>
      <c r="QGV246" s="92"/>
      <c r="QGW246" s="92"/>
      <c r="QGX246" s="92"/>
      <c r="QGY246" s="92"/>
      <c r="QGZ246" s="92"/>
      <c r="QHA246" s="92"/>
      <c r="QHB246" s="92"/>
      <c r="QHC246" s="92"/>
      <c r="QHD246" s="92"/>
      <c r="QHE246" s="92"/>
      <c r="QHF246" s="92"/>
      <c r="QHG246" s="92"/>
      <c r="QHH246" s="92"/>
      <c r="QHI246" s="92"/>
      <c r="QHJ246" s="92"/>
      <c r="QHK246" s="92"/>
      <c r="QHL246" s="92"/>
      <c r="QHM246" s="92"/>
      <c r="QHN246" s="92"/>
      <c r="QHO246" s="92"/>
      <c r="QHP246" s="92"/>
      <c r="QHQ246" s="92"/>
      <c r="QHR246" s="92"/>
      <c r="QHS246" s="92"/>
      <c r="QHT246" s="92"/>
      <c r="QHU246" s="92"/>
      <c r="QHV246" s="92"/>
      <c r="QHW246" s="92"/>
      <c r="QHX246" s="92"/>
      <c r="QHY246" s="92"/>
      <c r="QHZ246" s="92"/>
      <c r="QIA246" s="92"/>
      <c r="QIB246" s="92"/>
      <c r="QIC246" s="92"/>
      <c r="QID246" s="92"/>
      <c r="QIE246" s="92"/>
      <c r="QIF246" s="92"/>
      <c r="QIG246" s="92"/>
      <c r="QIH246" s="92"/>
      <c r="QII246" s="92"/>
      <c r="QIJ246" s="92"/>
      <c r="QIK246" s="92"/>
      <c r="QIL246" s="92"/>
      <c r="QIM246" s="92"/>
      <c r="QIN246" s="92"/>
      <c r="QIO246" s="92"/>
      <c r="QIP246" s="92"/>
      <c r="QIQ246" s="92"/>
      <c r="QIR246" s="92"/>
      <c r="QIS246" s="92"/>
      <c r="QIT246" s="92"/>
      <c r="QIU246" s="92"/>
      <c r="QIV246" s="92"/>
      <c r="QIW246" s="92"/>
      <c r="QIX246" s="92"/>
      <c r="QIY246" s="92"/>
      <c r="QIZ246" s="92"/>
      <c r="QJA246" s="92"/>
      <c r="QJB246" s="92"/>
      <c r="QJC246" s="92"/>
      <c r="QJD246" s="92"/>
      <c r="QJE246" s="92"/>
      <c r="QJF246" s="92"/>
      <c r="QJG246" s="92"/>
      <c r="QJH246" s="92"/>
      <c r="QJI246" s="92"/>
      <c r="QJJ246" s="92"/>
      <c r="QJK246" s="92"/>
      <c r="QJL246" s="92"/>
      <c r="QJM246" s="92"/>
      <c r="QJN246" s="92"/>
      <c r="QJO246" s="92"/>
      <c r="QJP246" s="92"/>
      <c r="QJQ246" s="92"/>
      <c r="QJR246" s="92"/>
      <c r="QJS246" s="92"/>
      <c r="QJT246" s="92"/>
      <c r="QJU246" s="92"/>
      <c r="QJV246" s="92"/>
      <c r="QJW246" s="92"/>
      <c r="QJX246" s="92"/>
      <c r="QJY246" s="92"/>
      <c r="QJZ246" s="92"/>
      <c r="QKA246" s="92"/>
      <c r="QKB246" s="92"/>
      <c r="QKC246" s="92"/>
      <c r="QKD246" s="92"/>
      <c r="QKE246" s="92"/>
      <c r="QKF246" s="92"/>
      <c r="QKG246" s="92"/>
      <c r="QKH246" s="92"/>
      <c r="QKI246" s="92"/>
      <c r="QKJ246" s="92"/>
      <c r="QKK246" s="92"/>
      <c r="QKL246" s="92"/>
      <c r="QKM246" s="92"/>
      <c r="QKN246" s="92"/>
      <c r="QKO246" s="92"/>
      <c r="QKP246" s="92"/>
      <c r="QKQ246" s="92"/>
      <c r="QKR246" s="92"/>
      <c r="QKS246" s="92"/>
      <c r="QKT246" s="92"/>
      <c r="QKU246" s="92"/>
      <c r="QKV246" s="92"/>
      <c r="QKW246" s="92"/>
      <c r="QKX246" s="92"/>
      <c r="QKY246" s="92"/>
      <c r="QKZ246" s="92"/>
      <c r="QLA246" s="92"/>
      <c r="QLB246" s="92"/>
      <c r="QLC246" s="92"/>
      <c r="QLD246" s="92"/>
      <c r="QLE246" s="92"/>
      <c r="QLF246" s="92"/>
      <c r="QLG246" s="92"/>
      <c r="QLH246" s="92"/>
      <c r="QLI246" s="92"/>
      <c r="QLJ246" s="92"/>
      <c r="QLK246" s="92"/>
      <c r="QLL246" s="92"/>
      <c r="QLM246" s="92"/>
      <c r="QLN246" s="92"/>
      <c r="QLO246" s="92"/>
      <c r="QLP246" s="92"/>
      <c r="QLQ246" s="92"/>
      <c r="QLR246" s="92"/>
      <c r="QLS246" s="92"/>
      <c r="QLT246" s="92"/>
      <c r="QLU246" s="92"/>
      <c r="QLV246" s="92"/>
      <c r="QLW246" s="92"/>
      <c r="QLX246" s="92"/>
      <c r="QLY246" s="92"/>
      <c r="QLZ246" s="92"/>
      <c r="QMA246" s="92"/>
      <c r="QMB246" s="92"/>
      <c r="QMC246" s="92"/>
      <c r="QMD246" s="92"/>
      <c r="QME246" s="92"/>
      <c r="QMF246" s="92"/>
      <c r="QMG246" s="92"/>
      <c r="QMH246" s="92"/>
      <c r="QMI246" s="92"/>
      <c r="QMJ246" s="92"/>
      <c r="QMK246" s="92"/>
      <c r="QML246" s="92"/>
      <c r="QMM246" s="92"/>
      <c r="QMN246" s="92"/>
      <c r="QMO246" s="92"/>
      <c r="QMP246" s="92"/>
      <c r="QMQ246" s="92"/>
      <c r="QMR246" s="92"/>
      <c r="QMS246" s="92"/>
      <c r="QMT246" s="92"/>
      <c r="QMU246" s="92"/>
      <c r="QMV246" s="92"/>
      <c r="QMW246" s="92"/>
      <c r="QMX246" s="92"/>
      <c r="QMY246" s="92"/>
      <c r="QMZ246" s="92"/>
      <c r="QNA246" s="92"/>
      <c r="QNB246" s="92"/>
      <c r="QNC246" s="92"/>
      <c r="QND246" s="92"/>
      <c r="QNE246" s="92"/>
      <c r="QNF246" s="92"/>
      <c r="QNG246" s="92"/>
      <c r="QNH246" s="92"/>
      <c r="QNI246" s="92"/>
      <c r="QNJ246" s="92"/>
      <c r="QNK246" s="92"/>
      <c r="QNL246" s="92"/>
      <c r="QNM246" s="92"/>
      <c r="QNN246" s="92"/>
      <c r="QNO246" s="92"/>
      <c r="QNP246" s="92"/>
      <c r="QNQ246" s="92"/>
      <c r="QNR246" s="92"/>
      <c r="QNS246" s="92"/>
      <c r="QNT246" s="92"/>
      <c r="QNU246" s="92"/>
      <c r="QNV246" s="92"/>
      <c r="QNW246" s="92"/>
      <c r="QNX246" s="92"/>
      <c r="QNY246" s="92"/>
      <c r="QNZ246" s="92"/>
      <c r="QOA246" s="92"/>
      <c r="QOB246" s="92"/>
      <c r="QOC246" s="92"/>
      <c r="QOD246" s="92"/>
      <c r="QOE246" s="92"/>
      <c r="QOF246" s="92"/>
      <c r="QOG246" s="92"/>
      <c r="QOH246" s="92"/>
      <c r="QOI246" s="92"/>
      <c r="QOJ246" s="92"/>
      <c r="QOK246" s="92"/>
      <c r="QOL246" s="92"/>
      <c r="QOM246" s="92"/>
      <c r="QON246" s="92"/>
      <c r="QOO246" s="92"/>
      <c r="QOP246" s="92"/>
      <c r="QOQ246" s="92"/>
      <c r="QOR246" s="92"/>
      <c r="QOS246" s="92"/>
      <c r="QOT246" s="92"/>
      <c r="QOU246" s="92"/>
      <c r="QOV246" s="92"/>
      <c r="QOW246" s="92"/>
      <c r="QOX246" s="92"/>
      <c r="QOY246" s="92"/>
      <c r="QOZ246" s="92"/>
      <c r="QPA246" s="92"/>
      <c r="QPB246" s="92"/>
      <c r="QPC246" s="92"/>
      <c r="QPD246" s="92"/>
      <c r="QPE246" s="92"/>
      <c r="QPF246" s="92"/>
      <c r="QPG246" s="92"/>
      <c r="QPH246" s="92"/>
      <c r="QPI246" s="92"/>
      <c r="QPJ246" s="92"/>
      <c r="QPK246" s="92"/>
      <c r="QPL246" s="92"/>
      <c r="QPM246" s="92"/>
      <c r="QPN246" s="92"/>
      <c r="QPO246" s="92"/>
      <c r="QPP246" s="92"/>
      <c r="QPQ246" s="92"/>
      <c r="QPR246" s="92"/>
      <c r="QPS246" s="92"/>
      <c r="QPT246" s="92"/>
      <c r="QPU246" s="92"/>
      <c r="QPV246" s="92"/>
      <c r="QPW246" s="92"/>
      <c r="QPX246" s="92"/>
      <c r="QPY246" s="92"/>
      <c r="QPZ246" s="92"/>
      <c r="QQA246" s="92"/>
      <c r="QQB246" s="92"/>
      <c r="QQC246" s="92"/>
      <c r="QQD246" s="92"/>
      <c r="QQE246" s="92"/>
      <c r="QQF246" s="92"/>
      <c r="QQG246" s="92"/>
      <c r="QQH246" s="92"/>
      <c r="QQI246" s="92"/>
      <c r="QQJ246" s="92"/>
      <c r="QQK246" s="92"/>
      <c r="QQL246" s="92"/>
      <c r="QQM246" s="92"/>
      <c r="QQN246" s="92"/>
      <c r="QQO246" s="92"/>
      <c r="QQP246" s="92"/>
      <c r="QQQ246" s="92"/>
      <c r="QQR246" s="92"/>
      <c r="QQS246" s="92"/>
      <c r="QQT246" s="92"/>
      <c r="QQU246" s="92"/>
      <c r="QQV246" s="92"/>
      <c r="QQW246" s="92"/>
      <c r="QQX246" s="92"/>
      <c r="QQY246" s="92"/>
      <c r="QQZ246" s="92"/>
      <c r="QRA246" s="92"/>
      <c r="QRB246" s="92"/>
      <c r="QRC246" s="92"/>
      <c r="QRD246" s="92"/>
      <c r="QRE246" s="92"/>
      <c r="QRF246" s="92"/>
      <c r="QRG246" s="92"/>
      <c r="QRH246" s="92"/>
      <c r="QRI246" s="92"/>
      <c r="QRJ246" s="92"/>
      <c r="QRK246" s="92"/>
      <c r="QRL246" s="92"/>
      <c r="QRM246" s="92"/>
      <c r="QRN246" s="92"/>
      <c r="QRO246" s="92"/>
      <c r="QRP246" s="92"/>
      <c r="QRQ246" s="92"/>
      <c r="QRR246" s="92"/>
      <c r="QRS246" s="92"/>
      <c r="QRT246" s="92"/>
      <c r="QRU246" s="92"/>
      <c r="QRV246" s="92"/>
      <c r="QRW246" s="92"/>
      <c r="QRX246" s="92"/>
      <c r="QRY246" s="92"/>
      <c r="QRZ246" s="92"/>
      <c r="QSA246" s="92"/>
      <c r="QSB246" s="92"/>
      <c r="QSC246" s="92"/>
      <c r="QSD246" s="92"/>
      <c r="QSE246" s="92"/>
      <c r="QSF246" s="92"/>
      <c r="QSG246" s="92"/>
      <c r="QSH246" s="92"/>
      <c r="QSI246" s="92"/>
      <c r="QSJ246" s="92"/>
      <c r="QSK246" s="92"/>
      <c r="QSL246" s="92"/>
      <c r="QSM246" s="92"/>
      <c r="QSN246" s="92"/>
      <c r="QSO246" s="92"/>
      <c r="QSP246" s="92"/>
      <c r="QSQ246" s="92"/>
      <c r="QSR246" s="92"/>
      <c r="QSS246" s="92"/>
      <c r="QST246" s="92"/>
      <c r="QSU246" s="92"/>
      <c r="QSV246" s="92"/>
      <c r="QSW246" s="92"/>
      <c r="QSX246" s="92"/>
      <c r="QSY246" s="92"/>
      <c r="QSZ246" s="92"/>
      <c r="QTA246" s="92"/>
      <c r="QTB246" s="92"/>
      <c r="QTC246" s="92"/>
      <c r="QTD246" s="92"/>
      <c r="QTE246" s="92"/>
      <c r="QTF246" s="92"/>
      <c r="QTG246" s="92"/>
      <c r="QTH246" s="92"/>
      <c r="QTI246" s="92"/>
      <c r="QTJ246" s="92"/>
      <c r="QTK246" s="92"/>
      <c r="QTL246" s="92"/>
      <c r="QTM246" s="92"/>
      <c r="QTN246" s="92"/>
      <c r="QTO246" s="92"/>
      <c r="QTP246" s="92"/>
      <c r="QTQ246" s="92"/>
      <c r="QTR246" s="92"/>
      <c r="QTS246" s="92"/>
      <c r="QTT246" s="92"/>
      <c r="QTU246" s="92"/>
      <c r="QTV246" s="92"/>
      <c r="QTW246" s="92"/>
      <c r="QTX246" s="92"/>
      <c r="QTY246" s="92"/>
      <c r="QTZ246" s="92"/>
      <c r="QUA246" s="92"/>
      <c r="QUB246" s="92"/>
      <c r="QUC246" s="92"/>
      <c r="QUD246" s="92"/>
      <c r="QUE246" s="92"/>
      <c r="QUF246" s="92"/>
      <c r="QUG246" s="92"/>
      <c r="QUH246" s="92"/>
      <c r="QUI246" s="92"/>
      <c r="QUJ246" s="92"/>
      <c r="QUK246" s="92"/>
      <c r="QUL246" s="92"/>
      <c r="QUM246" s="92"/>
      <c r="QUN246" s="92"/>
      <c r="QUO246" s="92"/>
      <c r="QUP246" s="92"/>
      <c r="QUQ246" s="92"/>
      <c r="QUR246" s="92"/>
      <c r="QUS246" s="92"/>
      <c r="QUT246" s="92"/>
      <c r="QUU246" s="92"/>
      <c r="QUV246" s="92"/>
      <c r="QUW246" s="92"/>
      <c r="QUX246" s="92"/>
      <c r="QUY246" s="92"/>
      <c r="QUZ246" s="92"/>
      <c r="QVA246" s="92"/>
      <c r="QVB246" s="92"/>
      <c r="QVC246" s="92"/>
      <c r="QVD246" s="92"/>
      <c r="QVE246" s="92"/>
      <c r="QVF246" s="92"/>
      <c r="QVG246" s="92"/>
      <c r="QVH246" s="92"/>
      <c r="QVI246" s="92"/>
      <c r="QVJ246" s="92"/>
      <c r="QVK246" s="92"/>
      <c r="QVL246" s="92"/>
      <c r="QVM246" s="92"/>
      <c r="QVN246" s="92"/>
      <c r="QVO246" s="92"/>
      <c r="QVP246" s="92"/>
      <c r="QVQ246" s="92"/>
      <c r="QVR246" s="92"/>
      <c r="QVS246" s="92"/>
      <c r="QVT246" s="92"/>
      <c r="QVU246" s="92"/>
      <c r="QVV246" s="92"/>
      <c r="QVW246" s="92"/>
      <c r="QVX246" s="92"/>
      <c r="QVY246" s="92"/>
      <c r="QVZ246" s="92"/>
      <c r="QWA246" s="92"/>
      <c r="QWB246" s="92"/>
      <c r="QWC246" s="92"/>
      <c r="QWD246" s="92"/>
      <c r="QWE246" s="92"/>
      <c r="QWF246" s="92"/>
      <c r="QWG246" s="92"/>
      <c r="QWH246" s="92"/>
      <c r="QWI246" s="92"/>
      <c r="QWJ246" s="92"/>
      <c r="QWK246" s="92"/>
      <c r="QWL246" s="92"/>
      <c r="QWM246" s="92"/>
      <c r="QWN246" s="92"/>
      <c r="QWO246" s="92"/>
      <c r="QWP246" s="92"/>
      <c r="QWQ246" s="92"/>
      <c r="QWR246" s="92"/>
      <c r="QWS246" s="92"/>
      <c r="QWT246" s="92"/>
      <c r="QWU246" s="92"/>
      <c r="QWV246" s="92"/>
      <c r="QWW246" s="92"/>
      <c r="QWX246" s="92"/>
      <c r="QWY246" s="92"/>
      <c r="QWZ246" s="92"/>
      <c r="QXA246" s="92"/>
      <c r="QXB246" s="92"/>
      <c r="QXC246" s="92"/>
      <c r="QXD246" s="92"/>
      <c r="QXE246" s="92"/>
      <c r="QXF246" s="92"/>
      <c r="QXG246" s="92"/>
      <c r="QXH246" s="92"/>
      <c r="QXI246" s="92"/>
      <c r="QXJ246" s="92"/>
      <c r="QXK246" s="92"/>
      <c r="QXL246" s="92"/>
      <c r="QXM246" s="92"/>
      <c r="QXN246" s="92"/>
      <c r="QXO246" s="92"/>
      <c r="QXP246" s="92"/>
      <c r="QXQ246" s="92"/>
      <c r="QXR246" s="92"/>
      <c r="QXS246" s="92"/>
      <c r="QXT246" s="92"/>
      <c r="QXU246" s="92"/>
      <c r="QXV246" s="92"/>
      <c r="QXW246" s="92"/>
      <c r="QXX246" s="92"/>
      <c r="QXY246" s="92"/>
      <c r="QXZ246" s="92"/>
      <c r="QYA246" s="92"/>
      <c r="QYB246" s="92"/>
      <c r="QYC246" s="92"/>
      <c r="QYD246" s="92"/>
      <c r="QYE246" s="92"/>
      <c r="QYF246" s="92"/>
      <c r="QYG246" s="92"/>
      <c r="QYH246" s="92"/>
      <c r="QYI246" s="92"/>
      <c r="QYJ246" s="92"/>
      <c r="QYK246" s="92"/>
      <c r="QYL246" s="92"/>
      <c r="QYM246" s="92"/>
      <c r="QYN246" s="92"/>
      <c r="QYO246" s="92"/>
      <c r="QYP246" s="92"/>
      <c r="QYQ246" s="92"/>
      <c r="QYR246" s="92"/>
      <c r="QYS246" s="92"/>
      <c r="QYT246" s="92"/>
      <c r="QYU246" s="92"/>
      <c r="QYV246" s="92"/>
      <c r="QYW246" s="92"/>
      <c r="QYX246" s="92"/>
      <c r="QYY246" s="92"/>
      <c r="QYZ246" s="92"/>
      <c r="QZA246" s="92"/>
      <c r="QZB246" s="92"/>
      <c r="QZC246" s="92"/>
      <c r="QZD246" s="92"/>
      <c r="QZE246" s="92"/>
      <c r="QZF246" s="92"/>
      <c r="QZG246" s="92"/>
      <c r="QZH246" s="92"/>
      <c r="QZI246" s="92"/>
      <c r="QZJ246" s="92"/>
      <c r="QZK246" s="92"/>
      <c r="QZL246" s="92"/>
      <c r="QZM246" s="92"/>
      <c r="QZN246" s="92"/>
      <c r="QZO246" s="92"/>
      <c r="QZP246" s="92"/>
      <c r="QZQ246" s="92"/>
      <c r="QZR246" s="92"/>
      <c r="QZS246" s="92"/>
      <c r="QZT246" s="92"/>
      <c r="QZU246" s="92"/>
      <c r="QZV246" s="92"/>
      <c r="QZW246" s="92"/>
      <c r="QZX246" s="92"/>
      <c r="QZY246" s="92"/>
      <c r="QZZ246" s="92"/>
      <c r="RAA246" s="92"/>
      <c r="RAB246" s="92"/>
      <c r="RAC246" s="92"/>
      <c r="RAD246" s="92"/>
      <c r="RAE246" s="92"/>
      <c r="RAF246" s="92"/>
      <c r="RAG246" s="92"/>
      <c r="RAH246" s="92"/>
      <c r="RAI246" s="92"/>
      <c r="RAJ246" s="92"/>
      <c r="RAK246" s="92"/>
      <c r="RAL246" s="92"/>
      <c r="RAM246" s="92"/>
      <c r="RAN246" s="92"/>
      <c r="RAO246" s="92"/>
      <c r="RAP246" s="92"/>
      <c r="RAQ246" s="92"/>
      <c r="RAR246" s="92"/>
      <c r="RAS246" s="92"/>
      <c r="RAT246" s="92"/>
      <c r="RAU246" s="92"/>
      <c r="RAV246" s="92"/>
      <c r="RAW246" s="92"/>
      <c r="RAX246" s="92"/>
      <c r="RAY246" s="92"/>
      <c r="RAZ246" s="92"/>
      <c r="RBA246" s="92"/>
      <c r="RBB246" s="92"/>
      <c r="RBC246" s="92"/>
      <c r="RBD246" s="92"/>
      <c r="RBE246" s="92"/>
      <c r="RBF246" s="92"/>
      <c r="RBG246" s="92"/>
      <c r="RBH246" s="92"/>
      <c r="RBI246" s="92"/>
      <c r="RBJ246" s="92"/>
      <c r="RBK246" s="92"/>
      <c r="RBL246" s="92"/>
      <c r="RBM246" s="92"/>
      <c r="RBN246" s="92"/>
      <c r="RBO246" s="92"/>
      <c r="RBP246" s="92"/>
      <c r="RBQ246" s="92"/>
      <c r="RBR246" s="92"/>
      <c r="RBS246" s="92"/>
      <c r="RBT246" s="92"/>
      <c r="RBU246" s="92"/>
      <c r="RBV246" s="92"/>
      <c r="RBW246" s="92"/>
      <c r="RBX246" s="92"/>
      <c r="RBY246" s="92"/>
      <c r="RBZ246" s="92"/>
      <c r="RCA246" s="92"/>
      <c r="RCB246" s="92"/>
      <c r="RCC246" s="92"/>
      <c r="RCD246" s="92"/>
      <c r="RCE246" s="92"/>
      <c r="RCF246" s="92"/>
      <c r="RCG246" s="92"/>
      <c r="RCH246" s="92"/>
      <c r="RCI246" s="92"/>
      <c r="RCJ246" s="92"/>
      <c r="RCK246" s="92"/>
      <c r="RCL246" s="92"/>
      <c r="RCM246" s="92"/>
      <c r="RCN246" s="92"/>
      <c r="RCO246" s="92"/>
      <c r="RCP246" s="92"/>
      <c r="RCQ246" s="92"/>
      <c r="RCR246" s="92"/>
      <c r="RCS246" s="92"/>
      <c r="RCT246" s="92"/>
      <c r="RCU246" s="92"/>
      <c r="RCV246" s="92"/>
      <c r="RCW246" s="92"/>
      <c r="RCX246" s="92"/>
      <c r="RCY246" s="92"/>
      <c r="RCZ246" s="92"/>
      <c r="RDA246" s="92"/>
      <c r="RDB246" s="92"/>
      <c r="RDC246" s="92"/>
      <c r="RDD246" s="92"/>
      <c r="RDE246" s="92"/>
      <c r="RDF246" s="92"/>
      <c r="RDG246" s="92"/>
      <c r="RDH246" s="92"/>
      <c r="RDI246" s="92"/>
      <c r="RDJ246" s="92"/>
      <c r="RDK246" s="92"/>
      <c r="RDL246" s="92"/>
      <c r="RDM246" s="92"/>
      <c r="RDN246" s="92"/>
      <c r="RDO246" s="92"/>
      <c r="RDP246" s="92"/>
      <c r="RDQ246" s="92"/>
      <c r="RDR246" s="92"/>
      <c r="RDS246" s="92"/>
      <c r="RDT246" s="92"/>
      <c r="RDU246" s="92"/>
      <c r="RDV246" s="92"/>
      <c r="RDW246" s="92"/>
      <c r="RDX246" s="92"/>
      <c r="RDY246" s="92"/>
      <c r="RDZ246" s="92"/>
      <c r="REA246" s="92"/>
      <c r="REB246" s="92"/>
      <c r="REC246" s="92"/>
      <c r="RED246" s="92"/>
      <c r="REE246" s="92"/>
      <c r="REF246" s="92"/>
      <c r="REG246" s="92"/>
      <c r="REH246" s="92"/>
      <c r="REI246" s="92"/>
      <c r="REJ246" s="92"/>
      <c r="REK246" s="92"/>
      <c r="REL246" s="92"/>
      <c r="REM246" s="92"/>
      <c r="REN246" s="92"/>
      <c r="REO246" s="92"/>
      <c r="REP246" s="92"/>
      <c r="REQ246" s="92"/>
      <c r="RER246" s="92"/>
      <c r="RES246" s="92"/>
      <c r="RET246" s="92"/>
      <c r="REU246" s="92"/>
      <c r="REV246" s="92"/>
      <c r="REW246" s="92"/>
      <c r="REX246" s="92"/>
      <c r="REY246" s="92"/>
      <c r="REZ246" s="92"/>
      <c r="RFA246" s="92"/>
      <c r="RFB246" s="92"/>
      <c r="RFC246" s="92"/>
      <c r="RFD246" s="92"/>
      <c r="RFE246" s="92"/>
      <c r="RFF246" s="92"/>
      <c r="RFG246" s="92"/>
      <c r="RFH246" s="92"/>
      <c r="RFI246" s="92"/>
      <c r="RFJ246" s="92"/>
      <c r="RFK246" s="92"/>
      <c r="RFL246" s="92"/>
      <c r="RFM246" s="92"/>
      <c r="RFN246" s="92"/>
      <c r="RFO246" s="92"/>
      <c r="RFP246" s="92"/>
      <c r="RFQ246" s="92"/>
      <c r="RFR246" s="92"/>
      <c r="RFS246" s="92"/>
      <c r="RFT246" s="92"/>
      <c r="RFU246" s="92"/>
      <c r="RFV246" s="92"/>
      <c r="RFW246" s="92"/>
      <c r="RFX246" s="92"/>
      <c r="RFY246" s="92"/>
      <c r="RFZ246" s="92"/>
      <c r="RGA246" s="92"/>
      <c r="RGB246" s="92"/>
      <c r="RGC246" s="92"/>
      <c r="RGD246" s="92"/>
      <c r="RGE246" s="92"/>
      <c r="RGF246" s="92"/>
      <c r="RGG246" s="92"/>
      <c r="RGH246" s="92"/>
      <c r="RGI246" s="92"/>
      <c r="RGJ246" s="92"/>
      <c r="RGK246" s="92"/>
      <c r="RGL246" s="92"/>
      <c r="RGM246" s="92"/>
      <c r="RGN246" s="92"/>
      <c r="RGO246" s="92"/>
      <c r="RGP246" s="92"/>
      <c r="RGQ246" s="92"/>
      <c r="RGR246" s="92"/>
      <c r="RGS246" s="92"/>
      <c r="RGT246" s="92"/>
      <c r="RGU246" s="92"/>
      <c r="RGV246" s="92"/>
      <c r="RGW246" s="92"/>
      <c r="RGX246" s="92"/>
      <c r="RGY246" s="92"/>
      <c r="RGZ246" s="92"/>
      <c r="RHA246" s="92"/>
      <c r="RHB246" s="92"/>
      <c r="RHC246" s="92"/>
      <c r="RHD246" s="92"/>
      <c r="RHE246" s="92"/>
      <c r="RHF246" s="92"/>
      <c r="RHG246" s="92"/>
      <c r="RHH246" s="92"/>
      <c r="RHI246" s="92"/>
      <c r="RHJ246" s="92"/>
      <c r="RHK246" s="92"/>
      <c r="RHL246" s="92"/>
      <c r="RHM246" s="92"/>
      <c r="RHN246" s="92"/>
      <c r="RHO246" s="92"/>
      <c r="RHP246" s="92"/>
      <c r="RHQ246" s="92"/>
      <c r="RHR246" s="92"/>
      <c r="RHS246" s="92"/>
      <c r="RHT246" s="92"/>
      <c r="RHU246" s="92"/>
      <c r="RHV246" s="92"/>
      <c r="RHW246" s="92"/>
      <c r="RHX246" s="92"/>
      <c r="RHY246" s="92"/>
      <c r="RHZ246" s="92"/>
      <c r="RIA246" s="92"/>
      <c r="RIB246" s="92"/>
      <c r="RIC246" s="92"/>
      <c r="RID246" s="92"/>
      <c r="RIE246" s="92"/>
      <c r="RIF246" s="92"/>
      <c r="RIG246" s="92"/>
      <c r="RIH246" s="92"/>
      <c r="RII246" s="92"/>
      <c r="RIJ246" s="92"/>
      <c r="RIK246" s="92"/>
      <c r="RIL246" s="92"/>
      <c r="RIM246" s="92"/>
      <c r="RIN246" s="92"/>
      <c r="RIO246" s="92"/>
      <c r="RIP246" s="92"/>
      <c r="RIQ246" s="92"/>
      <c r="RIR246" s="92"/>
      <c r="RIS246" s="92"/>
      <c r="RIT246" s="92"/>
      <c r="RIU246" s="92"/>
      <c r="RIV246" s="92"/>
      <c r="RIW246" s="92"/>
      <c r="RIX246" s="92"/>
      <c r="RIY246" s="92"/>
      <c r="RIZ246" s="92"/>
      <c r="RJA246" s="92"/>
      <c r="RJB246" s="92"/>
      <c r="RJC246" s="92"/>
      <c r="RJD246" s="92"/>
      <c r="RJE246" s="92"/>
      <c r="RJF246" s="92"/>
      <c r="RJG246" s="92"/>
      <c r="RJH246" s="92"/>
      <c r="RJI246" s="92"/>
      <c r="RJJ246" s="92"/>
      <c r="RJK246" s="92"/>
      <c r="RJL246" s="92"/>
      <c r="RJM246" s="92"/>
      <c r="RJN246" s="92"/>
      <c r="RJO246" s="92"/>
      <c r="RJP246" s="92"/>
      <c r="RJQ246" s="92"/>
      <c r="RJR246" s="92"/>
      <c r="RJS246" s="92"/>
      <c r="RJT246" s="92"/>
      <c r="RJU246" s="92"/>
      <c r="RJV246" s="92"/>
      <c r="RJW246" s="92"/>
      <c r="RJX246" s="92"/>
      <c r="RJY246" s="92"/>
      <c r="RJZ246" s="92"/>
      <c r="RKA246" s="92"/>
      <c r="RKB246" s="92"/>
      <c r="RKC246" s="92"/>
      <c r="RKD246" s="92"/>
      <c r="RKE246" s="92"/>
      <c r="RKF246" s="92"/>
      <c r="RKG246" s="92"/>
      <c r="RKH246" s="92"/>
      <c r="RKI246" s="92"/>
      <c r="RKJ246" s="92"/>
      <c r="RKK246" s="92"/>
      <c r="RKL246" s="92"/>
      <c r="RKM246" s="92"/>
      <c r="RKN246" s="92"/>
      <c r="RKO246" s="92"/>
      <c r="RKP246" s="92"/>
      <c r="RKQ246" s="92"/>
      <c r="RKR246" s="92"/>
      <c r="RKS246" s="92"/>
      <c r="RKT246" s="92"/>
      <c r="RKU246" s="92"/>
      <c r="RKV246" s="92"/>
      <c r="RKW246" s="92"/>
      <c r="RKX246" s="92"/>
      <c r="RKY246" s="92"/>
      <c r="RKZ246" s="92"/>
      <c r="RLA246" s="92"/>
      <c r="RLB246" s="92"/>
      <c r="RLC246" s="92"/>
      <c r="RLD246" s="92"/>
      <c r="RLE246" s="92"/>
      <c r="RLF246" s="92"/>
      <c r="RLG246" s="92"/>
      <c r="RLH246" s="92"/>
      <c r="RLI246" s="92"/>
      <c r="RLJ246" s="92"/>
      <c r="RLK246" s="92"/>
      <c r="RLL246" s="92"/>
      <c r="RLM246" s="92"/>
      <c r="RLN246" s="92"/>
      <c r="RLO246" s="92"/>
      <c r="RLP246" s="92"/>
      <c r="RLQ246" s="92"/>
      <c r="RLR246" s="92"/>
      <c r="RLS246" s="92"/>
      <c r="RLT246" s="92"/>
      <c r="RLU246" s="92"/>
      <c r="RLV246" s="92"/>
      <c r="RLW246" s="92"/>
      <c r="RLX246" s="92"/>
      <c r="RLY246" s="92"/>
      <c r="RLZ246" s="92"/>
      <c r="RMA246" s="92"/>
      <c r="RMB246" s="92"/>
      <c r="RMC246" s="92"/>
      <c r="RMD246" s="92"/>
      <c r="RME246" s="92"/>
      <c r="RMF246" s="92"/>
      <c r="RMG246" s="92"/>
      <c r="RMH246" s="92"/>
      <c r="RMI246" s="92"/>
      <c r="RMJ246" s="92"/>
      <c r="RMK246" s="92"/>
      <c r="RML246" s="92"/>
      <c r="RMM246" s="92"/>
      <c r="RMN246" s="92"/>
      <c r="RMO246" s="92"/>
      <c r="RMP246" s="92"/>
      <c r="RMQ246" s="92"/>
      <c r="RMR246" s="92"/>
      <c r="RMS246" s="92"/>
      <c r="RMT246" s="92"/>
      <c r="RMU246" s="92"/>
      <c r="RMV246" s="92"/>
      <c r="RMW246" s="92"/>
      <c r="RMX246" s="92"/>
      <c r="RMY246" s="92"/>
      <c r="RMZ246" s="92"/>
      <c r="RNA246" s="92"/>
      <c r="RNB246" s="92"/>
      <c r="RNC246" s="92"/>
      <c r="RND246" s="92"/>
      <c r="RNE246" s="92"/>
      <c r="RNF246" s="92"/>
      <c r="RNG246" s="92"/>
      <c r="RNH246" s="92"/>
      <c r="RNI246" s="92"/>
      <c r="RNJ246" s="92"/>
      <c r="RNK246" s="92"/>
      <c r="RNL246" s="92"/>
      <c r="RNM246" s="92"/>
      <c r="RNN246" s="92"/>
      <c r="RNO246" s="92"/>
      <c r="RNP246" s="92"/>
      <c r="RNQ246" s="92"/>
      <c r="RNR246" s="92"/>
      <c r="RNS246" s="92"/>
      <c r="RNT246" s="92"/>
      <c r="RNU246" s="92"/>
      <c r="RNV246" s="92"/>
      <c r="RNW246" s="92"/>
      <c r="RNX246" s="92"/>
      <c r="RNY246" s="92"/>
      <c r="RNZ246" s="92"/>
      <c r="ROA246" s="92"/>
      <c r="ROB246" s="92"/>
      <c r="ROC246" s="92"/>
      <c r="ROD246" s="92"/>
      <c r="ROE246" s="92"/>
      <c r="ROF246" s="92"/>
      <c r="ROG246" s="92"/>
      <c r="ROH246" s="92"/>
      <c r="ROI246" s="92"/>
      <c r="ROJ246" s="92"/>
      <c r="ROK246" s="92"/>
      <c r="ROL246" s="92"/>
      <c r="ROM246" s="92"/>
      <c r="RON246" s="92"/>
      <c r="ROO246" s="92"/>
      <c r="ROP246" s="92"/>
      <c r="ROQ246" s="92"/>
      <c r="ROR246" s="92"/>
      <c r="ROS246" s="92"/>
      <c r="ROT246" s="92"/>
      <c r="ROU246" s="92"/>
      <c r="ROV246" s="92"/>
      <c r="ROW246" s="92"/>
      <c r="ROX246" s="92"/>
      <c r="ROY246" s="92"/>
      <c r="ROZ246" s="92"/>
      <c r="RPA246" s="92"/>
      <c r="RPB246" s="92"/>
      <c r="RPC246" s="92"/>
      <c r="RPD246" s="92"/>
      <c r="RPE246" s="92"/>
      <c r="RPF246" s="92"/>
      <c r="RPG246" s="92"/>
      <c r="RPH246" s="92"/>
      <c r="RPI246" s="92"/>
      <c r="RPJ246" s="92"/>
      <c r="RPK246" s="92"/>
      <c r="RPL246" s="92"/>
      <c r="RPM246" s="92"/>
      <c r="RPN246" s="92"/>
      <c r="RPO246" s="92"/>
      <c r="RPP246" s="92"/>
      <c r="RPQ246" s="92"/>
      <c r="RPR246" s="92"/>
      <c r="RPS246" s="92"/>
      <c r="RPT246" s="92"/>
      <c r="RPU246" s="92"/>
      <c r="RPV246" s="92"/>
      <c r="RPW246" s="92"/>
      <c r="RPX246" s="92"/>
      <c r="RPY246" s="92"/>
      <c r="RPZ246" s="92"/>
      <c r="RQA246" s="92"/>
      <c r="RQB246" s="92"/>
      <c r="RQC246" s="92"/>
      <c r="RQD246" s="92"/>
      <c r="RQE246" s="92"/>
      <c r="RQF246" s="92"/>
      <c r="RQG246" s="92"/>
      <c r="RQH246" s="92"/>
      <c r="RQI246" s="92"/>
      <c r="RQJ246" s="92"/>
      <c r="RQK246" s="92"/>
      <c r="RQL246" s="92"/>
      <c r="RQM246" s="92"/>
      <c r="RQN246" s="92"/>
      <c r="RQO246" s="92"/>
      <c r="RQP246" s="92"/>
      <c r="RQQ246" s="92"/>
      <c r="RQR246" s="92"/>
      <c r="RQS246" s="92"/>
      <c r="RQT246" s="92"/>
      <c r="RQU246" s="92"/>
      <c r="RQV246" s="92"/>
      <c r="RQW246" s="92"/>
      <c r="RQX246" s="92"/>
      <c r="RQY246" s="92"/>
      <c r="RQZ246" s="92"/>
      <c r="RRA246" s="92"/>
      <c r="RRB246" s="92"/>
      <c r="RRC246" s="92"/>
      <c r="RRD246" s="92"/>
      <c r="RRE246" s="92"/>
      <c r="RRF246" s="92"/>
      <c r="RRG246" s="92"/>
      <c r="RRH246" s="92"/>
      <c r="RRI246" s="92"/>
      <c r="RRJ246" s="92"/>
      <c r="RRK246" s="92"/>
      <c r="RRL246" s="92"/>
      <c r="RRM246" s="92"/>
      <c r="RRN246" s="92"/>
      <c r="RRO246" s="92"/>
      <c r="RRP246" s="92"/>
      <c r="RRQ246" s="92"/>
      <c r="RRR246" s="92"/>
      <c r="RRS246" s="92"/>
      <c r="RRT246" s="92"/>
      <c r="RRU246" s="92"/>
      <c r="RRV246" s="92"/>
      <c r="RRW246" s="92"/>
      <c r="RRX246" s="92"/>
      <c r="RRY246" s="92"/>
      <c r="RRZ246" s="92"/>
      <c r="RSA246" s="92"/>
      <c r="RSB246" s="92"/>
      <c r="RSC246" s="92"/>
      <c r="RSD246" s="92"/>
      <c r="RSE246" s="92"/>
      <c r="RSF246" s="92"/>
      <c r="RSG246" s="92"/>
      <c r="RSH246" s="92"/>
      <c r="RSI246" s="92"/>
      <c r="RSJ246" s="92"/>
      <c r="RSK246" s="92"/>
      <c r="RSL246" s="92"/>
      <c r="RSM246" s="92"/>
      <c r="RSN246" s="92"/>
      <c r="RSO246" s="92"/>
      <c r="RSP246" s="92"/>
      <c r="RSQ246" s="92"/>
      <c r="RSR246" s="92"/>
      <c r="RSS246" s="92"/>
      <c r="RST246" s="92"/>
      <c r="RSU246" s="92"/>
      <c r="RSV246" s="92"/>
      <c r="RSW246" s="92"/>
      <c r="RSX246" s="92"/>
      <c r="RSY246" s="92"/>
      <c r="RSZ246" s="92"/>
      <c r="RTA246" s="92"/>
      <c r="RTB246" s="92"/>
      <c r="RTC246" s="92"/>
      <c r="RTD246" s="92"/>
      <c r="RTE246" s="92"/>
      <c r="RTF246" s="92"/>
      <c r="RTG246" s="92"/>
      <c r="RTH246" s="92"/>
      <c r="RTI246" s="92"/>
      <c r="RTJ246" s="92"/>
      <c r="RTK246" s="92"/>
      <c r="RTL246" s="92"/>
      <c r="RTM246" s="92"/>
      <c r="RTN246" s="92"/>
      <c r="RTO246" s="92"/>
      <c r="RTP246" s="92"/>
      <c r="RTQ246" s="92"/>
      <c r="RTR246" s="92"/>
      <c r="RTS246" s="92"/>
      <c r="RTT246" s="92"/>
      <c r="RTU246" s="92"/>
      <c r="RTV246" s="92"/>
      <c r="RTW246" s="92"/>
      <c r="RTX246" s="92"/>
      <c r="RTY246" s="92"/>
      <c r="RTZ246" s="92"/>
      <c r="RUA246" s="92"/>
      <c r="RUB246" s="92"/>
      <c r="RUC246" s="92"/>
      <c r="RUD246" s="92"/>
      <c r="RUE246" s="92"/>
      <c r="RUF246" s="92"/>
      <c r="RUG246" s="92"/>
      <c r="RUH246" s="92"/>
      <c r="RUI246" s="92"/>
      <c r="RUJ246" s="92"/>
      <c r="RUK246" s="92"/>
      <c r="RUL246" s="92"/>
      <c r="RUM246" s="92"/>
      <c r="RUN246" s="92"/>
      <c r="RUO246" s="92"/>
      <c r="RUP246" s="92"/>
      <c r="RUQ246" s="92"/>
      <c r="RUR246" s="92"/>
      <c r="RUS246" s="92"/>
      <c r="RUT246" s="92"/>
      <c r="RUU246" s="92"/>
      <c r="RUV246" s="92"/>
      <c r="RUW246" s="92"/>
      <c r="RUX246" s="92"/>
      <c r="RUY246" s="92"/>
      <c r="RUZ246" s="92"/>
      <c r="RVA246" s="92"/>
      <c r="RVB246" s="92"/>
      <c r="RVC246" s="92"/>
      <c r="RVD246" s="92"/>
      <c r="RVE246" s="92"/>
      <c r="RVF246" s="92"/>
      <c r="RVG246" s="92"/>
      <c r="RVH246" s="92"/>
      <c r="RVI246" s="92"/>
      <c r="RVJ246" s="92"/>
      <c r="RVK246" s="92"/>
      <c r="RVL246" s="92"/>
      <c r="RVM246" s="92"/>
      <c r="RVN246" s="92"/>
      <c r="RVO246" s="92"/>
      <c r="RVP246" s="92"/>
      <c r="RVQ246" s="92"/>
      <c r="RVR246" s="92"/>
      <c r="RVS246" s="92"/>
      <c r="RVT246" s="92"/>
      <c r="RVU246" s="92"/>
      <c r="RVV246" s="92"/>
      <c r="RVW246" s="92"/>
      <c r="RVX246" s="92"/>
      <c r="RVY246" s="92"/>
      <c r="RVZ246" s="92"/>
      <c r="RWA246" s="92"/>
      <c r="RWB246" s="92"/>
      <c r="RWC246" s="92"/>
      <c r="RWD246" s="92"/>
      <c r="RWE246" s="92"/>
      <c r="RWF246" s="92"/>
      <c r="RWG246" s="92"/>
      <c r="RWH246" s="92"/>
      <c r="RWI246" s="92"/>
      <c r="RWJ246" s="92"/>
      <c r="RWK246" s="92"/>
      <c r="RWL246" s="92"/>
      <c r="RWM246" s="92"/>
      <c r="RWN246" s="92"/>
      <c r="RWO246" s="92"/>
      <c r="RWP246" s="92"/>
      <c r="RWQ246" s="92"/>
      <c r="RWR246" s="92"/>
      <c r="RWS246" s="92"/>
      <c r="RWT246" s="92"/>
      <c r="RWU246" s="92"/>
      <c r="RWV246" s="92"/>
      <c r="RWW246" s="92"/>
      <c r="RWX246" s="92"/>
      <c r="RWY246" s="92"/>
      <c r="RWZ246" s="92"/>
      <c r="RXA246" s="92"/>
      <c r="RXB246" s="92"/>
      <c r="RXC246" s="92"/>
      <c r="RXD246" s="92"/>
      <c r="RXE246" s="92"/>
      <c r="RXF246" s="92"/>
      <c r="RXG246" s="92"/>
      <c r="RXH246" s="92"/>
      <c r="RXI246" s="92"/>
      <c r="RXJ246" s="92"/>
      <c r="RXK246" s="92"/>
      <c r="RXL246" s="92"/>
      <c r="RXM246" s="92"/>
      <c r="RXN246" s="92"/>
      <c r="RXO246" s="92"/>
      <c r="RXP246" s="92"/>
      <c r="RXQ246" s="92"/>
      <c r="RXR246" s="92"/>
      <c r="RXS246" s="92"/>
      <c r="RXT246" s="92"/>
      <c r="RXU246" s="92"/>
      <c r="RXV246" s="92"/>
      <c r="RXW246" s="92"/>
      <c r="RXX246" s="92"/>
      <c r="RXY246" s="92"/>
      <c r="RXZ246" s="92"/>
      <c r="RYA246" s="92"/>
      <c r="RYB246" s="92"/>
      <c r="RYC246" s="92"/>
      <c r="RYD246" s="92"/>
      <c r="RYE246" s="92"/>
      <c r="RYF246" s="92"/>
      <c r="RYG246" s="92"/>
      <c r="RYH246" s="92"/>
      <c r="RYI246" s="92"/>
      <c r="RYJ246" s="92"/>
      <c r="RYK246" s="92"/>
      <c r="RYL246" s="92"/>
      <c r="RYM246" s="92"/>
      <c r="RYN246" s="92"/>
      <c r="RYO246" s="92"/>
      <c r="RYP246" s="92"/>
      <c r="RYQ246" s="92"/>
      <c r="RYR246" s="92"/>
      <c r="RYS246" s="92"/>
      <c r="RYT246" s="92"/>
      <c r="RYU246" s="92"/>
      <c r="RYV246" s="92"/>
      <c r="RYW246" s="92"/>
      <c r="RYX246" s="92"/>
      <c r="RYY246" s="92"/>
      <c r="RYZ246" s="92"/>
      <c r="RZA246" s="92"/>
      <c r="RZB246" s="92"/>
      <c r="RZC246" s="92"/>
      <c r="RZD246" s="92"/>
      <c r="RZE246" s="92"/>
      <c r="RZF246" s="92"/>
      <c r="RZG246" s="92"/>
      <c r="RZH246" s="92"/>
      <c r="RZI246" s="92"/>
      <c r="RZJ246" s="92"/>
      <c r="RZK246" s="92"/>
      <c r="RZL246" s="92"/>
      <c r="RZM246" s="92"/>
      <c r="RZN246" s="92"/>
      <c r="RZO246" s="92"/>
      <c r="RZP246" s="92"/>
      <c r="RZQ246" s="92"/>
      <c r="RZR246" s="92"/>
      <c r="RZS246" s="92"/>
      <c r="RZT246" s="92"/>
      <c r="RZU246" s="92"/>
      <c r="RZV246" s="92"/>
      <c r="RZW246" s="92"/>
      <c r="RZX246" s="92"/>
      <c r="RZY246" s="92"/>
      <c r="RZZ246" s="92"/>
      <c r="SAA246" s="92"/>
      <c r="SAB246" s="92"/>
      <c r="SAC246" s="92"/>
      <c r="SAD246" s="92"/>
      <c r="SAE246" s="92"/>
      <c r="SAF246" s="92"/>
      <c r="SAG246" s="92"/>
      <c r="SAH246" s="92"/>
      <c r="SAI246" s="92"/>
      <c r="SAJ246" s="92"/>
      <c r="SAK246" s="92"/>
      <c r="SAL246" s="92"/>
      <c r="SAM246" s="92"/>
      <c r="SAN246" s="92"/>
      <c r="SAO246" s="92"/>
      <c r="SAP246" s="92"/>
      <c r="SAQ246" s="92"/>
      <c r="SAR246" s="92"/>
      <c r="SAS246" s="92"/>
      <c r="SAT246" s="92"/>
      <c r="SAU246" s="92"/>
      <c r="SAV246" s="92"/>
      <c r="SAW246" s="92"/>
      <c r="SAX246" s="92"/>
      <c r="SAY246" s="92"/>
      <c r="SAZ246" s="92"/>
      <c r="SBA246" s="92"/>
      <c r="SBB246" s="92"/>
      <c r="SBC246" s="92"/>
      <c r="SBD246" s="92"/>
      <c r="SBE246" s="92"/>
      <c r="SBF246" s="92"/>
      <c r="SBG246" s="92"/>
      <c r="SBH246" s="92"/>
      <c r="SBI246" s="92"/>
      <c r="SBJ246" s="92"/>
      <c r="SBK246" s="92"/>
      <c r="SBL246" s="92"/>
      <c r="SBM246" s="92"/>
      <c r="SBN246" s="92"/>
      <c r="SBO246" s="92"/>
      <c r="SBP246" s="92"/>
      <c r="SBQ246" s="92"/>
      <c r="SBR246" s="92"/>
      <c r="SBS246" s="92"/>
      <c r="SBT246" s="92"/>
      <c r="SBU246" s="92"/>
      <c r="SBV246" s="92"/>
      <c r="SBW246" s="92"/>
      <c r="SBX246" s="92"/>
      <c r="SBY246" s="92"/>
      <c r="SBZ246" s="92"/>
      <c r="SCA246" s="92"/>
      <c r="SCB246" s="92"/>
      <c r="SCC246" s="92"/>
      <c r="SCD246" s="92"/>
      <c r="SCE246" s="92"/>
      <c r="SCF246" s="92"/>
      <c r="SCG246" s="92"/>
      <c r="SCH246" s="92"/>
      <c r="SCI246" s="92"/>
      <c r="SCJ246" s="92"/>
      <c r="SCK246" s="92"/>
      <c r="SCL246" s="92"/>
      <c r="SCM246" s="92"/>
      <c r="SCN246" s="92"/>
      <c r="SCO246" s="92"/>
      <c r="SCP246" s="92"/>
      <c r="SCQ246" s="92"/>
      <c r="SCR246" s="92"/>
      <c r="SCS246" s="92"/>
      <c r="SCT246" s="92"/>
      <c r="SCU246" s="92"/>
      <c r="SCV246" s="92"/>
      <c r="SCW246" s="92"/>
      <c r="SCX246" s="92"/>
      <c r="SCY246" s="92"/>
      <c r="SCZ246" s="92"/>
      <c r="SDA246" s="92"/>
      <c r="SDB246" s="92"/>
      <c r="SDC246" s="92"/>
      <c r="SDD246" s="92"/>
      <c r="SDE246" s="92"/>
      <c r="SDF246" s="92"/>
      <c r="SDG246" s="92"/>
      <c r="SDH246" s="92"/>
      <c r="SDI246" s="92"/>
      <c r="SDJ246" s="92"/>
      <c r="SDK246" s="92"/>
      <c r="SDL246" s="92"/>
      <c r="SDM246" s="92"/>
      <c r="SDN246" s="92"/>
      <c r="SDO246" s="92"/>
      <c r="SDP246" s="92"/>
      <c r="SDQ246" s="92"/>
      <c r="SDR246" s="92"/>
      <c r="SDS246" s="92"/>
      <c r="SDT246" s="92"/>
      <c r="SDU246" s="92"/>
      <c r="SDV246" s="92"/>
      <c r="SDW246" s="92"/>
      <c r="SDX246" s="92"/>
      <c r="SDY246" s="92"/>
      <c r="SDZ246" s="92"/>
      <c r="SEA246" s="92"/>
      <c r="SEB246" s="92"/>
      <c r="SEC246" s="92"/>
      <c r="SED246" s="92"/>
      <c r="SEE246" s="92"/>
      <c r="SEF246" s="92"/>
      <c r="SEG246" s="92"/>
      <c r="SEH246" s="92"/>
      <c r="SEI246" s="92"/>
      <c r="SEJ246" s="92"/>
      <c r="SEK246" s="92"/>
      <c r="SEL246" s="92"/>
      <c r="SEM246" s="92"/>
      <c r="SEN246" s="92"/>
      <c r="SEO246" s="92"/>
      <c r="SEP246" s="92"/>
      <c r="SEQ246" s="92"/>
      <c r="SER246" s="92"/>
      <c r="SES246" s="92"/>
      <c r="SET246" s="92"/>
      <c r="SEU246" s="92"/>
      <c r="SEV246" s="92"/>
      <c r="SEW246" s="92"/>
      <c r="SEX246" s="92"/>
      <c r="SEY246" s="92"/>
      <c r="SEZ246" s="92"/>
      <c r="SFA246" s="92"/>
      <c r="SFB246" s="92"/>
      <c r="SFC246" s="92"/>
      <c r="SFD246" s="92"/>
      <c r="SFE246" s="92"/>
      <c r="SFF246" s="92"/>
      <c r="SFG246" s="92"/>
      <c r="SFH246" s="92"/>
      <c r="SFI246" s="92"/>
      <c r="SFJ246" s="92"/>
      <c r="SFK246" s="92"/>
      <c r="SFL246" s="92"/>
      <c r="SFM246" s="92"/>
      <c r="SFN246" s="92"/>
      <c r="SFO246" s="92"/>
      <c r="SFP246" s="92"/>
      <c r="SFQ246" s="92"/>
      <c r="SFR246" s="92"/>
      <c r="SFS246" s="92"/>
      <c r="SFT246" s="92"/>
      <c r="SFU246" s="92"/>
      <c r="SFV246" s="92"/>
      <c r="SFW246" s="92"/>
      <c r="SFX246" s="92"/>
      <c r="SFY246" s="92"/>
      <c r="SFZ246" s="92"/>
      <c r="SGA246" s="92"/>
      <c r="SGB246" s="92"/>
      <c r="SGC246" s="92"/>
      <c r="SGD246" s="92"/>
      <c r="SGE246" s="92"/>
      <c r="SGF246" s="92"/>
      <c r="SGG246" s="92"/>
      <c r="SGH246" s="92"/>
      <c r="SGI246" s="92"/>
      <c r="SGJ246" s="92"/>
      <c r="SGK246" s="92"/>
      <c r="SGL246" s="92"/>
      <c r="SGM246" s="92"/>
      <c r="SGN246" s="92"/>
      <c r="SGO246" s="92"/>
      <c r="SGP246" s="92"/>
      <c r="SGQ246" s="92"/>
      <c r="SGR246" s="92"/>
      <c r="SGS246" s="92"/>
      <c r="SGT246" s="92"/>
      <c r="SGU246" s="92"/>
      <c r="SGV246" s="92"/>
      <c r="SGW246" s="92"/>
      <c r="SGX246" s="92"/>
      <c r="SGY246" s="92"/>
      <c r="SGZ246" s="92"/>
      <c r="SHA246" s="92"/>
      <c r="SHB246" s="92"/>
      <c r="SHC246" s="92"/>
      <c r="SHD246" s="92"/>
      <c r="SHE246" s="92"/>
      <c r="SHF246" s="92"/>
      <c r="SHG246" s="92"/>
      <c r="SHH246" s="92"/>
      <c r="SHI246" s="92"/>
      <c r="SHJ246" s="92"/>
      <c r="SHK246" s="92"/>
      <c r="SHL246" s="92"/>
      <c r="SHM246" s="92"/>
      <c r="SHN246" s="92"/>
      <c r="SHO246" s="92"/>
      <c r="SHP246" s="92"/>
      <c r="SHQ246" s="92"/>
      <c r="SHR246" s="92"/>
      <c r="SHS246" s="92"/>
      <c r="SHT246" s="92"/>
      <c r="SHU246" s="92"/>
      <c r="SHV246" s="92"/>
      <c r="SHW246" s="92"/>
      <c r="SHX246" s="92"/>
      <c r="SHY246" s="92"/>
      <c r="SHZ246" s="92"/>
      <c r="SIA246" s="92"/>
      <c r="SIB246" s="92"/>
      <c r="SIC246" s="92"/>
      <c r="SID246" s="92"/>
      <c r="SIE246" s="92"/>
      <c r="SIF246" s="92"/>
      <c r="SIG246" s="92"/>
      <c r="SIH246" s="92"/>
      <c r="SII246" s="92"/>
      <c r="SIJ246" s="92"/>
      <c r="SIK246" s="92"/>
      <c r="SIL246" s="92"/>
      <c r="SIM246" s="92"/>
      <c r="SIN246" s="92"/>
      <c r="SIO246" s="92"/>
      <c r="SIP246" s="92"/>
      <c r="SIQ246" s="92"/>
      <c r="SIR246" s="92"/>
      <c r="SIS246" s="92"/>
      <c r="SIT246" s="92"/>
      <c r="SIU246" s="92"/>
      <c r="SIV246" s="92"/>
      <c r="SIW246" s="92"/>
      <c r="SIX246" s="92"/>
      <c r="SIY246" s="92"/>
      <c r="SIZ246" s="92"/>
      <c r="SJA246" s="92"/>
      <c r="SJB246" s="92"/>
      <c r="SJC246" s="92"/>
      <c r="SJD246" s="92"/>
      <c r="SJE246" s="92"/>
      <c r="SJF246" s="92"/>
      <c r="SJG246" s="92"/>
      <c r="SJH246" s="92"/>
      <c r="SJI246" s="92"/>
      <c r="SJJ246" s="92"/>
      <c r="SJK246" s="92"/>
      <c r="SJL246" s="92"/>
      <c r="SJM246" s="92"/>
      <c r="SJN246" s="92"/>
      <c r="SJO246" s="92"/>
      <c r="SJP246" s="92"/>
      <c r="SJQ246" s="92"/>
      <c r="SJR246" s="92"/>
      <c r="SJS246" s="92"/>
      <c r="SJT246" s="92"/>
      <c r="SJU246" s="92"/>
      <c r="SJV246" s="92"/>
      <c r="SJW246" s="92"/>
      <c r="SJX246" s="92"/>
      <c r="SJY246" s="92"/>
      <c r="SJZ246" s="92"/>
      <c r="SKA246" s="92"/>
      <c r="SKB246" s="92"/>
      <c r="SKC246" s="92"/>
      <c r="SKD246" s="92"/>
      <c r="SKE246" s="92"/>
      <c r="SKF246" s="92"/>
      <c r="SKG246" s="92"/>
      <c r="SKH246" s="92"/>
      <c r="SKI246" s="92"/>
      <c r="SKJ246" s="92"/>
      <c r="SKK246" s="92"/>
      <c r="SKL246" s="92"/>
      <c r="SKM246" s="92"/>
      <c r="SKN246" s="92"/>
      <c r="SKO246" s="92"/>
      <c r="SKP246" s="92"/>
      <c r="SKQ246" s="92"/>
      <c r="SKR246" s="92"/>
      <c r="SKS246" s="92"/>
      <c r="SKT246" s="92"/>
      <c r="SKU246" s="92"/>
      <c r="SKV246" s="92"/>
      <c r="SKW246" s="92"/>
      <c r="SKX246" s="92"/>
      <c r="SKY246" s="92"/>
      <c r="SKZ246" s="92"/>
      <c r="SLA246" s="92"/>
      <c r="SLB246" s="92"/>
      <c r="SLC246" s="92"/>
      <c r="SLD246" s="92"/>
      <c r="SLE246" s="92"/>
      <c r="SLF246" s="92"/>
      <c r="SLG246" s="92"/>
      <c r="SLH246" s="92"/>
      <c r="SLI246" s="92"/>
      <c r="SLJ246" s="92"/>
      <c r="SLK246" s="92"/>
      <c r="SLL246" s="92"/>
      <c r="SLM246" s="92"/>
      <c r="SLN246" s="92"/>
      <c r="SLO246" s="92"/>
      <c r="SLP246" s="92"/>
      <c r="SLQ246" s="92"/>
      <c r="SLR246" s="92"/>
      <c r="SLS246" s="92"/>
      <c r="SLT246" s="92"/>
      <c r="SLU246" s="92"/>
      <c r="SLV246" s="92"/>
      <c r="SLW246" s="92"/>
      <c r="SLX246" s="92"/>
      <c r="SLY246" s="92"/>
      <c r="SLZ246" s="92"/>
      <c r="SMA246" s="92"/>
      <c r="SMB246" s="92"/>
      <c r="SMC246" s="92"/>
      <c r="SMD246" s="92"/>
      <c r="SME246" s="92"/>
      <c r="SMF246" s="92"/>
      <c r="SMG246" s="92"/>
      <c r="SMH246" s="92"/>
      <c r="SMI246" s="92"/>
      <c r="SMJ246" s="92"/>
      <c r="SMK246" s="92"/>
      <c r="SML246" s="92"/>
      <c r="SMM246" s="92"/>
      <c r="SMN246" s="92"/>
      <c r="SMO246" s="92"/>
      <c r="SMP246" s="92"/>
      <c r="SMQ246" s="92"/>
      <c r="SMR246" s="92"/>
      <c r="SMS246" s="92"/>
      <c r="SMT246" s="92"/>
      <c r="SMU246" s="92"/>
      <c r="SMV246" s="92"/>
      <c r="SMW246" s="92"/>
      <c r="SMX246" s="92"/>
      <c r="SMY246" s="92"/>
      <c r="SMZ246" s="92"/>
      <c r="SNA246" s="92"/>
      <c r="SNB246" s="92"/>
      <c r="SNC246" s="92"/>
      <c r="SND246" s="92"/>
      <c r="SNE246" s="92"/>
      <c r="SNF246" s="92"/>
      <c r="SNG246" s="92"/>
      <c r="SNH246" s="92"/>
      <c r="SNI246" s="92"/>
      <c r="SNJ246" s="92"/>
      <c r="SNK246" s="92"/>
      <c r="SNL246" s="92"/>
      <c r="SNM246" s="92"/>
      <c r="SNN246" s="92"/>
      <c r="SNO246" s="92"/>
      <c r="SNP246" s="92"/>
      <c r="SNQ246" s="92"/>
      <c r="SNR246" s="92"/>
      <c r="SNS246" s="92"/>
      <c r="SNT246" s="92"/>
      <c r="SNU246" s="92"/>
      <c r="SNV246" s="92"/>
      <c r="SNW246" s="92"/>
      <c r="SNX246" s="92"/>
      <c r="SNY246" s="92"/>
      <c r="SNZ246" s="92"/>
      <c r="SOA246" s="92"/>
      <c r="SOB246" s="92"/>
      <c r="SOC246" s="92"/>
      <c r="SOD246" s="92"/>
      <c r="SOE246" s="92"/>
      <c r="SOF246" s="92"/>
      <c r="SOG246" s="92"/>
      <c r="SOH246" s="92"/>
      <c r="SOI246" s="92"/>
      <c r="SOJ246" s="92"/>
      <c r="SOK246" s="92"/>
      <c r="SOL246" s="92"/>
      <c r="SOM246" s="92"/>
      <c r="SON246" s="92"/>
      <c r="SOO246" s="92"/>
      <c r="SOP246" s="92"/>
      <c r="SOQ246" s="92"/>
      <c r="SOR246" s="92"/>
      <c r="SOS246" s="92"/>
      <c r="SOT246" s="92"/>
      <c r="SOU246" s="92"/>
      <c r="SOV246" s="92"/>
      <c r="SOW246" s="92"/>
      <c r="SOX246" s="92"/>
      <c r="SOY246" s="92"/>
      <c r="SOZ246" s="92"/>
      <c r="SPA246" s="92"/>
      <c r="SPB246" s="92"/>
      <c r="SPC246" s="92"/>
      <c r="SPD246" s="92"/>
      <c r="SPE246" s="92"/>
      <c r="SPF246" s="92"/>
      <c r="SPG246" s="92"/>
      <c r="SPH246" s="92"/>
      <c r="SPI246" s="92"/>
      <c r="SPJ246" s="92"/>
      <c r="SPK246" s="92"/>
      <c r="SPL246" s="92"/>
      <c r="SPM246" s="92"/>
      <c r="SPN246" s="92"/>
      <c r="SPO246" s="92"/>
      <c r="SPP246" s="92"/>
      <c r="SPQ246" s="92"/>
      <c r="SPR246" s="92"/>
      <c r="SPS246" s="92"/>
      <c r="SPT246" s="92"/>
      <c r="SPU246" s="92"/>
      <c r="SPV246" s="92"/>
      <c r="SPW246" s="92"/>
      <c r="SPX246" s="92"/>
      <c r="SPY246" s="92"/>
      <c r="SPZ246" s="92"/>
      <c r="SQA246" s="92"/>
      <c r="SQB246" s="92"/>
      <c r="SQC246" s="92"/>
      <c r="SQD246" s="92"/>
      <c r="SQE246" s="92"/>
      <c r="SQF246" s="92"/>
      <c r="SQG246" s="92"/>
      <c r="SQH246" s="92"/>
      <c r="SQI246" s="92"/>
      <c r="SQJ246" s="92"/>
      <c r="SQK246" s="92"/>
      <c r="SQL246" s="92"/>
      <c r="SQM246" s="92"/>
      <c r="SQN246" s="92"/>
      <c r="SQO246" s="92"/>
      <c r="SQP246" s="92"/>
      <c r="SQQ246" s="92"/>
      <c r="SQR246" s="92"/>
      <c r="SQS246" s="92"/>
      <c r="SQT246" s="92"/>
      <c r="SQU246" s="92"/>
      <c r="SQV246" s="92"/>
      <c r="SQW246" s="92"/>
      <c r="SQX246" s="92"/>
      <c r="SQY246" s="92"/>
      <c r="SQZ246" s="92"/>
      <c r="SRA246" s="92"/>
      <c r="SRB246" s="92"/>
      <c r="SRC246" s="92"/>
      <c r="SRD246" s="92"/>
      <c r="SRE246" s="92"/>
      <c r="SRF246" s="92"/>
      <c r="SRG246" s="92"/>
      <c r="SRH246" s="92"/>
      <c r="SRI246" s="92"/>
      <c r="SRJ246" s="92"/>
      <c r="SRK246" s="92"/>
      <c r="SRL246" s="92"/>
      <c r="SRM246" s="92"/>
      <c r="SRN246" s="92"/>
      <c r="SRO246" s="92"/>
      <c r="SRP246" s="92"/>
      <c r="SRQ246" s="92"/>
      <c r="SRR246" s="92"/>
      <c r="SRS246" s="92"/>
      <c r="SRT246" s="92"/>
      <c r="SRU246" s="92"/>
      <c r="SRV246" s="92"/>
      <c r="SRW246" s="92"/>
      <c r="SRX246" s="92"/>
      <c r="SRY246" s="92"/>
      <c r="SRZ246" s="92"/>
      <c r="SSA246" s="92"/>
      <c r="SSB246" s="92"/>
      <c r="SSC246" s="92"/>
      <c r="SSD246" s="92"/>
      <c r="SSE246" s="92"/>
      <c r="SSF246" s="92"/>
      <c r="SSG246" s="92"/>
      <c r="SSH246" s="92"/>
      <c r="SSI246" s="92"/>
      <c r="SSJ246" s="92"/>
      <c r="SSK246" s="92"/>
      <c r="SSL246" s="92"/>
      <c r="SSM246" s="92"/>
      <c r="SSN246" s="92"/>
      <c r="SSO246" s="92"/>
      <c r="SSP246" s="92"/>
      <c r="SSQ246" s="92"/>
      <c r="SSR246" s="92"/>
      <c r="SSS246" s="92"/>
      <c r="SST246" s="92"/>
      <c r="SSU246" s="92"/>
      <c r="SSV246" s="92"/>
      <c r="SSW246" s="92"/>
      <c r="SSX246" s="92"/>
      <c r="SSY246" s="92"/>
      <c r="SSZ246" s="92"/>
      <c r="STA246" s="92"/>
      <c r="STB246" s="92"/>
      <c r="STC246" s="92"/>
      <c r="STD246" s="92"/>
      <c r="STE246" s="92"/>
      <c r="STF246" s="92"/>
      <c r="STG246" s="92"/>
      <c r="STH246" s="92"/>
      <c r="STI246" s="92"/>
      <c r="STJ246" s="92"/>
      <c r="STK246" s="92"/>
      <c r="STL246" s="92"/>
      <c r="STM246" s="92"/>
      <c r="STN246" s="92"/>
      <c r="STO246" s="92"/>
      <c r="STP246" s="92"/>
      <c r="STQ246" s="92"/>
      <c r="STR246" s="92"/>
      <c r="STS246" s="92"/>
      <c r="STT246" s="92"/>
      <c r="STU246" s="92"/>
      <c r="STV246" s="92"/>
      <c r="STW246" s="92"/>
      <c r="STX246" s="92"/>
      <c r="STY246" s="92"/>
      <c r="STZ246" s="92"/>
      <c r="SUA246" s="92"/>
      <c r="SUB246" s="92"/>
      <c r="SUC246" s="92"/>
      <c r="SUD246" s="92"/>
      <c r="SUE246" s="92"/>
      <c r="SUF246" s="92"/>
      <c r="SUG246" s="92"/>
      <c r="SUH246" s="92"/>
      <c r="SUI246" s="92"/>
      <c r="SUJ246" s="92"/>
      <c r="SUK246" s="92"/>
      <c r="SUL246" s="92"/>
      <c r="SUM246" s="92"/>
      <c r="SUN246" s="92"/>
      <c r="SUO246" s="92"/>
      <c r="SUP246" s="92"/>
      <c r="SUQ246" s="92"/>
      <c r="SUR246" s="92"/>
      <c r="SUS246" s="92"/>
      <c r="SUT246" s="92"/>
      <c r="SUU246" s="92"/>
      <c r="SUV246" s="92"/>
      <c r="SUW246" s="92"/>
      <c r="SUX246" s="92"/>
      <c r="SUY246" s="92"/>
      <c r="SUZ246" s="92"/>
      <c r="SVA246" s="92"/>
      <c r="SVB246" s="92"/>
      <c r="SVC246" s="92"/>
      <c r="SVD246" s="92"/>
      <c r="SVE246" s="92"/>
      <c r="SVF246" s="92"/>
      <c r="SVG246" s="92"/>
      <c r="SVH246" s="92"/>
      <c r="SVI246" s="92"/>
      <c r="SVJ246" s="92"/>
      <c r="SVK246" s="92"/>
      <c r="SVL246" s="92"/>
      <c r="SVM246" s="92"/>
      <c r="SVN246" s="92"/>
      <c r="SVO246" s="92"/>
      <c r="SVP246" s="92"/>
      <c r="SVQ246" s="92"/>
      <c r="SVR246" s="92"/>
      <c r="SVS246" s="92"/>
      <c r="SVT246" s="92"/>
      <c r="SVU246" s="92"/>
      <c r="SVV246" s="92"/>
      <c r="SVW246" s="92"/>
      <c r="SVX246" s="92"/>
      <c r="SVY246" s="92"/>
      <c r="SVZ246" s="92"/>
      <c r="SWA246" s="92"/>
      <c r="SWB246" s="92"/>
      <c r="SWC246" s="92"/>
      <c r="SWD246" s="92"/>
      <c r="SWE246" s="92"/>
      <c r="SWF246" s="92"/>
      <c r="SWG246" s="92"/>
      <c r="SWH246" s="92"/>
      <c r="SWI246" s="92"/>
      <c r="SWJ246" s="92"/>
      <c r="SWK246" s="92"/>
      <c r="SWL246" s="92"/>
      <c r="SWM246" s="92"/>
      <c r="SWN246" s="92"/>
      <c r="SWO246" s="92"/>
      <c r="SWP246" s="92"/>
      <c r="SWQ246" s="92"/>
      <c r="SWR246" s="92"/>
      <c r="SWS246" s="92"/>
      <c r="SWT246" s="92"/>
      <c r="SWU246" s="92"/>
      <c r="SWV246" s="92"/>
      <c r="SWW246" s="92"/>
      <c r="SWX246" s="92"/>
      <c r="SWY246" s="92"/>
      <c r="SWZ246" s="92"/>
      <c r="SXA246" s="92"/>
      <c r="SXB246" s="92"/>
      <c r="SXC246" s="92"/>
      <c r="SXD246" s="92"/>
      <c r="SXE246" s="92"/>
      <c r="SXF246" s="92"/>
      <c r="SXG246" s="92"/>
      <c r="SXH246" s="92"/>
      <c r="SXI246" s="92"/>
      <c r="SXJ246" s="92"/>
      <c r="SXK246" s="92"/>
      <c r="SXL246" s="92"/>
      <c r="SXM246" s="92"/>
      <c r="SXN246" s="92"/>
      <c r="SXO246" s="92"/>
      <c r="SXP246" s="92"/>
      <c r="SXQ246" s="92"/>
      <c r="SXR246" s="92"/>
      <c r="SXS246" s="92"/>
      <c r="SXT246" s="92"/>
      <c r="SXU246" s="92"/>
      <c r="SXV246" s="92"/>
      <c r="SXW246" s="92"/>
      <c r="SXX246" s="92"/>
      <c r="SXY246" s="92"/>
      <c r="SXZ246" s="92"/>
      <c r="SYA246" s="92"/>
      <c r="SYB246" s="92"/>
      <c r="SYC246" s="92"/>
      <c r="SYD246" s="92"/>
      <c r="SYE246" s="92"/>
      <c r="SYF246" s="92"/>
      <c r="SYG246" s="92"/>
      <c r="SYH246" s="92"/>
      <c r="SYI246" s="92"/>
      <c r="SYJ246" s="92"/>
      <c r="SYK246" s="92"/>
      <c r="SYL246" s="92"/>
      <c r="SYM246" s="92"/>
      <c r="SYN246" s="92"/>
      <c r="SYO246" s="92"/>
      <c r="SYP246" s="92"/>
      <c r="SYQ246" s="92"/>
      <c r="SYR246" s="92"/>
      <c r="SYS246" s="92"/>
      <c r="SYT246" s="92"/>
      <c r="SYU246" s="92"/>
      <c r="SYV246" s="92"/>
      <c r="SYW246" s="92"/>
      <c r="SYX246" s="92"/>
      <c r="SYY246" s="92"/>
      <c r="SYZ246" s="92"/>
      <c r="SZA246" s="92"/>
      <c r="SZB246" s="92"/>
      <c r="SZC246" s="92"/>
      <c r="SZD246" s="92"/>
      <c r="SZE246" s="92"/>
      <c r="SZF246" s="92"/>
      <c r="SZG246" s="92"/>
      <c r="SZH246" s="92"/>
      <c r="SZI246" s="92"/>
      <c r="SZJ246" s="92"/>
      <c r="SZK246" s="92"/>
      <c r="SZL246" s="92"/>
      <c r="SZM246" s="92"/>
      <c r="SZN246" s="92"/>
      <c r="SZO246" s="92"/>
      <c r="SZP246" s="92"/>
      <c r="SZQ246" s="92"/>
      <c r="SZR246" s="92"/>
      <c r="SZS246" s="92"/>
      <c r="SZT246" s="92"/>
      <c r="SZU246" s="92"/>
      <c r="SZV246" s="92"/>
      <c r="SZW246" s="92"/>
      <c r="SZX246" s="92"/>
      <c r="SZY246" s="92"/>
      <c r="SZZ246" s="92"/>
      <c r="TAA246" s="92"/>
      <c r="TAB246" s="92"/>
      <c r="TAC246" s="92"/>
      <c r="TAD246" s="92"/>
      <c r="TAE246" s="92"/>
      <c r="TAF246" s="92"/>
      <c r="TAG246" s="92"/>
      <c r="TAH246" s="92"/>
      <c r="TAI246" s="92"/>
      <c r="TAJ246" s="92"/>
      <c r="TAK246" s="92"/>
      <c r="TAL246" s="92"/>
      <c r="TAM246" s="92"/>
      <c r="TAN246" s="92"/>
      <c r="TAO246" s="92"/>
      <c r="TAP246" s="92"/>
      <c r="TAQ246" s="92"/>
      <c r="TAR246" s="92"/>
      <c r="TAS246" s="92"/>
      <c r="TAT246" s="92"/>
      <c r="TAU246" s="92"/>
      <c r="TAV246" s="92"/>
      <c r="TAW246" s="92"/>
      <c r="TAX246" s="92"/>
      <c r="TAY246" s="92"/>
      <c r="TAZ246" s="92"/>
      <c r="TBA246" s="92"/>
      <c r="TBB246" s="92"/>
      <c r="TBC246" s="92"/>
      <c r="TBD246" s="92"/>
      <c r="TBE246" s="92"/>
      <c r="TBF246" s="92"/>
      <c r="TBG246" s="92"/>
      <c r="TBH246" s="92"/>
      <c r="TBI246" s="92"/>
      <c r="TBJ246" s="92"/>
      <c r="TBK246" s="92"/>
      <c r="TBL246" s="92"/>
      <c r="TBM246" s="92"/>
      <c r="TBN246" s="92"/>
      <c r="TBO246" s="92"/>
      <c r="TBP246" s="92"/>
      <c r="TBQ246" s="92"/>
      <c r="TBR246" s="92"/>
      <c r="TBS246" s="92"/>
      <c r="TBT246" s="92"/>
      <c r="TBU246" s="92"/>
      <c r="TBV246" s="92"/>
      <c r="TBW246" s="92"/>
      <c r="TBX246" s="92"/>
      <c r="TBY246" s="92"/>
      <c r="TBZ246" s="92"/>
      <c r="TCA246" s="92"/>
      <c r="TCB246" s="92"/>
      <c r="TCC246" s="92"/>
      <c r="TCD246" s="92"/>
      <c r="TCE246" s="92"/>
      <c r="TCF246" s="92"/>
      <c r="TCG246" s="92"/>
      <c r="TCH246" s="92"/>
      <c r="TCI246" s="92"/>
      <c r="TCJ246" s="92"/>
      <c r="TCK246" s="92"/>
      <c r="TCL246" s="92"/>
      <c r="TCM246" s="92"/>
      <c r="TCN246" s="92"/>
      <c r="TCO246" s="92"/>
      <c r="TCP246" s="92"/>
      <c r="TCQ246" s="92"/>
      <c r="TCR246" s="92"/>
      <c r="TCS246" s="92"/>
      <c r="TCT246" s="92"/>
      <c r="TCU246" s="92"/>
      <c r="TCV246" s="92"/>
      <c r="TCW246" s="92"/>
      <c r="TCX246" s="92"/>
      <c r="TCY246" s="92"/>
      <c r="TCZ246" s="92"/>
      <c r="TDA246" s="92"/>
      <c r="TDB246" s="92"/>
      <c r="TDC246" s="92"/>
      <c r="TDD246" s="92"/>
      <c r="TDE246" s="92"/>
      <c r="TDF246" s="92"/>
      <c r="TDG246" s="92"/>
      <c r="TDH246" s="92"/>
      <c r="TDI246" s="92"/>
      <c r="TDJ246" s="92"/>
      <c r="TDK246" s="92"/>
      <c r="TDL246" s="92"/>
      <c r="TDM246" s="92"/>
      <c r="TDN246" s="92"/>
      <c r="TDO246" s="92"/>
      <c r="TDP246" s="92"/>
      <c r="TDQ246" s="92"/>
      <c r="TDR246" s="92"/>
      <c r="TDS246" s="92"/>
      <c r="TDT246" s="92"/>
      <c r="TDU246" s="92"/>
      <c r="TDV246" s="92"/>
      <c r="TDW246" s="92"/>
      <c r="TDX246" s="92"/>
      <c r="TDY246" s="92"/>
      <c r="TDZ246" s="92"/>
      <c r="TEA246" s="92"/>
      <c r="TEB246" s="92"/>
      <c r="TEC246" s="92"/>
      <c r="TED246" s="92"/>
      <c r="TEE246" s="92"/>
      <c r="TEF246" s="92"/>
      <c r="TEG246" s="92"/>
      <c r="TEH246" s="92"/>
      <c r="TEI246" s="92"/>
      <c r="TEJ246" s="92"/>
      <c r="TEK246" s="92"/>
      <c r="TEL246" s="92"/>
      <c r="TEM246" s="92"/>
      <c r="TEN246" s="92"/>
      <c r="TEO246" s="92"/>
      <c r="TEP246" s="92"/>
      <c r="TEQ246" s="92"/>
      <c r="TER246" s="92"/>
      <c r="TES246" s="92"/>
      <c r="TET246" s="92"/>
      <c r="TEU246" s="92"/>
      <c r="TEV246" s="92"/>
      <c r="TEW246" s="92"/>
      <c r="TEX246" s="92"/>
      <c r="TEY246" s="92"/>
      <c r="TEZ246" s="92"/>
      <c r="TFA246" s="92"/>
      <c r="TFB246" s="92"/>
      <c r="TFC246" s="92"/>
      <c r="TFD246" s="92"/>
      <c r="TFE246" s="92"/>
      <c r="TFF246" s="92"/>
      <c r="TFG246" s="92"/>
      <c r="TFH246" s="92"/>
      <c r="TFI246" s="92"/>
      <c r="TFJ246" s="92"/>
      <c r="TFK246" s="92"/>
      <c r="TFL246" s="92"/>
      <c r="TFM246" s="92"/>
      <c r="TFN246" s="92"/>
      <c r="TFO246" s="92"/>
      <c r="TFP246" s="92"/>
      <c r="TFQ246" s="92"/>
      <c r="TFR246" s="92"/>
      <c r="TFS246" s="92"/>
      <c r="TFT246" s="92"/>
      <c r="TFU246" s="92"/>
      <c r="TFV246" s="92"/>
      <c r="TFW246" s="92"/>
      <c r="TFX246" s="92"/>
      <c r="TFY246" s="92"/>
      <c r="TFZ246" s="92"/>
      <c r="TGA246" s="92"/>
      <c r="TGB246" s="92"/>
      <c r="TGC246" s="92"/>
      <c r="TGD246" s="92"/>
      <c r="TGE246" s="92"/>
      <c r="TGF246" s="92"/>
      <c r="TGG246" s="92"/>
      <c r="TGH246" s="92"/>
      <c r="TGI246" s="92"/>
      <c r="TGJ246" s="92"/>
      <c r="TGK246" s="92"/>
      <c r="TGL246" s="92"/>
      <c r="TGM246" s="92"/>
      <c r="TGN246" s="92"/>
      <c r="TGO246" s="92"/>
      <c r="TGP246" s="92"/>
      <c r="TGQ246" s="92"/>
      <c r="TGR246" s="92"/>
      <c r="TGS246" s="92"/>
      <c r="TGT246" s="92"/>
      <c r="TGU246" s="92"/>
      <c r="TGV246" s="92"/>
      <c r="TGW246" s="92"/>
      <c r="TGX246" s="92"/>
      <c r="TGY246" s="92"/>
      <c r="TGZ246" s="92"/>
      <c r="THA246" s="92"/>
      <c r="THB246" s="92"/>
      <c r="THC246" s="92"/>
      <c r="THD246" s="92"/>
      <c r="THE246" s="92"/>
      <c r="THF246" s="92"/>
      <c r="THG246" s="92"/>
      <c r="THH246" s="92"/>
      <c r="THI246" s="92"/>
      <c r="THJ246" s="92"/>
      <c r="THK246" s="92"/>
      <c r="THL246" s="92"/>
      <c r="THM246" s="92"/>
      <c r="THN246" s="92"/>
      <c r="THO246" s="92"/>
      <c r="THP246" s="92"/>
      <c r="THQ246" s="92"/>
      <c r="THR246" s="92"/>
      <c r="THS246" s="92"/>
      <c r="THT246" s="92"/>
      <c r="THU246" s="92"/>
      <c r="THV246" s="92"/>
      <c r="THW246" s="92"/>
      <c r="THX246" s="92"/>
      <c r="THY246" s="92"/>
      <c r="THZ246" s="92"/>
      <c r="TIA246" s="92"/>
      <c r="TIB246" s="92"/>
      <c r="TIC246" s="92"/>
      <c r="TID246" s="92"/>
      <c r="TIE246" s="92"/>
      <c r="TIF246" s="92"/>
      <c r="TIG246" s="92"/>
      <c r="TIH246" s="92"/>
      <c r="TII246" s="92"/>
      <c r="TIJ246" s="92"/>
      <c r="TIK246" s="92"/>
      <c r="TIL246" s="92"/>
      <c r="TIM246" s="92"/>
      <c r="TIN246" s="92"/>
      <c r="TIO246" s="92"/>
      <c r="TIP246" s="92"/>
      <c r="TIQ246" s="92"/>
      <c r="TIR246" s="92"/>
      <c r="TIS246" s="92"/>
      <c r="TIT246" s="92"/>
      <c r="TIU246" s="92"/>
      <c r="TIV246" s="92"/>
      <c r="TIW246" s="92"/>
      <c r="TIX246" s="92"/>
      <c r="TIY246" s="92"/>
      <c r="TIZ246" s="92"/>
      <c r="TJA246" s="92"/>
      <c r="TJB246" s="92"/>
      <c r="TJC246" s="92"/>
      <c r="TJD246" s="92"/>
      <c r="TJE246" s="92"/>
      <c r="TJF246" s="92"/>
      <c r="TJG246" s="92"/>
      <c r="TJH246" s="92"/>
      <c r="TJI246" s="92"/>
      <c r="TJJ246" s="92"/>
      <c r="TJK246" s="92"/>
      <c r="TJL246" s="92"/>
      <c r="TJM246" s="92"/>
      <c r="TJN246" s="92"/>
      <c r="TJO246" s="92"/>
      <c r="TJP246" s="92"/>
      <c r="TJQ246" s="92"/>
      <c r="TJR246" s="92"/>
      <c r="TJS246" s="92"/>
      <c r="TJT246" s="92"/>
      <c r="TJU246" s="92"/>
      <c r="TJV246" s="92"/>
      <c r="TJW246" s="92"/>
      <c r="TJX246" s="92"/>
      <c r="TJY246" s="92"/>
      <c r="TJZ246" s="92"/>
      <c r="TKA246" s="92"/>
      <c r="TKB246" s="92"/>
      <c r="TKC246" s="92"/>
      <c r="TKD246" s="92"/>
      <c r="TKE246" s="92"/>
      <c r="TKF246" s="92"/>
      <c r="TKG246" s="92"/>
      <c r="TKH246" s="92"/>
      <c r="TKI246" s="92"/>
      <c r="TKJ246" s="92"/>
      <c r="TKK246" s="92"/>
      <c r="TKL246" s="92"/>
      <c r="TKM246" s="92"/>
      <c r="TKN246" s="92"/>
      <c r="TKO246" s="92"/>
      <c r="TKP246" s="92"/>
      <c r="TKQ246" s="92"/>
      <c r="TKR246" s="92"/>
      <c r="TKS246" s="92"/>
      <c r="TKT246" s="92"/>
      <c r="TKU246" s="92"/>
      <c r="TKV246" s="92"/>
      <c r="TKW246" s="92"/>
      <c r="TKX246" s="92"/>
      <c r="TKY246" s="92"/>
      <c r="TKZ246" s="92"/>
      <c r="TLA246" s="92"/>
      <c r="TLB246" s="92"/>
      <c r="TLC246" s="92"/>
      <c r="TLD246" s="92"/>
      <c r="TLE246" s="92"/>
      <c r="TLF246" s="92"/>
      <c r="TLG246" s="92"/>
      <c r="TLH246" s="92"/>
      <c r="TLI246" s="92"/>
      <c r="TLJ246" s="92"/>
      <c r="TLK246" s="92"/>
      <c r="TLL246" s="92"/>
      <c r="TLM246" s="92"/>
      <c r="TLN246" s="92"/>
      <c r="TLO246" s="92"/>
      <c r="TLP246" s="92"/>
      <c r="TLQ246" s="92"/>
      <c r="TLR246" s="92"/>
      <c r="TLS246" s="92"/>
      <c r="TLT246" s="92"/>
      <c r="TLU246" s="92"/>
      <c r="TLV246" s="92"/>
      <c r="TLW246" s="92"/>
      <c r="TLX246" s="92"/>
      <c r="TLY246" s="92"/>
      <c r="TLZ246" s="92"/>
      <c r="TMA246" s="92"/>
      <c r="TMB246" s="92"/>
      <c r="TMC246" s="92"/>
      <c r="TMD246" s="92"/>
      <c r="TME246" s="92"/>
      <c r="TMF246" s="92"/>
      <c r="TMG246" s="92"/>
      <c r="TMH246" s="92"/>
      <c r="TMI246" s="92"/>
      <c r="TMJ246" s="92"/>
      <c r="TMK246" s="92"/>
      <c r="TML246" s="92"/>
      <c r="TMM246" s="92"/>
      <c r="TMN246" s="92"/>
      <c r="TMO246" s="92"/>
      <c r="TMP246" s="92"/>
      <c r="TMQ246" s="92"/>
      <c r="TMR246" s="92"/>
      <c r="TMS246" s="92"/>
      <c r="TMT246" s="92"/>
      <c r="TMU246" s="92"/>
      <c r="TMV246" s="92"/>
      <c r="TMW246" s="92"/>
      <c r="TMX246" s="92"/>
      <c r="TMY246" s="92"/>
      <c r="TMZ246" s="92"/>
      <c r="TNA246" s="92"/>
      <c r="TNB246" s="92"/>
      <c r="TNC246" s="92"/>
      <c r="TND246" s="92"/>
      <c r="TNE246" s="92"/>
      <c r="TNF246" s="92"/>
      <c r="TNG246" s="92"/>
      <c r="TNH246" s="92"/>
      <c r="TNI246" s="92"/>
      <c r="TNJ246" s="92"/>
      <c r="TNK246" s="92"/>
      <c r="TNL246" s="92"/>
      <c r="TNM246" s="92"/>
      <c r="TNN246" s="92"/>
      <c r="TNO246" s="92"/>
      <c r="TNP246" s="92"/>
      <c r="TNQ246" s="92"/>
      <c r="TNR246" s="92"/>
      <c r="TNS246" s="92"/>
      <c r="TNT246" s="92"/>
      <c r="TNU246" s="92"/>
      <c r="TNV246" s="92"/>
      <c r="TNW246" s="92"/>
      <c r="TNX246" s="92"/>
      <c r="TNY246" s="92"/>
      <c r="TNZ246" s="92"/>
      <c r="TOA246" s="92"/>
      <c r="TOB246" s="92"/>
      <c r="TOC246" s="92"/>
      <c r="TOD246" s="92"/>
      <c r="TOE246" s="92"/>
      <c r="TOF246" s="92"/>
      <c r="TOG246" s="92"/>
      <c r="TOH246" s="92"/>
      <c r="TOI246" s="92"/>
      <c r="TOJ246" s="92"/>
      <c r="TOK246" s="92"/>
      <c r="TOL246" s="92"/>
      <c r="TOM246" s="92"/>
      <c r="TON246" s="92"/>
      <c r="TOO246" s="92"/>
      <c r="TOP246" s="92"/>
      <c r="TOQ246" s="92"/>
      <c r="TOR246" s="92"/>
      <c r="TOS246" s="92"/>
      <c r="TOT246" s="92"/>
      <c r="TOU246" s="92"/>
      <c r="TOV246" s="92"/>
      <c r="TOW246" s="92"/>
      <c r="TOX246" s="92"/>
      <c r="TOY246" s="92"/>
      <c r="TOZ246" s="92"/>
      <c r="TPA246" s="92"/>
      <c r="TPB246" s="92"/>
      <c r="TPC246" s="92"/>
      <c r="TPD246" s="92"/>
      <c r="TPE246" s="92"/>
      <c r="TPF246" s="92"/>
      <c r="TPG246" s="92"/>
      <c r="TPH246" s="92"/>
      <c r="TPI246" s="92"/>
      <c r="TPJ246" s="92"/>
      <c r="TPK246" s="92"/>
      <c r="TPL246" s="92"/>
      <c r="TPM246" s="92"/>
      <c r="TPN246" s="92"/>
      <c r="TPO246" s="92"/>
      <c r="TPP246" s="92"/>
      <c r="TPQ246" s="92"/>
      <c r="TPR246" s="92"/>
      <c r="TPS246" s="92"/>
      <c r="TPT246" s="92"/>
      <c r="TPU246" s="92"/>
      <c r="TPV246" s="92"/>
      <c r="TPW246" s="92"/>
      <c r="TPX246" s="92"/>
      <c r="TPY246" s="92"/>
      <c r="TPZ246" s="92"/>
      <c r="TQA246" s="92"/>
      <c r="TQB246" s="92"/>
      <c r="TQC246" s="92"/>
      <c r="TQD246" s="92"/>
      <c r="TQE246" s="92"/>
      <c r="TQF246" s="92"/>
      <c r="TQG246" s="92"/>
      <c r="TQH246" s="92"/>
      <c r="TQI246" s="92"/>
      <c r="TQJ246" s="92"/>
      <c r="TQK246" s="92"/>
      <c r="TQL246" s="92"/>
      <c r="TQM246" s="92"/>
      <c r="TQN246" s="92"/>
      <c r="TQO246" s="92"/>
      <c r="TQP246" s="92"/>
      <c r="TQQ246" s="92"/>
      <c r="TQR246" s="92"/>
      <c r="TQS246" s="92"/>
      <c r="TQT246" s="92"/>
      <c r="TQU246" s="92"/>
      <c r="TQV246" s="92"/>
      <c r="TQW246" s="92"/>
      <c r="TQX246" s="92"/>
      <c r="TQY246" s="92"/>
      <c r="TQZ246" s="92"/>
      <c r="TRA246" s="92"/>
      <c r="TRB246" s="92"/>
      <c r="TRC246" s="92"/>
      <c r="TRD246" s="92"/>
      <c r="TRE246" s="92"/>
      <c r="TRF246" s="92"/>
      <c r="TRG246" s="92"/>
      <c r="TRH246" s="92"/>
      <c r="TRI246" s="92"/>
      <c r="TRJ246" s="92"/>
      <c r="TRK246" s="92"/>
      <c r="TRL246" s="92"/>
      <c r="TRM246" s="92"/>
      <c r="TRN246" s="92"/>
      <c r="TRO246" s="92"/>
      <c r="TRP246" s="92"/>
      <c r="TRQ246" s="92"/>
      <c r="TRR246" s="92"/>
      <c r="TRS246" s="92"/>
      <c r="TRT246" s="92"/>
      <c r="TRU246" s="92"/>
      <c r="TRV246" s="92"/>
      <c r="TRW246" s="92"/>
      <c r="TRX246" s="92"/>
      <c r="TRY246" s="92"/>
      <c r="TRZ246" s="92"/>
      <c r="TSA246" s="92"/>
      <c r="TSB246" s="92"/>
      <c r="TSC246" s="92"/>
      <c r="TSD246" s="92"/>
      <c r="TSE246" s="92"/>
      <c r="TSF246" s="92"/>
      <c r="TSG246" s="92"/>
      <c r="TSH246" s="92"/>
      <c r="TSI246" s="92"/>
      <c r="TSJ246" s="92"/>
      <c r="TSK246" s="92"/>
      <c r="TSL246" s="92"/>
      <c r="TSM246" s="92"/>
      <c r="TSN246" s="92"/>
      <c r="TSO246" s="92"/>
      <c r="TSP246" s="92"/>
      <c r="TSQ246" s="92"/>
      <c r="TSR246" s="92"/>
      <c r="TSS246" s="92"/>
      <c r="TST246" s="92"/>
      <c r="TSU246" s="92"/>
      <c r="TSV246" s="92"/>
      <c r="TSW246" s="92"/>
      <c r="TSX246" s="92"/>
      <c r="TSY246" s="92"/>
      <c r="TSZ246" s="92"/>
      <c r="TTA246" s="92"/>
      <c r="TTB246" s="92"/>
      <c r="TTC246" s="92"/>
      <c r="TTD246" s="92"/>
      <c r="TTE246" s="92"/>
      <c r="TTF246" s="92"/>
      <c r="TTG246" s="92"/>
      <c r="TTH246" s="92"/>
      <c r="TTI246" s="92"/>
      <c r="TTJ246" s="92"/>
      <c r="TTK246" s="92"/>
      <c r="TTL246" s="92"/>
      <c r="TTM246" s="92"/>
      <c r="TTN246" s="92"/>
      <c r="TTO246" s="92"/>
      <c r="TTP246" s="92"/>
      <c r="TTQ246" s="92"/>
      <c r="TTR246" s="92"/>
      <c r="TTS246" s="92"/>
      <c r="TTT246" s="92"/>
      <c r="TTU246" s="92"/>
      <c r="TTV246" s="92"/>
      <c r="TTW246" s="92"/>
      <c r="TTX246" s="92"/>
      <c r="TTY246" s="92"/>
      <c r="TTZ246" s="92"/>
      <c r="TUA246" s="92"/>
      <c r="TUB246" s="92"/>
      <c r="TUC246" s="92"/>
      <c r="TUD246" s="92"/>
      <c r="TUE246" s="92"/>
      <c r="TUF246" s="92"/>
      <c r="TUG246" s="92"/>
      <c r="TUH246" s="92"/>
      <c r="TUI246" s="92"/>
      <c r="TUJ246" s="92"/>
      <c r="TUK246" s="92"/>
      <c r="TUL246" s="92"/>
      <c r="TUM246" s="92"/>
      <c r="TUN246" s="92"/>
      <c r="TUO246" s="92"/>
      <c r="TUP246" s="92"/>
      <c r="TUQ246" s="92"/>
      <c r="TUR246" s="92"/>
      <c r="TUS246" s="92"/>
      <c r="TUT246" s="92"/>
      <c r="TUU246" s="92"/>
      <c r="TUV246" s="92"/>
      <c r="TUW246" s="92"/>
      <c r="TUX246" s="92"/>
      <c r="TUY246" s="92"/>
      <c r="TUZ246" s="92"/>
      <c r="TVA246" s="92"/>
      <c r="TVB246" s="92"/>
      <c r="TVC246" s="92"/>
      <c r="TVD246" s="92"/>
      <c r="TVE246" s="92"/>
      <c r="TVF246" s="92"/>
      <c r="TVG246" s="92"/>
      <c r="TVH246" s="92"/>
      <c r="TVI246" s="92"/>
      <c r="TVJ246" s="92"/>
      <c r="TVK246" s="92"/>
      <c r="TVL246" s="92"/>
      <c r="TVM246" s="92"/>
      <c r="TVN246" s="92"/>
      <c r="TVO246" s="92"/>
      <c r="TVP246" s="92"/>
      <c r="TVQ246" s="92"/>
      <c r="TVR246" s="92"/>
      <c r="TVS246" s="92"/>
      <c r="TVT246" s="92"/>
      <c r="TVU246" s="92"/>
      <c r="TVV246" s="92"/>
      <c r="TVW246" s="92"/>
      <c r="TVX246" s="92"/>
      <c r="TVY246" s="92"/>
      <c r="TVZ246" s="92"/>
      <c r="TWA246" s="92"/>
      <c r="TWB246" s="92"/>
      <c r="TWC246" s="92"/>
      <c r="TWD246" s="92"/>
      <c r="TWE246" s="92"/>
      <c r="TWF246" s="92"/>
      <c r="TWG246" s="92"/>
      <c r="TWH246" s="92"/>
      <c r="TWI246" s="92"/>
      <c r="TWJ246" s="92"/>
      <c r="TWK246" s="92"/>
      <c r="TWL246" s="92"/>
      <c r="TWM246" s="92"/>
      <c r="TWN246" s="92"/>
      <c r="TWO246" s="92"/>
      <c r="TWP246" s="92"/>
      <c r="TWQ246" s="92"/>
      <c r="TWR246" s="92"/>
      <c r="TWS246" s="92"/>
      <c r="TWT246" s="92"/>
      <c r="TWU246" s="92"/>
      <c r="TWV246" s="92"/>
      <c r="TWW246" s="92"/>
      <c r="TWX246" s="92"/>
      <c r="TWY246" s="92"/>
      <c r="TWZ246" s="92"/>
      <c r="TXA246" s="92"/>
      <c r="TXB246" s="92"/>
      <c r="TXC246" s="92"/>
      <c r="TXD246" s="92"/>
      <c r="TXE246" s="92"/>
      <c r="TXF246" s="92"/>
      <c r="TXG246" s="92"/>
      <c r="TXH246" s="92"/>
      <c r="TXI246" s="92"/>
      <c r="TXJ246" s="92"/>
      <c r="TXK246" s="92"/>
      <c r="TXL246" s="92"/>
      <c r="TXM246" s="92"/>
      <c r="TXN246" s="92"/>
      <c r="TXO246" s="92"/>
      <c r="TXP246" s="92"/>
      <c r="TXQ246" s="92"/>
      <c r="TXR246" s="92"/>
      <c r="TXS246" s="92"/>
      <c r="TXT246" s="92"/>
      <c r="TXU246" s="92"/>
      <c r="TXV246" s="92"/>
      <c r="TXW246" s="92"/>
      <c r="TXX246" s="92"/>
      <c r="TXY246" s="92"/>
      <c r="TXZ246" s="92"/>
      <c r="TYA246" s="92"/>
      <c r="TYB246" s="92"/>
      <c r="TYC246" s="92"/>
      <c r="TYD246" s="92"/>
      <c r="TYE246" s="92"/>
      <c r="TYF246" s="92"/>
      <c r="TYG246" s="92"/>
      <c r="TYH246" s="92"/>
      <c r="TYI246" s="92"/>
      <c r="TYJ246" s="92"/>
      <c r="TYK246" s="92"/>
      <c r="TYL246" s="92"/>
      <c r="TYM246" s="92"/>
      <c r="TYN246" s="92"/>
      <c r="TYO246" s="92"/>
      <c r="TYP246" s="92"/>
      <c r="TYQ246" s="92"/>
      <c r="TYR246" s="92"/>
      <c r="TYS246" s="92"/>
      <c r="TYT246" s="92"/>
      <c r="TYU246" s="92"/>
      <c r="TYV246" s="92"/>
      <c r="TYW246" s="92"/>
      <c r="TYX246" s="92"/>
      <c r="TYY246" s="92"/>
      <c r="TYZ246" s="92"/>
      <c r="TZA246" s="92"/>
      <c r="TZB246" s="92"/>
      <c r="TZC246" s="92"/>
      <c r="TZD246" s="92"/>
      <c r="TZE246" s="92"/>
      <c r="TZF246" s="92"/>
      <c r="TZG246" s="92"/>
      <c r="TZH246" s="92"/>
      <c r="TZI246" s="92"/>
      <c r="TZJ246" s="92"/>
      <c r="TZK246" s="92"/>
      <c r="TZL246" s="92"/>
      <c r="TZM246" s="92"/>
      <c r="TZN246" s="92"/>
      <c r="TZO246" s="92"/>
      <c r="TZP246" s="92"/>
      <c r="TZQ246" s="92"/>
      <c r="TZR246" s="92"/>
      <c r="TZS246" s="92"/>
      <c r="TZT246" s="92"/>
      <c r="TZU246" s="92"/>
      <c r="TZV246" s="92"/>
      <c r="TZW246" s="92"/>
      <c r="TZX246" s="92"/>
      <c r="TZY246" s="92"/>
      <c r="TZZ246" s="92"/>
      <c r="UAA246" s="92"/>
      <c r="UAB246" s="92"/>
      <c r="UAC246" s="92"/>
      <c r="UAD246" s="92"/>
      <c r="UAE246" s="92"/>
      <c r="UAF246" s="92"/>
      <c r="UAG246" s="92"/>
      <c r="UAH246" s="92"/>
      <c r="UAI246" s="92"/>
      <c r="UAJ246" s="92"/>
      <c r="UAK246" s="92"/>
      <c r="UAL246" s="92"/>
      <c r="UAM246" s="92"/>
      <c r="UAN246" s="92"/>
      <c r="UAO246" s="92"/>
      <c r="UAP246" s="92"/>
      <c r="UAQ246" s="92"/>
      <c r="UAR246" s="92"/>
      <c r="UAS246" s="92"/>
      <c r="UAT246" s="92"/>
      <c r="UAU246" s="92"/>
      <c r="UAV246" s="92"/>
      <c r="UAW246" s="92"/>
      <c r="UAX246" s="92"/>
      <c r="UAY246" s="92"/>
      <c r="UAZ246" s="92"/>
      <c r="UBA246" s="92"/>
      <c r="UBB246" s="92"/>
      <c r="UBC246" s="92"/>
      <c r="UBD246" s="92"/>
      <c r="UBE246" s="92"/>
      <c r="UBF246" s="92"/>
      <c r="UBG246" s="92"/>
      <c r="UBH246" s="92"/>
      <c r="UBI246" s="92"/>
      <c r="UBJ246" s="92"/>
      <c r="UBK246" s="92"/>
      <c r="UBL246" s="92"/>
      <c r="UBM246" s="92"/>
      <c r="UBN246" s="92"/>
      <c r="UBO246" s="92"/>
      <c r="UBP246" s="92"/>
      <c r="UBQ246" s="92"/>
      <c r="UBR246" s="92"/>
      <c r="UBS246" s="92"/>
      <c r="UBT246" s="92"/>
      <c r="UBU246" s="92"/>
      <c r="UBV246" s="92"/>
      <c r="UBW246" s="92"/>
      <c r="UBX246" s="92"/>
      <c r="UBY246" s="92"/>
      <c r="UBZ246" s="92"/>
      <c r="UCA246" s="92"/>
      <c r="UCB246" s="92"/>
      <c r="UCC246" s="92"/>
      <c r="UCD246" s="92"/>
      <c r="UCE246" s="92"/>
      <c r="UCF246" s="92"/>
      <c r="UCG246" s="92"/>
      <c r="UCH246" s="92"/>
      <c r="UCI246" s="92"/>
      <c r="UCJ246" s="92"/>
      <c r="UCK246" s="92"/>
      <c r="UCL246" s="92"/>
      <c r="UCM246" s="92"/>
      <c r="UCN246" s="92"/>
      <c r="UCO246" s="92"/>
      <c r="UCP246" s="92"/>
      <c r="UCQ246" s="92"/>
      <c r="UCR246" s="92"/>
      <c r="UCS246" s="92"/>
      <c r="UCT246" s="92"/>
      <c r="UCU246" s="92"/>
      <c r="UCV246" s="92"/>
      <c r="UCW246" s="92"/>
      <c r="UCX246" s="92"/>
      <c r="UCY246" s="92"/>
      <c r="UCZ246" s="92"/>
      <c r="UDA246" s="92"/>
      <c r="UDB246" s="92"/>
      <c r="UDC246" s="92"/>
      <c r="UDD246" s="92"/>
      <c r="UDE246" s="92"/>
      <c r="UDF246" s="92"/>
      <c r="UDG246" s="92"/>
      <c r="UDH246" s="92"/>
      <c r="UDI246" s="92"/>
      <c r="UDJ246" s="92"/>
      <c r="UDK246" s="92"/>
      <c r="UDL246" s="92"/>
      <c r="UDM246" s="92"/>
      <c r="UDN246" s="92"/>
      <c r="UDO246" s="92"/>
      <c r="UDP246" s="92"/>
      <c r="UDQ246" s="92"/>
      <c r="UDR246" s="92"/>
      <c r="UDS246" s="92"/>
      <c r="UDT246" s="92"/>
      <c r="UDU246" s="92"/>
      <c r="UDV246" s="92"/>
      <c r="UDW246" s="92"/>
      <c r="UDX246" s="92"/>
      <c r="UDY246" s="92"/>
      <c r="UDZ246" s="92"/>
      <c r="UEA246" s="92"/>
      <c r="UEB246" s="92"/>
      <c r="UEC246" s="92"/>
      <c r="UED246" s="92"/>
      <c r="UEE246" s="92"/>
      <c r="UEF246" s="92"/>
      <c r="UEG246" s="92"/>
      <c r="UEH246" s="92"/>
      <c r="UEI246" s="92"/>
      <c r="UEJ246" s="92"/>
      <c r="UEK246" s="92"/>
      <c r="UEL246" s="92"/>
      <c r="UEM246" s="92"/>
      <c r="UEN246" s="92"/>
      <c r="UEO246" s="92"/>
      <c r="UEP246" s="92"/>
      <c r="UEQ246" s="92"/>
      <c r="UER246" s="92"/>
      <c r="UES246" s="92"/>
      <c r="UET246" s="92"/>
      <c r="UEU246" s="92"/>
      <c r="UEV246" s="92"/>
      <c r="UEW246" s="92"/>
      <c r="UEX246" s="92"/>
      <c r="UEY246" s="92"/>
      <c r="UEZ246" s="92"/>
      <c r="UFA246" s="92"/>
      <c r="UFB246" s="92"/>
      <c r="UFC246" s="92"/>
      <c r="UFD246" s="92"/>
      <c r="UFE246" s="92"/>
      <c r="UFF246" s="92"/>
      <c r="UFG246" s="92"/>
      <c r="UFH246" s="92"/>
      <c r="UFI246" s="92"/>
      <c r="UFJ246" s="92"/>
      <c r="UFK246" s="92"/>
      <c r="UFL246" s="92"/>
      <c r="UFM246" s="92"/>
      <c r="UFN246" s="92"/>
      <c r="UFO246" s="92"/>
      <c r="UFP246" s="92"/>
      <c r="UFQ246" s="92"/>
      <c r="UFR246" s="92"/>
      <c r="UFS246" s="92"/>
      <c r="UFT246" s="92"/>
      <c r="UFU246" s="92"/>
      <c r="UFV246" s="92"/>
      <c r="UFW246" s="92"/>
      <c r="UFX246" s="92"/>
      <c r="UFY246" s="92"/>
      <c r="UFZ246" s="92"/>
      <c r="UGA246" s="92"/>
      <c r="UGB246" s="92"/>
      <c r="UGC246" s="92"/>
      <c r="UGD246" s="92"/>
      <c r="UGE246" s="92"/>
      <c r="UGF246" s="92"/>
      <c r="UGG246" s="92"/>
      <c r="UGH246" s="92"/>
      <c r="UGI246" s="92"/>
      <c r="UGJ246" s="92"/>
      <c r="UGK246" s="92"/>
      <c r="UGL246" s="92"/>
      <c r="UGM246" s="92"/>
      <c r="UGN246" s="92"/>
      <c r="UGO246" s="92"/>
      <c r="UGP246" s="92"/>
      <c r="UGQ246" s="92"/>
      <c r="UGR246" s="92"/>
      <c r="UGS246" s="92"/>
      <c r="UGT246" s="92"/>
      <c r="UGU246" s="92"/>
      <c r="UGV246" s="92"/>
      <c r="UGW246" s="92"/>
      <c r="UGX246" s="92"/>
      <c r="UGY246" s="92"/>
      <c r="UGZ246" s="92"/>
      <c r="UHA246" s="92"/>
      <c r="UHB246" s="92"/>
      <c r="UHC246" s="92"/>
      <c r="UHD246" s="92"/>
      <c r="UHE246" s="92"/>
      <c r="UHF246" s="92"/>
      <c r="UHG246" s="92"/>
      <c r="UHH246" s="92"/>
      <c r="UHI246" s="92"/>
      <c r="UHJ246" s="92"/>
      <c r="UHK246" s="92"/>
      <c r="UHL246" s="92"/>
      <c r="UHM246" s="92"/>
      <c r="UHN246" s="92"/>
      <c r="UHO246" s="92"/>
      <c r="UHP246" s="92"/>
      <c r="UHQ246" s="92"/>
      <c r="UHR246" s="92"/>
      <c r="UHS246" s="92"/>
      <c r="UHT246" s="92"/>
      <c r="UHU246" s="92"/>
      <c r="UHV246" s="92"/>
      <c r="UHW246" s="92"/>
      <c r="UHX246" s="92"/>
      <c r="UHY246" s="92"/>
      <c r="UHZ246" s="92"/>
      <c r="UIA246" s="92"/>
      <c r="UIB246" s="92"/>
      <c r="UIC246" s="92"/>
      <c r="UID246" s="92"/>
      <c r="UIE246" s="92"/>
      <c r="UIF246" s="92"/>
      <c r="UIG246" s="92"/>
      <c r="UIH246" s="92"/>
      <c r="UII246" s="92"/>
      <c r="UIJ246" s="92"/>
      <c r="UIK246" s="92"/>
      <c r="UIL246" s="92"/>
      <c r="UIM246" s="92"/>
      <c r="UIN246" s="92"/>
      <c r="UIO246" s="92"/>
      <c r="UIP246" s="92"/>
      <c r="UIQ246" s="92"/>
      <c r="UIR246" s="92"/>
      <c r="UIS246" s="92"/>
      <c r="UIT246" s="92"/>
      <c r="UIU246" s="92"/>
      <c r="UIV246" s="92"/>
      <c r="UIW246" s="92"/>
      <c r="UIX246" s="92"/>
      <c r="UIY246" s="92"/>
      <c r="UIZ246" s="92"/>
      <c r="UJA246" s="92"/>
      <c r="UJB246" s="92"/>
      <c r="UJC246" s="92"/>
      <c r="UJD246" s="92"/>
      <c r="UJE246" s="92"/>
      <c r="UJF246" s="92"/>
      <c r="UJG246" s="92"/>
      <c r="UJH246" s="92"/>
      <c r="UJI246" s="92"/>
      <c r="UJJ246" s="92"/>
      <c r="UJK246" s="92"/>
      <c r="UJL246" s="92"/>
      <c r="UJM246" s="92"/>
      <c r="UJN246" s="92"/>
      <c r="UJO246" s="92"/>
      <c r="UJP246" s="92"/>
      <c r="UJQ246" s="92"/>
      <c r="UJR246" s="92"/>
      <c r="UJS246" s="92"/>
      <c r="UJT246" s="92"/>
      <c r="UJU246" s="92"/>
      <c r="UJV246" s="92"/>
      <c r="UJW246" s="92"/>
      <c r="UJX246" s="92"/>
      <c r="UJY246" s="92"/>
      <c r="UJZ246" s="92"/>
      <c r="UKA246" s="92"/>
      <c r="UKB246" s="92"/>
      <c r="UKC246" s="92"/>
      <c r="UKD246" s="92"/>
      <c r="UKE246" s="92"/>
      <c r="UKF246" s="92"/>
      <c r="UKG246" s="92"/>
      <c r="UKH246" s="92"/>
      <c r="UKI246" s="92"/>
      <c r="UKJ246" s="92"/>
      <c r="UKK246" s="92"/>
      <c r="UKL246" s="92"/>
      <c r="UKM246" s="92"/>
      <c r="UKN246" s="92"/>
      <c r="UKO246" s="92"/>
      <c r="UKP246" s="92"/>
      <c r="UKQ246" s="92"/>
      <c r="UKR246" s="92"/>
      <c r="UKS246" s="92"/>
      <c r="UKT246" s="92"/>
      <c r="UKU246" s="92"/>
      <c r="UKV246" s="92"/>
      <c r="UKW246" s="92"/>
      <c r="UKX246" s="92"/>
      <c r="UKY246" s="92"/>
      <c r="UKZ246" s="92"/>
      <c r="ULA246" s="92"/>
      <c r="ULB246" s="92"/>
      <c r="ULC246" s="92"/>
      <c r="ULD246" s="92"/>
      <c r="ULE246" s="92"/>
      <c r="ULF246" s="92"/>
      <c r="ULG246" s="92"/>
      <c r="ULH246" s="92"/>
      <c r="ULI246" s="92"/>
      <c r="ULJ246" s="92"/>
      <c r="ULK246" s="92"/>
      <c r="ULL246" s="92"/>
      <c r="ULM246" s="92"/>
      <c r="ULN246" s="92"/>
      <c r="ULO246" s="92"/>
      <c r="ULP246" s="92"/>
      <c r="ULQ246" s="92"/>
      <c r="ULR246" s="92"/>
      <c r="ULS246" s="92"/>
      <c r="ULT246" s="92"/>
      <c r="ULU246" s="92"/>
      <c r="ULV246" s="92"/>
      <c r="ULW246" s="92"/>
      <c r="ULX246" s="92"/>
      <c r="ULY246" s="92"/>
      <c r="ULZ246" s="92"/>
      <c r="UMA246" s="92"/>
      <c r="UMB246" s="92"/>
      <c r="UMC246" s="92"/>
      <c r="UMD246" s="92"/>
      <c r="UME246" s="92"/>
      <c r="UMF246" s="92"/>
      <c r="UMG246" s="92"/>
      <c r="UMH246" s="92"/>
      <c r="UMI246" s="92"/>
      <c r="UMJ246" s="92"/>
      <c r="UMK246" s="92"/>
      <c r="UML246" s="92"/>
      <c r="UMM246" s="92"/>
      <c r="UMN246" s="92"/>
      <c r="UMO246" s="92"/>
      <c r="UMP246" s="92"/>
      <c r="UMQ246" s="92"/>
      <c r="UMR246" s="92"/>
      <c r="UMS246" s="92"/>
      <c r="UMT246" s="92"/>
      <c r="UMU246" s="92"/>
      <c r="UMV246" s="92"/>
      <c r="UMW246" s="92"/>
      <c r="UMX246" s="92"/>
      <c r="UMY246" s="92"/>
      <c r="UMZ246" s="92"/>
      <c r="UNA246" s="92"/>
      <c r="UNB246" s="92"/>
      <c r="UNC246" s="92"/>
      <c r="UND246" s="92"/>
      <c r="UNE246" s="92"/>
      <c r="UNF246" s="92"/>
      <c r="UNG246" s="92"/>
      <c r="UNH246" s="92"/>
      <c r="UNI246" s="92"/>
      <c r="UNJ246" s="92"/>
      <c r="UNK246" s="92"/>
      <c r="UNL246" s="92"/>
      <c r="UNM246" s="92"/>
      <c r="UNN246" s="92"/>
      <c r="UNO246" s="92"/>
      <c r="UNP246" s="92"/>
      <c r="UNQ246" s="92"/>
      <c r="UNR246" s="92"/>
      <c r="UNS246" s="92"/>
      <c r="UNT246" s="92"/>
      <c r="UNU246" s="92"/>
      <c r="UNV246" s="92"/>
      <c r="UNW246" s="92"/>
      <c r="UNX246" s="92"/>
      <c r="UNY246" s="92"/>
      <c r="UNZ246" s="92"/>
      <c r="UOA246" s="92"/>
      <c r="UOB246" s="92"/>
      <c r="UOC246" s="92"/>
      <c r="UOD246" s="92"/>
      <c r="UOE246" s="92"/>
      <c r="UOF246" s="92"/>
      <c r="UOG246" s="92"/>
      <c r="UOH246" s="92"/>
      <c r="UOI246" s="92"/>
      <c r="UOJ246" s="92"/>
      <c r="UOK246" s="92"/>
      <c r="UOL246" s="92"/>
      <c r="UOM246" s="92"/>
      <c r="UON246" s="92"/>
      <c r="UOO246" s="92"/>
      <c r="UOP246" s="92"/>
      <c r="UOQ246" s="92"/>
      <c r="UOR246" s="92"/>
      <c r="UOS246" s="92"/>
      <c r="UOT246" s="92"/>
      <c r="UOU246" s="92"/>
      <c r="UOV246" s="92"/>
      <c r="UOW246" s="92"/>
      <c r="UOX246" s="92"/>
      <c r="UOY246" s="92"/>
      <c r="UOZ246" s="92"/>
      <c r="UPA246" s="92"/>
      <c r="UPB246" s="92"/>
      <c r="UPC246" s="92"/>
      <c r="UPD246" s="92"/>
      <c r="UPE246" s="92"/>
      <c r="UPF246" s="92"/>
      <c r="UPG246" s="92"/>
      <c r="UPH246" s="92"/>
      <c r="UPI246" s="92"/>
      <c r="UPJ246" s="92"/>
      <c r="UPK246" s="92"/>
      <c r="UPL246" s="92"/>
      <c r="UPM246" s="92"/>
      <c r="UPN246" s="92"/>
      <c r="UPO246" s="92"/>
      <c r="UPP246" s="92"/>
      <c r="UPQ246" s="92"/>
      <c r="UPR246" s="92"/>
      <c r="UPS246" s="92"/>
      <c r="UPT246" s="92"/>
      <c r="UPU246" s="92"/>
      <c r="UPV246" s="92"/>
      <c r="UPW246" s="92"/>
      <c r="UPX246" s="92"/>
      <c r="UPY246" s="92"/>
      <c r="UPZ246" s="92"/>
      <c r="UQA246" s="92"/>
      <c r="UQB246" s="92"/>
      <c r="UQC246" s="92"/>
      <c r="UQD246" s="92"/>
      <c r="UQE246" s="92"/>
      <c r="UQF246" s="92"/>
      <c r="UQG246" s="92"/>
      <c r="UQH246" s="92"/>
      <c r="UQI246" s="92"/>
      <c r="UQJ246" s="92"/>
      <c r="UQK246" s="92"/>
      <c r="UQL246" s="92"/>
      <c r="UQM246" s="92"/>
      <c r="UQN246" s="92"/>
      <c r="UQO246" s="92"/>
      <c r="UQP246" s="92"/>
      <c r="UQQ246" s="92"/>
      <c r="UQR246" s="92"/>
      <c r="UQS246" s="92"/>
      <c r="UQT246" s="92"/>
      <c r="UQU246" s="92"/>
      <c r="UQV246" s="92"/>
      <c r="UQW246" s="92"/>
      <c r="UQX246" s="92"/>
      <c r="UQY246" s="92"/>
      <c r="UQZ246" s="92"/>
      <c r="URA246" s="92"/>
      <c r="URB246" s="92"/>
      <c r="URC246" s="92"/>
      <c r="URD246" s="92"/>
      <c r="URE246" s="92"/>
      <c r="URF246" s="92"/>
      <c r="URG246" s="92"/>
      <c r="URH246" s="92"/>
      <c r="URI246" s="92"/>
      <c r="URJ246" s="92"/>
      <c r="URK246" s="92"/>
      <c r="URL246" s="92"/>
      <c r="URM246" s="92"/>
      <c r="URN246" s="92"/>
      <c r="URO246" s="92"/>
      <c r="URP246" s="92"/>
      <c r="URQ246" s="92"/>
      <c r="URR246" s="92"/>
      <c r="URS246" s="92"/>
      <c r="URT246" s="92"/>
      <c r="URU246" s="92"/>
      <c r="URV246" s="92"/>
      <c r="URW246" s="92"/>
      <c r="URX246" s="92"/>
      <c r="URY246" s="92"/>
      <c r="URZ246" s="92"/>
      <c r="USA246" s="92"/>
      <c r="USB246" s="92"/>
      <c r="USC246" s="92"/>
      <c r="USD246" s="92"/>
      <c r="USE246" s="92"/>
      <c r="USF246" s="92"/>
      <c r="USG246" s="92"/>
      <c r="USH246" s="92"/>
      <c r="USI246" s="92"/>
      <c r="USJ246" s="92"/>
      <c r="USK246" s="92"/>
      <c r="USL246" s="92"/>
      <c r="USM246" s="92"/>
      <c r="USN246" s="92"/>
      <c r="USO246" s="92"/>
      <c r="USP246" s="92"/>
      <c r="USQ246" s="92"/>
      <c r="USR246" s="92"/>
      <c r="USS246" s="92"/>
      <c r="UST246" s="92"/>
      <c r="USU246" s="92"/>
      <c r="USV246" s="92"/>
      <c r="USW246" s="92"/>
      <c r="USX246" s="92"/>
      <c r="USY246" s="92"/>
      <c r="USZ246" s="92"/>
      <c r="UTA246" s="92"/>
      <c r="UTB246" s="92"/>
      <c r="UTC246" s="92"/>
      <c r="UTD246" s="92"/>
      <c r="UTE246" s="92"/>
      <c r="UTF246" s="92"/>
      <c r="UTG246" s="92"/>
      <c r="UTH246" s="92"/>
      <c r="UTI246" s="92"/>
      <c r="UTJ246" s="92"/>
      <c r="UTK246" s="92"/>
      <c r="UTL246" s="92"/>
      <c r="UTM246" s="92"/>
      <c r="UTN246" s="92"/>
      <c r="UTO246" s="92"/>
      <c r="UTP246" s="92"/>
      <c r="UTQ246" s="92"/>
      <c r="UTR246" s="92"/>
      <c r="UTS246" s="92"/>
      <c r="UTT246" s="92"/>
      <c r="UTU246" s="92"/>
      <c r="UTV246" s="92"/>
      <c r="UTW246" s="92"/>
      <c r="UTX246" s="92"/>
      <c r="UTY246" s="92"/>
      <c r="UTZ246" s="92"/>
      <c r="UUA246" s="92"/>
      <c r="UUB246" s="92"/>
      <c r="UUC246" s="92"/>
      <c r="UUD246" s="92"/>
      <c r="UUE246" s="92"/>
      <c r="UUF246" s="92"/>
      <c r="UUG246" s="92"/>
      <c r="UUH246" s="92"/>
      <c r="UUI246" s="92"/>
      <c r="UUJ246" s="92"/>
      <c r="UUK246" s="92"/>
      <c r="UUL246" s="92"/>
      <c r="UUM246" s="92"/>
      <c r="UUN246" s="92"/>
      <c r="UUO246" s="92"/>
      <c r="UUP246" s="92"/>
      <c r="UUQ246" s="92"/>
      <c r="UUR246" s="92"/>
      <c r="UUS246" s="92"/>
      <c r="UUT246" s="92"/>
      <c r="UUU246" s="92"/>
      <c r="UUV246" s="92"/>
      <c r="UUW246" s="92"/>
      <c r="UUX246" s="92"/>
      <c r="UUY246" s="92"/>
      <c r="UUZ246" s="92"/>
      <c r="UVA246" s="92"/>
      <c r="UVB246" s="92"/>
      <c r="UVC246" s="92"/>
      <c r="UVD246" s="92"/>
      <c r="UVE246" s="92"/>
      <c r="UVF246" s="92"/>
      <c r="UVG246" s="92"/>
      <c r="UVH246" s="92"/>
      <c r="UVI246" s="92"/>
      <c r="UVJ246" s="92"/>
      <c r="UVK246" s="92"/>
      <c r="UVL246" s="92"/>
      <c r="UVM246" s="92"/>
      <c r="UVN246" s="92"/>
      <c r="UVO246" s="92"/>
      <c r="UVP246" s="92"/>
      <c r="UVQ246" s="92"/>
      <c r="UVR246" s="92"/>
      <c r="UVS246" s="92"/>
      <c r="UVT246" s="92"/>
      <c r="UVU246" s="92"/>
      <c r="UVV246" s="92"/>
      <c r="UVW246" s="92"/>
      <c r="UVX246" s="92"/>
      <c r="UVY246" s="92"/>
      <c r="UVZ246" s="92"/>
      <c r="UWA246" s="92"/>
      <c r="UWB246" s="92"/>
      <c r="UWC246" s="92"/>
      <c r="UWD246" s="92"/>
      <c r="UWE246" s="92"/>
      <c r="UWF246" s="92"/>
      <c r="UWG246" s="92"/>
      <c r="UWH246" s="92"/>
      <c r="UWI246" s="92"/>
      <c r="UWJ246" s="92"/>
      <c r="UWK246" s="92"/>
      <c r="UWL246" s="92"/>
      <c r="UWM246" s="92"/>
      <c r="UWN246" s="92"/>
      <c r="UWO246" s="92"/>
      <c r="UWP246" s="92"/>
      <c r="UWQ246" s="92"/>
      <c r="UWR246" s="92"/>
      <c r="UWS246" s="92"/>
      <c r="UWT246" s="92"/>
      <c r="UWU246" s="92"/>
      <c r="UWV246" s="92"/>
      <c r="UWW246" s="92"/>
      <c r="UWX246" s="92"/>
      <c r="UWY246" s="92"/>
      <c r="UWZ246" s="92"/>
      <c r="UXA246" s="92"/>
      <c r="UXB246" s="92"/>
      <c r="UXC246" s="92"/>
      <c r="UXD246" s="92"/>
      <c r="UXE246" s="92"/>
      <c r="UXF246" s="92"/>
      <c r="UXG246" s="92"/>
      <c r="UXH246" s="92"/>
      <c r="UXI246" s="92"/>
      <c r="UXJ246" s="92"/>
      <c r="UXK246" s="92"/>
      <c r="UXL246" s="92"/>
      <c r="UXM246" s="92"/>
      <c r="UXN246" s="92"/>
      <c r="UXO246" s="92"/>
      <c r="UXP246" s="92"/>
      <c r="UXQ246" s="92"/>
      <c r="UXR246" s="92"/>
      <c r="UXS246" s="92"/>
      <c r="UXT246" s="92"/>
      <c r="UXU246" s="92"/>
      <c r="UXV246" s="92"/>
      <c r="UXW246" s="92"/>
      <c r="UXX246" s="92"/>
      <c r="UXY246" s="92"/>
      <c r="UXZ246" s="92"/>
      <c r="UYA246" s="92"/>
      <c r="UYB246" s="92"/>
      <c r="UYC246" s="92"/>
      <c r="UYD246" s="92"/>
      <c r="UYE246" s="92"/>
      <c r="UYF246" s="92"/>
      <c r="UYG246" s="92"/>
      <c r="UYH246" s="92"/>
      <c r="UYI246" s="92"/>
      <c r="UYJ246" s="92"/>
      <c r="UYK246" s="92"/>
      <c r="UYL246" s="92"/>
      <c r="UYM246" s="92"/>
      <c r="UYN246" s="92"/>
      <c r="UYO246" s="92"/>
      <c r="UYP246" s="92"/>
      <c r="UYQ246" s="92"/>
      <c r="UYR246" s="92"/>
      <c r="UYS246" s="92"/>
      <c r="UYT246" s="92"/>
      <c r="UYU246" s="92"/>
      <c r="UYV246" s="92"/>
      <c r="UYW246" s="92"/>
      <c r="UYX246" s="92"/>
      <c r="UYY246" s="92"/>
      <c r="UYZ246" s="92"/>
      <c r="UZA246" s="92"/>
      <c r="UZB246" s="92"/>
      <c r="UZC246" s="92"/>
      <c r="UZD246" s="92"/>
      <c r="UZE246" s="92"/>
      <c r="UZF246" s="92"/>
      <c r="UZG246" s="92"/>
      <c r="UZH246" s="92"/>
      <c r="UZI246" s="92"/>
      <c r="UZJ246" s="92"/>
      <c r="UZK246" s="92"/>
      <c r="UZL246" s="92"/>
      <c r="UZM246" s="92"/>
      <c r="UZN246" s="92"/>
      <c r="UZO246" s="92"/>
      <c r="UZP246" s="92"/>
      <c r="UZQ246" s="92"/>
      <c r="UZR246" s="92"/>
      <c r="UZS246" s="92"/>
      <c r="UZT246" s="92"/>
      <c r="UZU246" s="92"/>
      <c r="UZV246" s="92"/>
      <c r="UZW246" s="92"/>
      <c r="UZX246" s="92"/>
      <c r="UZY246" s="92"/>
      <c r="UZZ246" s="92"/>
      <c r="VAA246" s="92"/>
      <c r="VAB246" s="92"/>
      <c r="VAC246" s="92"/>
      <c r="VAD246" s="92"/>
      <c r="VAE246" s="92"/>
      <c r="VAF246" s="92"/>
      <c r="VAG246" s="92"/>
      <c r="VAH246" s="92"/>
      <c r="VAI246" s="92"/>
      <c r="VAJ246" s="92"/>
      <c r="VAK246" s="92"/>
      <c r="VAL246" s="92"/>
      <c r="VAM246" s="92"/>
      <c r="VAN246" s="92"/>
      <c r="VAO246" s="92"/>
      <c r="VAP246" s="92"/>
      <c r="VAQ246" s="92"/>
      <c r="VAR246" s="92"/>
      <c r="VAS246" s="92"/>
      <c r="VAT246" s="92"/>
      <c r="VAU246" s="92"/>
      <c r="VAV246" s="92"/>
      <c r="VAW246" s="92"/>
      <c r="VAX246" s="92"/>
      <c r="VAY246" s="92"/>
      <c r="VAZ246" s="92"/>
      <c r="VBA246" s="92"/>
      <c r="VBB246" s="92"/>
      <c r="VBC246" s="92"/>
      <c r="VBD246" s="92"/>
      <c r="VBE246" s="92"/>
      <c r="VBF246" s="92"/>
      <c r="VBG246" s="92"/>
      <c r="VBH246" s="92"/>
      <c r="VBI246" s="92"/>
      <c r="VBJ246" s="92"/>
      <c r="VBK246" s="92"/>
      <c r="VBL246" s="92"/>
      <c r="VBM246" s="92"/>
      <c r="VBN246" s="92"/>
      <c r="VBO246" s="92"/>
      <c r="VBP246" s="92"/>
      <c r="VBQ246" s="92"/>
      <c r="VBR246" s="92"/>
      <c r="VBS246" s="92"/>
      <c r="VBT246" s="92"/>
      <c r="VBU246" s="92"/>
      <c r="VBV246" s="92"/>
      <c r="VBW246" s="92"/>
      <c r="VBX246" s="92"/>
      <c r="VBY246" s="92"/>
      <c r="VBZ246" s="92"/>
      <c r="VCA246" s="92"/>
      <c r="VCB246" s="92"/>
      <c r="VCC246" s="92"/>
      <c r="VCD246" s="92"/>
      <c r="VCE246" s="92"/>
      <c r="VCF246" s="92"/>
      <c r="VCG246" s="92"/>
      <c r="VCH246" s="92"/>
      <c r="VCI246" s="92"/>
      <c r="VCJ246" s="92"/>
      <c r="VCK246" s="92"/>
      <c r="VCL246" s="92"/>
      <c r="VCM246" s="92"/>
      <c r="VCN246" s="92"/>
      <c r="VCO246" s="92"/>
      <c r="VCP246" s="92"/>
      <c r="VCQ246" s="92"/>
      <c r="VCR246" s="92"/>
      <c r="VCS246" s="92"/>
      <c r="VCT246" s="92"/>
      <c r="VCU246" s="92"/>
      <c r="VCV246" s="92"/>
      <c r="VCW246" s="92"/>
      <c r="VCX246" s="92"/>
      <c r="VCY246" s="92"/>
      <c r="VCZ246" s="92"/>
      <c r="VDA246" s="92"/>
      <c r="VDB246" s="92"/>
      <c r="VDC246" s="92"/>
      <c r="VDD246" s="92"/>
      <c r="VDE246" s="92"/>
      <c r="VDF246" s="92"/>
      <c r="VDG246" s="92"/>
      <c r="VDH246" s="92"/>
      <c r="VDI246" s="92"/>
      <c r="VDJ246" s="92"/>
      <c r="VDK246" s="92"/>
      <c r="VDL246" s="92"/>
      <c r="VDM246" s="92"/>
      <c r="VDN246" s="92"/>
      <c r="VDO246" s="92"/>
      <c r="VDP246" s="92"/>
      <c r="VDQ246" s="92"/>
      <c r="VDR246" s="92"/>
      <c r="VDS246" s="92"/>
      <c r="VDT246" s="92"/>
      <c r="VDU246" s="92"/>
      <c r="VDV246" s="92"/>
      <c r="VDW246" s="92"/>
      <c r="VDX246" s="92"/>
      <c r="VDY246" s="92"/>
      <c r="VDZ246" s="92"/>
      <c r="VEA246" s="92"/>
      <c r="VEB246" s="92"/>
      <c r="VEC246" s="92"/>
      <c r="VED246" s="92"/>
      <c r="VEE246" s="92"/>
      <c r="VEF246" s="92"/>
      <c r="VEG246" s="92"/>
      <c r="VEH246" s="92"/>
      <c r="VEI246" s="92"/>
      <c r="VEJ246" s="92"/>
      <c r="VEK246" s="92"/>
      <c r="VEL246" s="92"/>
      <c r="VEM246" s="92"/>
      <c r="VEN246" s="92"/>
      <c r="VEO246" s="92"/>
      <c r="VEP246" s="92"/>
      <c r="VEQ246" s="92"/>
      <c r="VER246" s="92"/>
      <c r="VES246" s="92"/>
      <c r="VET246" s="92"/>
      <c r="VEU246" s="92"/>
      <c r="VEV246" s="92"/>
      <c r="VEW246" s="92"/>
      <c r="VEX246" s="92"/>
      <c r="VEY246" s="92"/>
      <c r="VEZ246" s="92"/>
      <c r="VFA246" s="92"/>
      <c r="VFB246" s="92"/>
      <c r="VFC246" s="92"/>
      <c r="VFD246" s="92"/>
      <c r="VFE246" s="92"/>
      <c r="VFF246" s="92"/>
      <c r="VFG246" s="92"/>
      <c r="VFH246" s="92"/>
      <c r="VFI246" s="92"/>
      <c r="VFJ246" s="92"/>
      <c r="VFK246" s="92"/>
      <c r="VFL246" s="92"/>
      <c r="VFM246" s="92"/>
      <c r="VFN246" s="92"/>
      <c r="VFO246" s="92"/>
      <c r="VFP246" s="92"/>
      <c r="VFQ246" s="92"/>
      <c r="VFR246" s="92"/>
      <c r="VFS246" s="92"/>
      <c r="VFT246" s="92"/>
      <c r="VFU246" s="92"/>
      <c r="VFV246" s="92"/>
      <c r="VFW246" s="92"/>
      <c r="VFX246" s="92"/>
      <c r="VFY246" s="92"/>
      <c r="VFZ246" s="92"/>
      <c r="VGA246" s="92"/>
      <c r="VGB246" s="92"/>
      <c r="VGC246" s="92"/>
      <c r="VGD246" s="92"/>
      <c r="VGE246" s="92"/>
      <c r="VGF246" s="92"/>
      <c r="VGG246" s="92"/>
      <c r="VGH246" s="92"/>
      <c r="VGI246" s="92"/>
      <c r="VGJ246" s="92"/>
      <c r="VGK246" s="92"/>
      <c r="VGL246" s="92"/>
      <c r="VGM246" s="92"/>
      <c r="VGN246" s="92"/>
      <c r="VGO246" s="92"/>
      <c r="VGP246" s="92"/>
      <c r="VGQ246" s="92"/>
      <c r="VGR246" s="92"/>
      <c r="VGS246" s="92"/>
      <c r="VGT246" s="92"/>
      <c r="VGU246" s="92"/>
      <c r="VGV246" s="92"/>
      <c r="VGW246" s="92"/>
      <c r="VGX246" s="92"/>
      <c r="VGY246" s="92"/>
      <c r="VGZ246" s="92"/>
      <c r="VHA246" s="92"/>
      <c r="VHB246" s="92"/>
      <c r="VHC246" s="92"/>
      <c r="VHD246" s="92"/>
      <c r="VHE246" s="92"/>
      <c r="VHF246" s="92"/>
      <c r="VHG246" s="92"/>
      <c r="VHH246" s="92"/>
      <c r="VHI246" s="92"/>
      <c r="VHJ246" s="92"/>
      <c r="VHK246" s="92"/>
      <c r="VHL246" s="92"/>
      <c r="VHM246" s="92"/>
      <c r="VHN246" s="92"/>
      <c r="VHO246" s="92"/>
      <c r="VHP246" s="92"/>
      <c r="VHQ246" s="92"/>
      <c r="VHR246" s="92"/>
      <c r="VHS246" s="92"/>
      <c r="VHT246" s="92"/>
      <c r="VHU246" s="92"/>
      <c r="VHV246" s="92"/>
      <c r="VHW246" s="92"/>
      <c r="VHX246" s="92"/>
      <c r="VHY246" s="92"/>
      <c r="VHZ246" s="92"/>
      <c r="VIA246" s="92"/>
      <c r="VIB246" s="92"/>
      <c r="VIC246" s="92"/>
      <c r="VID246" s="92"/>
      <c r="VIE246" s="92"/>
      <c r="VIF246" s="92"/>
      <c r="VIG246" s="92"/>
      <c r="VIH246" s="92"/>
      <c r="VII246" s="92"/>
      <c r="VIJ246" s="92"/>
      <c r="VIK246" s="92"/>
      <c r="VIL246" s="92"/>
      <c r="VIM246" s="92"/>
      <c r="VIN246" s="92"/>
      <c r="VIO246" s="92"/>
      <c r="VIP246" s="92"/>
      <c r="VIQ246" s="92"/>
      <c r="VIR246" s="92"/>
      <c r="VIS246" s="92"/>
      <c r="VIT246" s="92"/>
      <c r="VIU246" s="92"/>
      <c r="VIV246" s="92"/>
      <c r="VIW246" s="92"/>
      <c r="VIX246" s="92"/>
      <c r="VIY246" s="92"/>
      <c r="VIZ246" s="92"/>
      <c r="VJA246" s="92"/>
      <c r="VJB246" s="92"/>
      <c r="VJC246" s="92"/>
      <c r="VJD246" s="92"/>
      <c r="VJE246" s="92"/>
      <c r="VJF246" s="92"/>
      <c r="VJG246" s="92"/>
      <c r="VJH246" s="92"/>
      <c r="VJI246" s="92"/>
      <c r="VJJ246" s="92"/>
      <c r="VJK246" s="92"/>
      <c r="VJL246" s="92"/>
      <c r="VJM246" s="92"/>
      <c r="VJN246" s="92"/>
      <c r="VJO246" s="92"/>
      <c r="VJP246" s="92"/>
      <c r="VJQ246" s="92"/>
      <c r="VJR246" s="92"/>
      <c r="VJS246" s="92"/>
      <c r="VJT246" s="92"/>
      <c r="VJU246" s="92"/>
      <c r="VJV246" s="92"/>
      <c r="VJW246" s="92"/>
      <c r="VJX246" s="92"/>
      <c r="VJY246" s="92"/>
      <c r="VJZ246" s="92"/>
      <c r="VKA246" s="92"/>
      <c r="VKB246" s="92"/>
      <c r="VKC246" s="92"/>
      <c r="VKD246" s="92"/>
      <c r="VKE246" s="92"/>
      <c r="VKF246" s="92"/>
      <c r="VKG246" s="92"/>
      <c r="VKH246" s="92"/>
      <c r="VKI246" s="92"/>
      <c r="VKJ246" s="92"/>
      <c r="VKK246" s="92"/>
      <c r="VKL246" s="92"/>
      <c r="VKM246" s="92"/>
      <c r="VKN246" s="92"/>
      <c r="VKO246" s="92"/>
      <c r="VKP246" s="92"/>
      <c r="VKQ246" s="92"/>
      <c r="VKR246" s="92"/>
      <c r="VKS246" s="92"/>
      <c r="VKT246" s="92"/>
      <c r="VKU246" s="92"/>
      <c r="VKV246" s="92"/>
      <c r="VKW246" s="92"/>
      <c r="VKX246" s="92"/>
      <c r="VKY246" s="92"/>
      <c r="VKZ246" s="92"/>
      <c r="VLA246" s="92"/>
      <c r="VLB246" s="92"/>
      <c r="VLC246" s="92"/>
      <c r="VLD246" s="92"/>
      <c r="VLE246" s="92"/>
      <c r="VLF246" s="92"/>
      <c r="VLG246" s="92"/>
      <c r="VLH246" s="92"/>
      <c r="VLI246" s="92"/>
      <c r="VLJ246" s="92"/>
      <c r="VLK246" s="92"/>
      <c r="VLL246" s="92"/>
      <c r="VLM246" s="92"/>
      <c r="VLN246" s="92"/>
      <c r="VLO246" s="92"/>
      <c r="VLP246" s="92"/>
      <c r="VLQ246" s="92"/>
      <c r="VLR246" s="92"/>
      <c r="VLS246" s="92"/>
      <c r="VLT246" s="92"/>
      <c r="VLU246" s="92"/>
      <c r="VLV246" s="92"/>
      <c r="VLW246" s="92"/>
      <c r="VLX246" s="92"/>
      <c r="VLY246" s="92"/>
      <c r="VLZ246" s="92"/>
      <c r="VMA246" s="92"/>
      <c r="VMB246" s="92"/>
      <c r="VMC246" s="92"/>
      <c r="VMD246" s="92"/>
      <c r="VME246" s="92"/>
      <c r="VMF246" s="92"/>
      <c r="VMG246" s="92"/>
      <c r="VMH246" s="92"/>
      <c r="VMI246" s="92"/>
      <c r="VMJ246" s="92"/>
      <c r="VMK246" s="92"/>
      <c r="VML246" s="92"/>
      <c r="VMM246" s="92"/>
      <c r="VMN246" s="92"/>
      <c r="VMO246" s="92"/>
      <c r="VMP246" s="92"/>
      <c r="VMQ246" s="92"/>
      <c r="VMR246" s="92"/>
      <c r="VMS246" s="92"/>
      <c r="VMT246" s="92"/>
      <c r="VMU246" s="92"/>
      <c r="VMV246" s="92"/>
      <c r="VMW246" s="92"/>
      <c r="VMX246" s="92"/>
      <c r="VMY246" s="92"/>
      <c r="VMZ246" s="92"/>
      <c r="VNA246" s="92"/>
      <c r="VNB246" s="92"/>
      <c r="VNC246" s="92"/>
      <c r="VND246" s="92"/>
      <c r="VNE246" s="92"/>
      <c r="VNF246" s="92"/>
      <c r="VNG246" s="92"/>
      <c r="VNH246" s="92"/>
      <c r="VNI246" s="92"/>
      <c r="VNJ246" s="92"/>
      <c r="VNK246" s="92"/>
      <c r="VNL246" s="92"/>
      <c r="VNM246" s="92"/>
      <c r="VNN246" s="92"/>
      <c r="VNO246" s="92"/>
      <c r="VNP246" s="92"/>
      <c r="VNQ246" s="92"/>
      <c r="VNR246" s="92"/>
      <c r="VNS246" s="92"/>
      <c r="VNT246" s="92"/>
      <c r="VNU246" s="92"/>
      <c r="VNV246" s="92"/>
      <c r="VNW246" s="92"/>
      <c r="VNX246" s="92"/>
      <c r="VNY246" s="92"/>
      <c r="VNZ246" s="92"/>
      <c r="VOA246" s="92"/>
      <c r="VOB246" s="92"/>
      <c r="VOC246" s="92"/>
      <c r="VOD246" s="92"/>
      <c r="VOE246" s="92"/>
      <c r="VOF246" s="92"/>
      <c r="VOG246" s="92"/>
      <c r="VOH246" s="92"/>
      <c r="VOI246" s="92"/>
      <c r="VOJ246" s="92"/>
      <c r="VOK246" s="92"/>
      <c r="VOL246" s="92"/>
      <c r="VOM246" s="92"/>
      <c r="VON246" s="92"/>
      <c r="VOO246" s="92"/>
      <c r="VOP246" s="92"/>
      <c r="VOQ246" s="92"/>
      <c r="VOR246" s="92"/>
      <c r="VOS246" s="92"/>
      <c r="VOT246" s="92"/>
      <c r="VOU246" s="92"/>
      <c r="VOV246" s="92"/>
      <c r="VOW246" s="92"/>
      <c r="VOX246" s="92"/>
      <c r="VOY246" s="92"/>
      <c r="VOZ246" s="92"/>
      <c r="VPA246" s="92"/>
      <c r="VPB246" s="92"/>
      <c r="VPC246" s="92"/>
      <c r="VPD246" s="92"/>
      <c r="VPE246" s="92"/>
      <c r="VPF246" s="92"/>
      <c r="VPG246" s="92"/>
      <c r="VPH246" s="92"/>
      <c r="VPI246" s="92"/>
      <c r="VPJ246" s="92"/>
      <c r="VPK246" s="92"/>
      <c r="VPL246" s="92"/>
      <c r="VPM246" s="92"/>
      <c r="VPN246" s="92"/>
      <c r="VPO246" s="92"/>
      <c r="VPP246" s="92"/>
      <c r="VPQ246" s="92"/>
      <c r="VPR246" s="92"/>
      <c r="VPS246" s="92"/>
      <c r="VPT246" s="92"/>
      <c r="VPU246" s="92"/>
      <c r="VPV246" s="92"/>
      <c r="VPW246" s="92"/>
      <c r="VPX246" s="92"/>
      <c r="VPY246" s="92"/>
      <c r="VPZ246" s="92"/>
      <c r="VQA246" s="92"/>
      <c r="VQB246" s="92"/>
      <c r="VQC246" s="92"/>
      <c r="VQD246" s="92"/>
      <c r="VQE246" s="92"/>
      <c r="VQF246" s="92"/>
      <c r="VQG246" s="92"/>
      <c r="VQH246" s="92"/>
      <c r="VQI246" s="92"/>
      <c r="VQJ246" s="92"/>
      <c r="VQK246" s="92"/>
      <c r="VQL246" s="92"/>
      <c r="VQM246" s="92"/>
      <c r="VQN246" s="92"/>
      <c r="VQO246" s="92"/>
      <c r="VQP246" s="92"/>
      <c r="VQQ246" s="92"/>
      <c r="VQR246" s="92"/>
      <c r="VQS246" s="92"/>
      <c r="VQT246" s="92"/>
      <c r="VQU246" s="92"/>
      <c r="VQV246" s="92"/>
      <c r="VQW246" s="92"/>
      <c r="VQX246" s="92"/>
      <c r="VQY246" s="92"/>
      <c r="VQZ246" s="92"/>
      <c r="VRA246" s="92"/>
      <c r="VRB246" s="92"/>
      <c r="VRC246" s="92"/>
      <c r="VRD246" s="92"/>
      <c r="VRE246" s="92"/>
      <c r="VRF246" s="92"/>
      <c r="VRG246" s="92"/>
      <c r="VRH246" s="92"/>
      <c r="VRI246" s="92"/>
      <c r="VRJ246" s="92"/>
      <c r="VRK246" s="92"/>
      <c r="VRL246" s="92"/>
      <c r="VRM246" s="92"/>
      <c r="VRN246" s="92"/>
      <c r="VRO246" s="92"/>
      <c r="VRP246" s="92"/>
      <c r="VRQ246" s="92"/>
      <c r="VRR246" s="92"/>
      <c r="VRS246" s="92"/>
      <c r="VRT246" s="92"/>
      <c r="VRU246" s="92"/>
      <c r="VRV246" s="92"/>
      <c r="VRW246" s="92"/>
      <c r="VRX246" s="92"/>
      <c r="VRY246" s="92"/>
      <c r="VRZ246" s="92"/>
      <c r="VSA246" s="92"/>
      <c r="VSB246" s="92"/>
      <c r="VSC246" s="92"/>
      <c r="VSD246" s="92"/>
      <c r="VSE246" s="92"/>
      <c r="VSF246" s="92"/>
      <c r="VSG246" s="92"/>
      <c r="VSH246" s="92"/>
      <c r="VSI246" s="92"/>
      <c r="VSJ246" s="92"/>
      <c r="VSK246" s="92"/>
      <c r="VSL246" s="92"/>
      <c r="VSM246" s="92"/>
      <c r="VSN246" s="92"/>
      <c r="VSO246" s="92"/>
      <c r="VSP246" s="92"/>
      <c r="VSQ246" s="92"/>
      <c r="VSR246" s="92"/>
      <c r="VSS246" s="92"/>
      <c r="VST246" s="92"/>
      <c r="VSU246" s="92"/>
      <c r="VSV246" s="92"/>
      <c r="VSW246" s="92"/>
      <c r="VSX246" s="92"/>
      <c r="VSY246" s="92"/>
      <c r="VSZ246" s="92"/>
      <c r="VTA246" s="92"/>
      <c r="VTB246" s="92"/>
      <c r="VTC246" s="92"/>
      <c r="VTD246" s="92"/>
      <c r="VTE246" s="92"/>
      <c r="VTF246" s="92"/>
      <c r="VTG246" s="92"/>
      <c r="VTH246" s="92"/>
      <c r="VTI246" s="92"/>
      <c r="VTJ246" s="92"/>
      <c r="VTK246" s="92"/>
      <c r="VTL246" s="92"/>
      <c r="VTM246" s="92"/>
      <c r="VTN246" s="92"/>
      <c r="VTO246" s="92"/>
      <c r="VTP246" s="92"/>
      <c r="VTQ246" s="92"/>
      <c r="VTR246" s="92"/>
      <c r="VTS246" s="92"/>
      <c r="VTT246" s="92"/>
      <c r="VTU246" s="92"/>
      <c r="VTV246" s="92"/>
      <c r="VTW246" s="92"/>
      <c r="VTX246" s="92"/>
      <c r="VTY246" s="92"/>
      <c r="VTZ246" s="92"/>
      <c r="VUA246" s="92"/>
      <c r="VUB246" s="92"/>
      <c r="VUC246" s="92"/>
      <c r="VUD246" s="92"/>
      <c r="VUE246" s="92"/>
      <c r="VUF246" s="92"/>
      <c r="VUG246" s="92"/>
      <c r="VUH246" s="92"/>
      <c r="VUI246" s="92"/>
      <c r="VUJ246" s="92"/>
      <c r="VUK246" s="92"/>
      <c r="VUL246" s="92"/>
      <c r="VUM246" s="92"/>
      <c r="VUN246" s="92"/>
      <c r="VUO246" s="92"/>
      <c r="VUP246" s="92"/>
      <c r="VUQ246" s="92"/>
      <c r="VUR246" s="92"/>
      <c r="VUS246" s="92"/>
      <c r="VUT246" s="92"/>
      <c r="VUU246" s="92"/>
      <c r="VUV246" s="92"/>
      <c r="VUW246" s="92"/>
      <c r="VUX246" s="92"/>
      <c r="VUY246" s="92"/>
      <c r="VUZ246" s="92"/>
      <c r="VVA246" s="92"/>
      <c r="VVB246" s="92"/>
      <c r="VVC246" s="92"/>
      <c r="VVD246" s="92"/>
      <c r="VVE246" s="92"/>
      <c r="VVF246" s="92"/>
      <c r="VVG246" s="92"/>
      <c r="VVH246" s="92"/>
      <c r="VVI246" s="92"/>
      <c r="VVJ246" s="92"/>
      <c r="VVK246" s="92"/>
      <c r="VVL246" s="92"/>
      <c r="VVM246" s="92"/>
      <c r="VVN246" s="92"/>
      <c r="VVO246" s="92"/>
      <c r="VVP246" s="92"/>
      <c r="VVQ246" s="92"/>
      <c r="VVR246" s="92"/>
      <c r="VVS246" s="92"/>
      <c r="VVT246" s="92"/>
      <c r="VVU246" s="92"/>
      <c r="VVV246" s="92"/>
      <c r="VVW246" s="92"/>
      <c r="VVX246" s="92"/>
      <c r="VVY246" s="92"/>
      <c r="VVZ246" s="92"/>
      <c r="VWA246" s="92"/>
      <c r="VWB246" s="92"/>
      <c r="VWC246" s="92"/>
      <c r="VWD246" s="92"/>
      <c r="VWE246" s="92"/>
      <c r="VWF246" s="92"/>
      <c r="VWG246" s="92"/>
      <c r="VWH246" s="92"/>
      <c r="VWI246" s="92"/>
      <c r="VWJ246" s="92"/>
      <c r="VWK246" s="92"/>
      <c r="VWL246" s="92"/>
      <c r="VWM246" s="92"/>
      <c r="VWN246" s="92"/>
      <c r="VWO246" s="92"/>
      <c r="VWP246" s="92"/>
      <c r="VWQ246" s="92"/>
      <c r="VWR246" s="92"/>
      <c r="VWS246" s="92"/>
      <c r="VWT246" s="92"/>
      <c r="VWU246" s="92"/>
      <c r="VWV246" s="92"/>
      <c r="VWW246" s="92"/>
      <c r="VWX246" s="92"/>
      <c r="VWY246" s="92"/>
      <c r="VWZ246" s="92"/>
      <c r="VXA246" s="92"/>
      <c r="VXB246" s="92"/>
      <c r="VXC246" s="92"/>
      <c r="VXD246" s="92"/>
      <c r="VXE246" s="92"/>
      <c r="VXF246" s="92"/>
      <c r="VXG246" s="92"/>
      <c r="VXH246" s="92"/>
      <c r="VXI246" s="92"/>
      <c r="VXJ246" s="92"/>
      <c r="VXK246" s="92"/>
      <c r="VXL246" s="92"/>
      <c r="VXM246" s="92"/>
      <c r="VXN246" s="92"/>
      <c r="VXO246" s="92"/>
      <c r="VXP246" s="92"/>
      <c r="VXQ246" s="92"/>
      <c r="VXR246" s="92"/>
      <c r="VXS246" s="92"/>
      <c r="VXT246" s="92"/>
      <c r="VXU246" s="92"/>
      <c r="VXV246" s="92"/>
      <c r="VXW246" s="92"/>
      <c r="VXX246" s="92"/>
      <c r="VXY246" s="92"/>
      <c r="VXZ246" s="92"/>
      <c r="VYA246" s="92"/>
      <c r="VYB246" s="92"/>
      <c r="VYC246" s="92"/>
      <c r="VYD246" s="92"/>
      <c r="VYE246" s="92"/>
      <c r="VYF246" s="92"/>
      <c r="VYG246" s="92"/>
      <c r="VYH246" s="92"/>
      <c r="VYI246" s="92"/>
      <c r="VYJ246" s="92"/>
      <c r="VYK246" s="92"/>
      <c r="VYL246" s="92"/>
      <c r="VYM246" s="92"/>
      <c r="VYN246" s="92"/>
      <c r="VYO246" s="92"/>
      <c r="VYP246" s="92"/>
      <c r="VYQ246" s="92"/>
      <c r="VYR246" s="92"/>
      <c r="VYS246" s="92"/>
      <c r="VYT246" s="92"/>
      <c r="VYU246" s="92"/>
      <c r="VYV246" s="92"/>
      <c r="VYW246" s="92"/>
      <c r="VYX246" s="92"/>
      <c r="VYY246" s="92"/>
      <c r="VYZ246" s="92"/>
      <c r="VZA246" s="92"/>
      <c r="VZB246" s="92"/>
      <c r="VZC246" s="92"/>
      <c r="VZD246" s="92"/>
      <c r="VZE246" s="92"/>
      <c r="VZF246" s="92"/>
      <c r="VZG246" s="92"/>
      <c r="VZH246" s="92"/>
      <c r="VZI246" s="92"/>
      <c r="VZJ246" s="92"/>
      <c r="VZK246" s="92"/>
      <c r="VZL246" s="92"/>
      <c r="VZM246" s="92"/>
      <c r="VZN246" s="92"/>
      <c r="VZO246" s="92"/>
      <c r="VZP246" s="92"/>
      <c r="VZQ246" s="92"/>
      <c r="VZR246" s="92"/>
      <c r="VZS246" s="92"/>
      <c r="VZT246" s="92"/>
      <c r="VZU246" s="92"/>
      <c r="VZV246" s="92"/>
      <c r="VZW246" s="92"/>
      <c r="VZX246" s="92"/>
      <c r="VZY246" s="92"/>
      <c r="VZZ246" s="92"/>
      <c r="WAA246" s="92"/>
      <c r="WAB246" s="92"/>
      <c r="WAC246" s="92"/>
      <c r="WAD246" s="92"/>
      <c r="WAE246" s="92"/>
      <c r="WAF246" s="92"/>
      <c r="WAG246" s="92"/>
      <c r="WAH246" s="92"/>
      <c r="WAI246" s="92"/>
      <c r="WAJ246" s="92"/>
      <c r="WAK246" s="92"/>
      <c r="WAL246" s="92"/>
      <c r="WAM246" s="92"/>
      <c r="WAN246" s="92"/>
      <c r="WAO246" s="92"/>
      <c r="WAP246" s="92"/>
      <c r="WAQ246" s="92"/>
      <c r="WAR246" s="92"/>
      <c r="WAS246" s="92"/>
      <c r="WAT246" s="92"/>
      <c r="WAU246" s="92"/>
      <c r="WAV246" s="92"/>
      <c r="WAW246" s="92"/>
      <c r="WAX246" s="92"/>
      <c r="WAY246" s="92"/>
      <c r="WAZ246" s="92"/>
      <c r="WBA246" s="92"/>
      <c r="WBB246" s="92"/>
      <c r="WBC246" s="92"/>
      <c r="WBD246" s="92"/>
      <c r="WBE246" s="92"/>
      <c r="WBF246" s="92"/>
      <c r="WBG246" s="92"/>
      <c r="WBH246" s="92"/>
      <c r="WBI246" s="92"/>
      <c r="WBJ246" s="92"/>
      <c r="WBK246" s="92"/>
      <c r="WBL246" s="92"/>
      <c r="WBM246" s="92"/>
      <c r="WBN246" s="92"/>
      <c r="WBO246" s="92"/>
      <c r="WBP246" s="92"/>
      <c r="WBQ246" s="92"/>
      <c r="WBR246" s="92"/>
      <c r="WBS246" s="92"/>
      <c r="WBT246" s="92"/>
      <c r="WBU246" s="92"/>
      <c r="WBV246" s="92"/>
      <c r="WBW246" s="92"/>
      <c r="WBX246" s="92"/>
      <c r="WBY246" s="92"/>
      <c r="WBZ246" s="92"/>
      <c r="WCA246" s="92"/>
      <c r="WCB246" s="92"/>
      <c r="WCC246" s="92"/>
      <c r="WCD246" s="92"/>
      <c r="WCE246" s="92"/>
      <c r="WCF246" s="92"/>
      <c r="WCG246" s="92"/>
      <c r="WCH246" s="92"/>
      <c r="WCI246" s="92"/>
      <c r="WCJ246" s="92"/>
      <c r="WCK246" s="92"/>
      <c r="WCL246" s="92"/>
      <c r="WCM246" s="92"/>
      <c r="WCN246" s="92"/>
      <c r="WCO246" s="92"/>
      <c r="WCP246" s="92"/>
      <c r="WCQ246" s="92"/>
      <c r="WCR246" s="92"/>
      <c r="WCS246" s="92"/>
      <c r="WCT246" s="92"/>
      <c r="WCU246" s="92"/>
      <c r="WCV246" s="92"/>
      <c r="WCW246" s="92"/>
      <c r="WCX246" s="92"/>
      <c r="WCY246" s="92"/>
      <c r="WCZ246" s="92"/>
      <c r="WDA246" s="92"/>
      <c r="WDB246" s="92"/>
      <c r="WDC246" s="92"/>
      <c r="WDD246" s="92"/>
      <c r="WDE246" s="92"/>
      <c r="WDF246" s="92"/>
      <c r="WDG246" s="92"/>
      <c r="WDH246" s="92"/>
      <c r="WDI246" s="92"/>
      <c r="WDJ246" s="92"/>
      <c r="WDK246" s="92"/>
      <c r="WDL246" s="92"/>
      <c r="WDM246" s="92"/>
      <c r="WDN246" s="92"/>
      <c r="WDO246" s="92"/>
      <c r="WDP246" s="92"/>
      <c r="WDQ246" s="92"/>
      <c r="WDR246" s="92"/>
      <c r="WDS246" s="92"/>
      <c r="WDT246" s="92"/>
      <c r="WDU246" s="92"/>
      <c r="WDV246" s="92"/>
      <c r="WDW246" s="92"/>
      <c r="WDX246" s="92"/>
      <c r="WDY246" s="92"/>
      <c r="WDZ246" s="92"/>
      <c r="WEA246" s="92"/>
      <c r="WEB246" s="92"/>
      <c r="WEC246" s="92"/>
      <c r="WED246" s="92"/>
      <c r="WEE246" s="92"/>
      <c r="WEF246" s="92"/>
      <c r="WEG246" s="92"/>
      <c r="WEH246" s="92"/>
      <c r="WEI246" s="92"/>
      <c r="WEJ246" s="92"/>
      <c r="WEK246" s="92"/>
      <c r="WEL246" s="92"/>
      <c r="WEM246" s="92"/>
      <c r="WEN246" s="92"/>
      <c r="WEO246" s="92"/>
      <c r="WEP246" s="92"/>
      <c r="WEQ246" s="92"/>
      <c r="WER246" s="92"/>
      <c r="WES246" s="92"/>
      <c r="WET246" s="92"/>
      <c r="WEU246" s="92"/>
      <c r="WEV246" s="92"/>
      <c r="WEW246" s="92"/>
      <c r="WEX246" s="92"/>
      <c r="WEY246" s="92"/>
      <c r="WEZ246" s="92"/>
      <c r="WFA246" s="92"/>
      <c r="WFB246" s="92"/>
      <c r="WFC246" s="92"/>
      <c r="WFD246" s="92"/>
      <c r="WFE246" s="92"/>
      <c r="WFF246" s="92"/>
      <c r="WFG246" s="92"/>
      <c r="WFH246" s="92"/>
      <c r="WFI246" s="92"/>
      <c r="WFJ246" s="92"/>
      <c r="WFK246" s="92"/>
      <c r="WFL246" s="92"/>
      <c r="WFM246" s="92"/>
      <c r="WFN246" s="92"/>
      <c r="WFO246" s="92"/>
      <c r="WFP246" s="92"/>
      <c r="WFQ246" s="92"/>
      <c r="WFR246" s="92"/>
      <c r="WFS246" s="92"/>
      <c r="WFT246" s="92"/>
      <c r="WFU246" s="92"/>
      <c r="WFV246" s="92"/>
      <c r="WFW246" s="92"/>
      <c r="WFX246" s="92"/>
      <c r="WFY246" s="92"/>
      <c r="WFZ246" s="92"/>
      <c r="WGA246" s="92"/>
      <c r="WGB246" s="92"/>
      <c r="WGC246" s="92"/>
      <c r="WGD246" s="92"/>
      <c r="WGE246" s="92"/>
      <c r="WGF246" s="92"/>
      <c r="WGG246" s="92"/>
      <c r="WGH246" s="92"/>
      <c r="WGI246" s="92"/>
      <c r="WGJ246" s="92"/>
      <c r="WGK246" s="92"/>
      <c r="WGL246" s="92"/>
      <c r="WGM246" s="92"/>
      <c r="WGN246" s="92"/>
      <c r="WGO246" s="92"/>
      <c r="WGP246" s="92"/>
      <c r="WGQ246" s="92"/>
      <c r="WGR246" s="92"/>
      <c r="WGS246" s="92"/>
      <c r="WGT246" s="92"/>
      <c r="WGU246" s="92"/>
      <c r="WGV246" s="92"/>
      <c r="WGW246" s="92"/>
      <c r="WGX246" s="92"/>
      <c r="WGY246" s="92"/>
      <c r="WGZ246" s="92"/>
      <c r="WHA246" s="92"/>
      <c r="WHB246" s="92"/>
      <c r="WHC246" s="92"/>
      <c r="WHD246" s="92"/>
      <c r="WHE246" s="92"/>
      <c r="WHF246" s="92"/>
      <c r="WHG246" s="92"/>
      <c r="WHH246" s="92"/>
      <c r="WHI246" s="92"/>
      <c r="WHJ246" s="92"/>
      <c r="WHK246" s="92"/>
      <c r="WHL246" s="92"/>
      <c r="WHM246" s="92"/>
      <c r="WHN246" s="92"/>
      <c r="WHO246" s="92"/>
      <c r="WHP246" s="92"/>
      <c r="WHQ246" s="92"/>
      <c r="WHR246" s="92"/>
      <c r="WHS246" s="92"/>
      <c r="WHT246" s="92"/>
      <c r="WHU246" s="92"/>
      <c r="WHV246" s="92"/>
      <c r="WHW246" s="92"/>
      <c r="WHX246" s="92"/>
      <c r="WHY246" s="92"/>
      <c r="WHZ246" s="92"/>
      <c r="WIA246" s="92"/>
      <c r="WIB246" s="92"/>
      <c r="WIC246" s="92"/>
      <c r="WID246" s="92"/>
      <c r="WIE246" s="92"/>
      <c r="WIF246" s="92"/>
      <c r="WIG246" s="92"/>
      <c r="WIH246" s="92"/>
      <c r="WII246" s="92"/>
      <c r="WIJ246" s="92"/>
      <c r="WIK246" s="92"/>
      <c r="WIL246" s="92"/>
      <c r="WIM246" s="92"/>
      <c r="WIN246" s="92"/>
      <c r="WIO246" s="92"/>
      <c r="WIP246" s="92"/>
      <c r="WIQ246" s="92"/>
      <c r="WIR246" s="92"/>
      <c r="WIS246" s="92"/>
      <c r="WIT246" s="92"/>
      <c r="WIU246" s="92"/>
      <c r="WIV246" s="92"/>
      <c r="WIW246" s="92"/>
      <c r="WIX246" s="92"/>
      <c r="WIY246" s="92"/>
      <c r="WIZ246" s="92"/>
      <c r="WJA246" s="92"/>
      <c r="WJB246" s="92"/>
      <c r="WJC246" s="92"/>
      <c r="WJD246" s="92"/>
      <c r="WJE246" s="92"/>
      <c r="WJF246" s="92"/>
      <c r="WJG246" s="92"/>
      <c r="WJH246" s="92"/>
      <c r="WJI246" s="92"/>
      <c r="WJJ246" s="92"/>
      <c r="WJK246" s="92"/>
      <c r="WJL246" s="92"/>
      <c r="WJM246" s="92"/>
      <c r="WJN246" s="92"/>
      <c r="WJO246" s="92"/>
      <c r="WJP246" s="92"/>
      <c r="WJQ246" s="92"/>
      <c r="WJR246" s="92"/>
      <c r="WJS246" s="92"/>
      <c r="WJT246" s="92"/>
      <c r="WJU246" s="92"/>
      <c r="WJV246" s="92"/>
      <c r="WJW246" s="92"/>
      <c r="WJX246" s="92"/>
      <c r="WJY246" s="92"/>
      <c r="WJZ246" s="92"/>
      <c r="WKA246" s="92"/>
      <c r="WKB246" s="92"/>
      <c r="WKC246" s="92"/>
      <c r="WKD246" s="92"/>
      <c r="WKE246" s="92"/>
      <c r="WKF246" s="92"/>
      <c r="WKG246" s="92"/>
      <c r="WKH246" s="92"/>
      <c r="WKI246" s="92"/>
      <c r="WKJ246" s="92"/>
      <c r="WKK246" s="92"/>
      <c r="WKL246" s="92"/>
      <c r="WKM246" s="92"/>
      <c r="WKN246" s="92"/>
      <c r="WKO246" s="92"/>
      <c r="WKP246" s="92"/>
      <c r="WKQ246" s="92"/>
      <c r="WKR246" s="92"/>
      <c r="WKS246" s="92"/>
      <c r="WKT246" s="92"/>
      <c r="WKU246" s="92"/>
      <c r="WKV246" s="92"/>
      <c r="WKW246" s="92"/>
      <c r="WKX246" s="92"/>
      <c r="WKY246" s="92"/>
      <c r="WKZ246" s="92"/>
      <c r="WLA246" s="92"/>
      <c r="WLB246" s="92"/>
      <c r="WLC246" s="92"/>
      <c r="WLD246" s="92"/>
      <c r="WLE246" s="92"/>
      <c r="WLF246" s="92"/>
      <c r="WLG246" s="92"/>
      <c r="WLH246" s="92"/>
      <c r="WLI246" s="92"/>
      <c r="WLJ246" s="92"/>
      <c r="WLK246" s="92"/>
      <c r="WLL246" s="92"/>
      <c r="WLM246" s="92"/>
      <c r="WLN246" s="92"/>
      <c r="WLO246" s="92"/>
      <c r="WLP246" s="92"/>
      <c r="WLQ246" s="92"/>
      <c r="WLR246" s="92"/>
      <c r="WLS246" s="92"/>
      <c r="WLT246" s="92"/>
      <c r="WLU246" s="92"/>
      <c r="WLV246" s="92"/>
      <c r="WLW246" s="92"/>
      <c r="WLX246" s="92"/>
      <c r="WLY246" s="92"/>
      <c r="WLZ246" s="92"/>
      <c r="WMA246" s="92"/>
      <c r="WMB246" s="92"/>
      <c r="WMC246" s="92"/>
      <c r="WMD246" s="92"/>
      <c r="WME246" s="92"/>
      <c r="WMF246" s="92"/>
      <c r="WMG246" s="92"/>
      <c r="WMH246" s="92"/>
      <c r="WMI246" s="92"/>
      <c r="WMJ246" s="92"/>
      <c r="WMK246" s="92"/>
      <c r="WML246" s="92"/>
      <c r="WMM246" s="92"/>
      <c r="WMN246" s="92"/>
      <c r="WMO246" s="92"/>
      <c r="WMP246" s="92"/>
      <c r="WMQ246" s="92"/>
      <c r="WMR246" s="92"/>
      <c r="WMS246" s="92"/>
      <c r="WMT246" s="92"/>
      <c r="WMU246" s="92"/>
      <c r="WMV246" s="92"/>
      <c r="WMW246" s="92"/>
      <c r="WMX246" s="92"/>
      <c r="WMY246" s="92"/>
      <c r="WMZ246" s="92"/>
      <c r="WNA246" s="92"/>
      <c r="WNB246" s="92"/>
      <c r="WNC246" s="92"/>
      <c r="WND246" s="92"/>
      <c r="WNE246" s="92"/>
      <c r="WNF246" s="92"/>
      <c r="WNG246" s="92"/>
      <c r="WNH246" s="92"/>
      <c r="WNI246" s="92"/>
      <c r="WNJ246" s="92"/>
      <c r="WNK246" s="92"/>
      <c r="WNL246" s="92"/>
      <c r="WNM246" s="92"/>
      <c r="WNN246" s="92"/>
      <c r="WNO246" s="92"/>
      <c r="WNP246" s="92"/>
      <c r="WNQ246" s="92"/>
      <c r="WNR246" s="92"/>
      <c r="WNS246" s="92"/>
      <c r="WNT246" s="92"/>
      <c r="WNU246" s="92"/>
      <c r="WNV246" s="92"/>
      <c r="WNW246" s="92"/>
      <c r="WNX246" s="92"/>
      <c r="WNY246" s="92"/>
      <c r="WNZ246" s="92"/>
      <c r="WOA246" s="92"/>
      <c r="WOB246" s="92"/>
      <c r="WOC246" s="92"/>
      <c r="WOD246" s="92"/>
      <c r="WOE246" s="92"/>
      <c r="WOF246" s="92"/>
      <c r="WOG246" s="92"/>
      <c r="WOH246" s="92"/>
      <c r="WOI246" s="92"/>
      <c r="WOJ246" s="92"/>
      <c r="WOK246" s="92"/>
      <c r="WOL246" s="92"/>
      <c r="WOM246" s="92"/>
      <c r="WON246" s="92"/>
      <c r="WOO246" s="92"/>
      <c r="WOP246" s="92"/>
      <c r="WOQ246" s="92"/>
      <c r="WOR246" s="92"/>
      <c r="WOS246" s="92"/>
      <c r="WOT246" s="92"/>
      <c r="WOU246" s="92"/>
      <c r="WOV246" s="92"/>
      <c r="WOW246" s="92"/>
      <c r="WOX246" s="92"/>
      <c r="WOY246" s="92"/>
      <c r="WOZ246" s="92"/>
      <c r="WPA246" s="92"/>
      <c r="WPB246" s="92"/>
      <c r="WPC246" s="92"/>
      <c r="WPD246" s="92"/>
      <c r="WPE246" s="92"/>
      <c r="WPF246" s="92"/>
      <c r="WPG246" s="92"/>
      <c r="WPH246" s="92"/>
      <c r="WPI246" s="92"/>
      <c r="WPJ246" s="92"/>
      <c r="WPK246" s="92"/>
      <c r="WPL246" s="92"/>
      <c r="WPM246" s="92"/>
      <c r="WPN246" s="92"/>
      <c r="WPO246" s="92"/>
      <c r="WPP246" s="92"/>
      <c r="WPQ246" s="92"/>
      <c r="WPR246" s="92"/>
      <c r="WPS246" s="92"/>
      <c r="WPT246" s="92"/>
      <c r="WPU246" s="92"/>
      <c r="WPV246" s="92"/>
      <c r="WPW246" s="92"/>
      <c r="WPX246" s="92"/>
      <c r="WPY246" s="92"/>
      <c r="WPZ246" s="92"/>
      <c r="WQA246" s="92"/>
      <c r="WQB246" s="92"/>
      <c r="WQC246" s="92"/>
      <c r="WQD246" s="92"/>
      <c r="WQE246" s="92"/>
      <c r="WQF246" s="92"/>
      <c r="WQG246" s="92"/>
      <c r="WQH246" s="92"/>
      <c r="WQI246" s="92"/>
      <c r="WQJ246" s="92"/>
      <c r="WQK246" s="92"/>
      <c r="WQL246" s="92"/>
      <c r="WQM246" s="92"/>
      <c r="WQN246" s="92"/>
      <c r="WQO246" s="92"/>
      <c r="WQP246" s="92"/>
      <c r="WQQ246" s="92"/>
      <c r="WQR246" s="92"/>
      <c r="WQS246" s="92"/>
      <c r="WQT246" s="92"/>
      <c r="WQU246" s="92"/>
      <c r="WQV246" s="92"/>
      <c r="WQW246" s="92"/>
      <c r="WQX246" s="92"/>
      <c r="WQY246" s="92"/>
      <c r="WQZ246" s="92"/>
      <c r="WRA246" s="92"/>
      <c r="WRB246" s="92"/>
      <c r="WRC246" s="92"/>
      <c r="WRD246" s="92"/>
      <c r="WRE246" s="92"/>
      <c r="WRF246" s="92"/>
      <c r="WRG246" s="92"/>
      <c r="WRH246" s="92"/>
      <c r="WRI246" s="92"/>
      <c r="WRJ246" s="92"/>
      <c r="WRK246" s="92"/>
      <c r="WRL246" s="92"/>
      <c r="WRM246" s="92"/>
      <c r="WRN246" s="92"/>
      <c r="WRO246" s="92"/>
      <c r="WRP246" s="92"/>
      <c r="WRQ246" s="92"/>
      <c r="WRR246" s="92"/>
      <c r="WRS246" s="92"/>
      <c r="WRT246" s="92"/>
      <c r="WRU246" s="92"/>
      <c r="WRV246" s="92"/>
      <c r="WRW246" s="92"/>
      <c r="WRX246" s="92"/>
      <c r="WRY246" s="92"/>
      <c r="WRZ246" s="92"/>
      <c r="WSA246" s="92"/>
      <c r="WSB246" s="92"/>
      <c r="WSC246" s="92"/>
      <c r="WSD246" s="92"/>
      <c r="WSE246" s="92"/>
      <c r="WSF246" s="92"/>
      <c r="WSG246" s="92"/>
      <c r="WSH246" s="92"/>
      <c r="WSI246" s="92"/>
      <c r="WSJ246" s="92"/>
      <c r="WSK246" s="92"/>
      <c r="WSL246" s="92"/>
      <c r="WSM246" s="92"/>
      <c r="WSN246" s="92"/>
      <c r="WSO246" s="92"/>
      <c r="WSP246" s="92"/>
      <c r="WSQ246" s="92"/>
      <c r="WSR246" s="92"/>
      <c r="WSS246" s="92"/>
      <c r="WST246" s="92"/>
      <c r="WSU246" s="92"/>
      <c r="WSV246" s="92"/>
      <c r="WSW246" s="92"/>
      <c r="WSX246" s="92"/>
      <c r="WSY246" s="92"/>
      <c r="WSZ246" s="92"/>
      <c r="WTA246" s="92"/>
      <c r="WTB246" s="92"/>
      <c r="WTC246" s="92"/>
      <c r="WTD246" s="92"/>
      <c r="WTE246" s="92"/>
      <c r="WTF246" s="92"/>
      <c r="WTG246" s="92"/>
      <c r="WTH246" s="92"/>
      <c r="WTI246" s="92"/>
      <c r="WTJ246" s="92"/>
      <c r="WTK246" s="92"/>
      <c r="WTL246" s="92"/>
      <c r="WTM246" s="92"/>
      <c r="WTN246" s="92"/>
      <c r="WTO246" s="92"/>
      <c r="WTP246" s="92"/>
      <c r="WTQ246" s="92"/>
      <c r="WTR246" s="92"/>
      <c r="WTS246" s="92"/>
      <c r="WTT246" s="92"/>
      <c r="WTU246" s="92"/>
      <c r="WTV246" s="92"/>
      <c r="WTW246" s="92"/>
      <c r="WTX246" s="92"/>
      <c r="WTY246" s="92"/>
      <c r="WTZ246" s="92"/>
      <c r="WUA246" s="92"/>
      <c r="WUB246" s="92"/>
      <c r="WUC246" s="92"/>
      <c r="WUD246" s="92"/>
      <c r="WUE246" s="92"/>
      <c r="WUF246" s="92"/>
      <c r="WUG246" s="92"/>
      <c r="WUH246" s="92"/>
      <c r="WUI246" s="92"/>
      <c r="WUJ246" s="92"/>
      <c r="WUK246" s="92"/>
      <c r="WUL246" s="92"/>
      <c r="WUM246" s="92"/>
      <c r="WUN246" s="92"/>
      <c r="WUO246" s="92"/>
      <c r="WUP246" s="92"/>
      <c r="WUQ246" s="92"/>
      <c r="WUR246" s="92"/>
      <c r="WUS246" s="92"/>
      <c r="WUT246" s="92"/>
      <c r="WUU246" s="92"/>
      <c r="WUV246" s="92"/>
      <c r="WUW246" s="92"/>
      <c r="WUX246" s="92"/>
      <c r="WUY246" s="92"/>
      <c r="WUZ246" s="92"/>
      <c r="WVA246" s="92"/>
      <c r="WVB246" s="92"/>
      <c r="WVC246" s="92"/>
      <c r="WVD246" s="92"/>
      <c r="WVE246" s="92"/>
      <c r="WVF246" s="92"/>
      <c r="WVG246" s="92"/>
      <c r="WVH246" s="92"/>
      <c r="WVI246" s="92"/>
      <c r="WVJ246" s="92"/>
      <c r="WVK246" s="92"/>
      <c r="WVL246" s="92"/>
      <c r="WVM246" s="92"/>
      <c r="WVN246" s="92"/>
      <c r="WVO246" s="92"/>
      <c r="WVP246" s="92"/>
      <c r="WVQ246" s="92"/>
      <c r="WVR246" s="92"/>
      <c r="WVS246" s="92"/>
      <c r="WVT246" s="92"/>
      <c r="WVU246" s="92"/>
      <c r="WVV246" s="92"/>
      <c r="WVW246" s="92"/>
      <c r="WVX246" s="92"/>
      <c r="WVY246" s="92"/>
      <c r="WVZ246" s="92"/>
      <c r="WWA246" s="92"/>
      <c r="WWB246" s="92"/>
      <c r="WWC246" s="92"/>
      <c r="WWD246" s="92"/>
      <c r="WWE246" s="92"/>
      <c r="WWF246" s="92"/>
      <c r="WWG246" s="92"/>
      <c r="WWH246" s="92"/>
      <c r="WWI246" s="92"/>
      <c r="WWJ246" s="92"/>
      <c r="WWK246" s="92"/>
      <c r="WWL246" s="92"/>
      <c r="WWM246" s="92"/>
      <c r="WWN246" s="92"/>
      <c r="WWO246" s="92"/>
      <c r="WWP246" s="92"/>
      <c r="WWQ246" s="92"/>
      <c r="WWR246" s="92"/>
      <c r="WWS246" s="92"/>
      <c r="WWT246" s="92"/>
      <c r="WWU246" s="92"/>
      <c r="WWV246" s="92"/>
      <c r="WWW246" s="92"/>
      <c r="WWX246" s="92"/>
      <c r="WWY246" s="92"/>
      <c r="WWZ246" s="92"/>
      <c r="WXA246" s="92"/>
      <c r="WXB246" s="92"/>
      <c r="WXC246" s="92"/>
      <c r="WXD246" s="92"/>
      <c r="WXE246" s="92"/>
      <c r="WXF246" s="92"/>
      <c r="WXG246" s="92"/>
      <c r="WXH246" s="92"/>
      <c r="WXI246" s="92"/>
      <c r="WXJ246" s="92"/>
      <c r="WXK246" s="92"/>
      <c r="WXL246" s="92"/>
      <c r="WXM246" s="92"/>
      <c r="WXN246" s="92"/>
      <c r="WXO246" s="92"/>
      <c r="WXP246" s="92"/>
      <c r="WXQ246" s="92"/>
      <c r="WXR246" s="92"/>
      <c r="WXS246" s="92"/>
      <c r="WXT246" s="92"/>
      <c r="WXU246" s="92"/>
      <c r="WXV246" s="92"/>
      <c r="WXW246" s="92"/>
      <c r="WXX246" s="92"/>
      <c r="WXY246" s="92"/>
      <c r="WXZ246" s="92"/>
      <c r="WYA246" s="92"/>
      <c r="WYB246" s="92"/>
      <c r="WYC246" s="92"/>
      <c r="WYD246" s="92"/>
      <c r="WYE246" s="92"/>
      <c r="WYF246" s="92"/>
      <c r="WYG246" s="92"/>
      <c r="WYH246" s="92"/>
      <c r="WYI246" s="92"/>
      <c r="WYJ246" s="92"/>
      <c r="WYK246" s="92"/>
      <c r="WYL246" s="92"/>
      <c r="WYM246" s="92"/>
      <c r="WYN246" s="92"/>
      <c r="WYO246" s="92"/>
      <c r="WYP246" s="92"/>
      <c r="WYQ246" s="92"/>
      <c r="WYR246" s="92"/>
      <c r="WYS246" s="92"/>
      <c r="WYT246" s="92"/>
      <c r="WYU246" s="92"/>
      <c r="WYV246" s="92"/>
      <c r="WYW246" s="92"/>
      <c r="WYX246" s="92"/>
      <c r="WYY246" s="92"/>
      <c r="WYZ246" s="92"/>
      <c r="WZA246" s="92"/>
      <c r="WZB246" s="92"/>
      <c r="WZC246" s="92"/>
      <c r="WZD246" s="92"/>
      <c r="WZE246" s="92"/>
      <c r="WZF246" s="92"/>
      <c r="WZG246" s="92"/>
      <c r="WZH246" s="92"/>
      <c r="WZI246" s="92"/>
      <c r="WZJ246" s="92"/>
      <c r="WZK246" s="92"/>
      <c r="WZL246" s="92"/>
      <c r="WZM246" s="92"/>
      <c r="WZN246" s="92"/>
      <c r="WZO246" s="92"/>
      <c r="WZP246" s="92"/>
      <c r="WZQ246" s="92"/>
      <c r="WZR246" s="92"/>
      <c r="WZS246" s="92"/>
      <c r="WZT246" s="92"/>
      <c r="WZU246" s="92"/>
      <c r="WZV246" s="92"/>
      <c r="WZW246" s="92"/>
      <c r="WZX246" s="92"/>
      <c r="WZY246" s="92"/>
      <c r="WZZ246" s="92"/>
      <c r="XAA246" s="92"/>
      <c r="XAB246" s="92"/>
      <c r="XAC246" s="92"/>
      <c r="XAD246" s="92"/>
      <c r="XAE246" s="92"/>
      <c r="XAF246" s="92"/>
      <c r="XAG246" s="92"/>
      <c r="XAH246" s="92"/>
      <c r="XAI246" s="92"/>
      <c r="XAJ246" s="92"/>
      <c r="XAK246" s="92"/>
      <c r="XAL246" s="92"/>
      <c r="XAM246" s="92"/>
      <c r="XAN246" s="92"/>
      <c r="XAO246" s="92"/>
      <c r="XAP246" s="92"/>
      <c r="XAQ246" s="92"/>
      <c r="XAR246" s="92"/>
      <c r="XAS246" s="92"/>
      <c r="XAT246" s="92"/>
      <c r="XAU246" s="92"/>
      <c r="XAV246" s="92"/>
      <c r="XAW246" s="92"/>
      <c r="XAX246" s="92"/>
      <c r="XAY246" s="92"/>
      <c r="XAZ246" s="92"/>
      <c r="XBA246" s="92"/>
      <c r="XBB246" s="92"/>
      <c r="XBC246" s="92"/>
      <c r="XBD246" s="92"/>
      <c r="XBE246" s="92"/>
      <c r="XBF246" s="92"/>
      <c r="XBG246" s="92"/>
      <c r="XBH246" s="92"/>
      <c r="XBI246" s="92"/>
      <c r="XBJ246" s="92"/>
      <c r="XBK246" s="92"/>
      <c r="XBL246" s="92"/>
      <c r="XBM246" s="92"/>
      <c r="XBN246" s="92"/>
      <c r="XBO246" s="92"/>
      <c r="XBP246" s="92"/>
      <c r="XBQ246" s="92"/>
      <c r="XBR246" s="92"/>
      <c r="XBS246" s="92"/>
      <c r="XBT246" s="92"/>
      <c r="XBU246" s="92"/>
      <c r="XBV246" s="92"/>
      <c r="XBW246" s="92"/>
      <c r="XBX246" s="92"/>
      <c r="XBY246" s="92"/>
      <c r="XBZ246" s="92"/>
      <c r="XCA246" s="92"/>
      <c r="XCB246" s="92"/>
      <c r="XCC246" s="92"/>
      <c r="XCD246" s="92"/>
      <c r="XCE246" s="92"/>
      <c r="XCF246" s="92"/>
      <c r="XCG246" s="92"/>
      <c r="XCH246" s="92"/>
      <c r="XCI246" s="92"/>
      <c r="XCJ246" s="92"/>
      <c r="XCK246" s="92"/>
      <c r="XCL246" s="92"/>
      <c r="XCM246" s="92"/>
      <c r="XCN246" s="92"/>
      <c r="XCO246" s="92"/>
      <c r="XCP246" s="92"/>
      <c r="XCQ246" s="92"/>
      <c r="XCR246" s="92"/>
      <c r="XCS246" s="92"/>
      <c r="XCT246" s="92"/>
      <c r="XCU246" s="92"/>
      <c r="XCV246" s="92"/>
      <c r="XCW246" s="92"/>
      <c r="XCX246" s="92"/>
      <c r="XCY246" s="92"/>
      <c r="XCZ246" s="92"/>
      <c r="XDA246" s="92"/>
      <c r="XDB246" s="92"/>
      <c r="XDC246" s="92"/>
      <c r="XDD246" s="92"/>
      <c r="XDE246" s="92"/>
      <c r="XDF246" s="92"/>
      <c r="XDG246" s="92"/>
      <c r="XDH246" s="92"/>
      <c r="XDI246" s="92"/>
      <c r="XDJ246" s="92"/>
      <c r="XDK246" s="92"/>
      <c r="XDL246" s="92"/>
      <c r="XDM246" s="92"/>
      <c r="XDN246" s="92"/>
      <c r="XDO246" s="92"/>
      <c r="XDP246" s="92"/>
      <c r="XDQ246" s="92"/>
      <c r="XDR246" s="92"/>
      <c r="XDS246" s="92"/>
      <c r="XDT246" s="92"/>
      <c r="XDU246" s="92"/>
      <c r="XDV246" s="92"/>
      <c r="XDW246" s="92"/>
      <c r="XDX246" s="92"/>
      <c r="XDY246" s="92"/>
      <c r="XDZ246" s="92"/>
      <c r="XEA246" s="92"/>
      <c r="XEB246" s="92"/>
      <c r="XEC246" s="92"/>
      <c r="XED246" s="92"/>
      <c r="XEE246" s="92"/>
      <c r="XEF246" s="92"/>
      <c r="XEG246" s="92"/>
      <c r="XEH246" s="92"/>
      <c r="XEI246" s="92"/>
      <c r="XEJ246" s="92"/>
      <c r="XEK246" s="92"/>
      <c r="XEL246" s="92"/>
      <c r="XEM246" s="92"/>
      <c r="XEN246" s="92"/>
      <c r="XEO246" s="92"/>
      <c r="XEP246" s="92"/>
      <c r="XEQ246" s="92"/>
      <c r="XER246" s="92"/>
      <c r="XES246" s="92"/>
      <c r="XET246" s="92"/>
      <c r="XEU246" s="92"/>
      <c r="XEV246" s="92"/>
      <c r="XEW246" s="92"/>
      <c r="XEX246" s="92"/>
      <c r="XEY246" s="92"/>
      <c r="XEZ246" s="92"/>
      <c r="XFA246" s="92"/>
      <c r="XFB246" s="92"/>
      <c r="XFC246" s="92"/>
    </row>
    <row r="247" spans="1:16383" x14ac:dyDescent="0.25">
      <c r="E247" s="138"/>
      <c r="F247" s="138"/>
      <c r="G247" s="138"/>
      <c r="H247" s="138"/>
    </row>
    <row r="248" spans="1:16383" s="200" customFormat="1" x14ac:dyDescent="0.25">
      <c r="A248" s="196"/>
      <c r="B248" s="197"/>
      <c r="C248" s="198"/>
      <c r="D248" s="199"/>
      <c r="E248" s="250" t="str">
        <f>InpR!$E$120</f>
        <v>2019-20 RPI-CPIH wedge adjustment at 2017-18 FYA CPIH prices - WN</v>
      </c>
      <c r="F248" s="250">
        <f>InpR!$F$120</f>
        <v>0.196318232255767</v>
      </c>
      <c r="G248" s="250" t="str">
        <f>InpR!$G$120</f>
        <v>£m</v>
      </c>
      <c r="H248" s="30"/>
    </row>
    <row r="249" spans="1:16383" s="92" customFormat="1" x14ac:dyDescent="0.25">
      <c r="A249" s="164"/>
      <c r="B249" s="165"/>
      <c r="C249" s="166"/>
      <c r="D249" s="167"/>
      <c r="E249" s="231" t="str">
        <f>Index!E$46</f>
        <v>CPI(H): Financial year average - index - final determination</v>
      </c>
      <c r="F249" s="223">
        <f>Index!F$46</f>
        <v>0</v>
      </c>
      <c r="G249" s="223" t="str">
        <f>Index!G$46</f>
        <v>index</v>
      </c>
      <c r="H249" s="223">
        <f>Index!H$46</f>
        <v>0</v>
      </c>
      <c r="I249" s="223">
        <f>Index!I$46</f>
        <v>0</v>
      </c>
      <c r="J249" s="223">
        <f>Index!J$46</f>
        <v>104.21666666666665</v>
      </c>
      <c r="K249" s="223">
        <f>Index!K$46</f>
        <v>106.43333333333334</v>
      </c>
      <c r="L249" s="223">
        <f>Index!L$46</f>
        <v>108.55238432841566</v>
      </c>
      <c r="M249" s="223">
        <f>Index!M$46</f>
        <v>110.70537330136041</v>
      </c>
      <c r="N249" s="223">
        <f>Index!N$46</f>
        <v>112.92412852304601</v>
      </c>
      <c r="O249" s="223">
        <f>Index!O$46</f>
        <v>115.26744552524366</v>
      </c>
      <c r="P249" s="223">
        <f>Index!P$46</f>
        <v>117.68806188127384</v>
      </c>
      <c r="Q249" s="223">
        <f>Index!Q$46</f>
        <v>120.15951118078074</v>
      </c>
      <c r="R249" s="223">
        <f>Index!R$46</f>
        <v>122.56270140439625</v>
      </c>
    </row>
    <row r="250" spans="1:16383" s="92" customFormat="1" x14ac:dyDescent="0.25">
      <c r="A250" s="164"/>
      <c r="B250" s="165"/>
      <c r="C250" s="166"/>
      <c r="D250" s="167"/>
      <c r="E250" s="231" t="str">
        <f>Index!E$50</f>
        <v>CPI(H): March - index - final determination</v>
      </c>
      <c r="F250" s="223">
        <f>Index!F$50</f>
        <v>0</v>
      </c>
      <c r="G250" s="223" t="str">
        <f>Index!G$50</f>
        <v>index</v>
      </c>
      <c r="H250" s="223">
        <f>Index!H$50</f>
        <v>0</v>
      </c>
      <c r="I250" s="223">
        <f>Index!I$50</f>
        <v>0</v>
      </c>
      <c r="J250" s="223">
        <f>Index!J$50</f>
        <v>105.1</v>
      </c>
      <c r="K250" s="223">
        <f>Index!K$50</f>
        <v>107</v>
      </c>
      <c r="L250" s="223">
        <f>Index!L$50</f>
        <v>109.52246947724301</v>
      </c>
      <c r="M250" s="223">
        <f>Index!M$50</f>
        <v>111.712918866788</v>
      </c>
      <c r="N250" s="223">
        <f>Index!N$50</f>
        <v>113.97509521197701</v>
      </c>
      <c r="O250" s="223">
        <f>Index!O$50</f>
        <v>116.368572211429</v>
      </c>
      <c r="P250" s="223">
        <f>Index!P$50</f>
        <v>118.812312227869</v>
      </c>
      <c r="Q250" s="223">
        <f>Index!Q$50</f>
        <v>121.307370784654</v>
      </c>
      <c r="R250" s="223">
        <f>Index!R$50</f>
        <v>123.73351820034701</v>
      </c>
    </row>
    <row r="251" spans="1:16383" s="334" customFormat="1" x14ac:dyDescent="0.25">
      <c r="A251" s="330"/>
      <c r="B251" s="331"/>
      <c r="C251" s="332"/>
      <c r="D251" s="333"/>
      <c r="E251" s="230" t="s">
        <v>571</v>
      </c>
      <c r="F251" s="177">
        <f xml:space="preserve"> $L$250 / $J$249</f>
        <v>1.0509112695721383</v>
      </c>
      <c r="G251" s="335"/>
    </row>
    <row r="252" spans="1:16383" s="329" customFormat="1" x14ac:dyDescent="0.25">
      <c r="A252" s="47"/>
      <c r="B252" s="51"/>
      <c r="C252" s="278"/>
      <c r="D252" s="56"/>
      <c r="E252" s="247" t="s">
        <v>572</v>
      </c>
      <c r="F252" s="247">
        <f xml:space="preserve"> $F$248 * $F$251</f>
        <v>0.20631304270006601</v>
      </c>
      <c r="G252" s="247" t="s">
        <v>296</v>
      </c>
      <c r="H252" s="7"/>
      <c r="I252" s="7"/>
      <c r="J252" s="7"/>
      <c r="K252" s="7"/>
      <c r="L252" s="7"/>
      <c r="M252" s="7"/>
      <c r="N252" s="7"/>
      <c r="O252" s="7"/>
      <c r="P252" s="7"/>
      <c r="Q252" s="7"/>
      <c r="R252" s="7"/>
    </row>
    <row r="253" spans="1:16383" s="92" customFormat="1" x14ac:dyDescent="0.25">
      <c r="A253" s="164"/>
      <c r="B253" s="165"/>
      <c r="C253" s="166"/>
      <c r="D253" s="167"/>
      <c r="E253" s="30" t="str">
        <f>Time!E$40</f>
        <v>Acquisition / initial balance date flag</v>
      </c>
      <c r="F253" s="249">
        <f>Time!F$40</f>
        <v>0</v>
      </c>
      <c r="G253" s="249" t="str">
        <f>Time!G$40</f>
        <v>flag</v>
      </c>
      <c r="H253" s="249">
        <f>Time!H$40</f>
        <v>1</v>
      </c>
      <c r="I253" s="249">
        <f>Time!I$40</f>
        <v>0</v>
      </c>
      <c r="J253" s="249">
        <f>Time!J$40</f>
        <v>0</v>
      </c>
      <c r="K253" s="249">
        <f>Time!K$40</f>
        <v>0</v>
      </c>
      <c r="L253" s="249">
        <f>Time!L$40</f>
        <v>1</v>
      </c>
      <c r="M253" s="249">
        <f>Time!M$40</f>
        <v>0</v>
      </c>
      <c r="N253" s="249">
        <f>Time!N$40</f>
        <v>0</v>
      </c>
      <c r="O253" s="249">
        <f>Time!O$40</f>
        <v>0</v>
      </c>
      <c r="P253" s="249">
        <f>Time!P$40</f>
        <v>0</v>
      </c>
      <c r="Q253" s="249">
        <f>Time!Q$40</f>
        <v>0</v>
      </c>
      <c r="R253" s="249">
        <f>Time!R$40</f>
        <v>0</v>
      </c>
    </row>
    <row r="254" spans="1:16383" x14ac:dyDescent="0.25">
      <c r="A254" s="48"/>
      <c r="B254" s="59"/>
      <c r="C254" s="108"/>
      <c r="D254" s="53"/>
    </row>
    <row r="255" spans="1:16383" x14ac:dyDescent="0.25">
      <c r="A255" s="47"/>
      <c r="B255" s="51"/>
      <c r="C255" s="278"/>
      <c r="D255" s="56"/>
      <c r="E255" s="7" t="s">
        <v>573</v>
      </c>
      <c r="G255" s="162" t="s">
        <v>296</v>
      </c>
      <c r="J255" s="242">
        <f t="shared" ref="J255" si="188" xml:space="preserve"> I258</f>
        <v>0</v>
      </c>
      <c r="K255" s="242">
        <f t="shared" ref="K255" si="189" xml:space="preserve"> J258</f>
        <v>0</v>
      </c>
      <c r="L255" s="242">
        <f t="shared" ref="L255" si="190" xml:space="preserve"> K258</f>
        <v>0</v>
      </c>
      <c r="M255" s="242">
        <f t="shared" ref="M255" si="191" xml:space="preserve"> L258</f>
        <v>0.20631304270006601</v>
      </c>
      <c r="N255" s="242">
        <f t="shared" ref="N255" si="192" xml:space="preserve"> M258</f>
        <v>0.21131780337034642</v>
      </c>
      <c r="O255" s="242">
        <f t="shared" ref="O255" si="193" xml:space="preserve"> N258</f>
        <v>0.21757020029747992</v>
      </c>
      <c r="P255" s="242">
        <f t="shared" ref="P255" si="194" xml:space="preserve"> O258</f>
        <v>0.22442446297680754</v>
      </c>
      <c r="Q255" s="242">
        <f t="shared" ref="Q255" si="195" xml:space="preserve"> P258</f>
        <v>0.23160604579206553</v>
      </c>
      <c r="R255" s="242">
        <f t="shared" ref="R255" si="196" xml:space="preserve"> Q258</f>
        <v>0.23901743925741159</v>
      </c>
    </row>
    <row r="256" spans="1:16383" x14ac:dyDescent="0.25">
      <c r="A256" s="47"/>
      <c r="B256" s="51"/>
      <c r="C256" s="111"/>
      <c r="D256" s="56" t="s">
        <v>503</v>
      </c>
      <c r="E256" s="7" t="str">
        <f t="shared" ref="E256:R256" si="197" xml:space="preserve"> E$241</f>
        <v>2019-20 wedge RCV indexation</v>
      </c>
      <c r="F256" s="242">
        <f t="shared" si="197"/>
        <v>0</v>
      </c>
      <c r="G256" s="242" t="str">
        <f t="shared" si="197"/>
        <v>£m</v>
      </c>
      <c r="H256" s="242">
        <f t="shared" si="197"/>
        <v>0</v>
      </c>
      <c r="I256" s="242">
        <f t="shared" si="197"/>
        <v>0</v>
      </c>
      <c r="J256" s="242">
        <f t="shared" si="197"/>
        <v>0</v>
      </c>
      <c r="K256" s="242">
        <f t="shared" si="197"/>
        <v>0</v>
      </c>
      <c r="L256" s="242">
        <f t="shared" si="197"/>
        <v>0</v>
      </c>
      <c r="M256" s="242">
        <f t="shared" si="197"/>
        <v>5.0047606702804141E-3</v>
      </c>
      <c r="N256" s="242">
        <f t="shared" si="197"/>
        <v>6.2523969271335101E-3</v>
      </c>
      <c r="O256" s="242">
        <f t="shared" si="197"/>
        <v>6.854262679327627E-3</v>
      </c>
      <c r="P256" s="242">
        <f t="shared" si="197"/>
        <v>7.1815828152579971E-3</v>
      </c>
      <c r="Q256" s="242">
        <f t="shared" si="197"/>
        <v>7.4113934653460521E-3</v>
      </c>
      <c r="R256" s="242">
        <f t="shared" si="197"/>
        <v>7.1705231777223011E-3</v>
      </c>
    </row>
    <row r="257" spans="1:26" x14ac:dyDescent="0.25">
      <c r="A257" s="354"/>
      <c r="B257" s="355"/>
      <c r="C257" s="356"/>
      <c r="D257" s="357"/>
      <c r="E257" s="351"/>
      <c r="F257" s="358"/>
      <c r="G257" s="358"/>
      <c r="H257" s="358"/>
      <c r="I257" s="358"/>
      <c r="J257" s="358"/>
      <c r="K257" s="358"/>
      <c r="L257" s="358"/>
      <c r="M257" s="358"/>
      <c r="N257" s="358"/>
      <c r="O257" s="358"/>
      <c r="P257" s="358"/>
      <c r="Q257" s="358"/>
      <c r="R257" s="358"/>
    </row>
    <row r="258" spans="1:26" s="138" customFormat="1" x14ac:dyDescent="0.25">
      <c r="A258" s="134"/>
      <c r="B258" s="135"/>
      <c r="C258" s="277"/>
      <c r="D258" s="137"/>
      <c r="E258" s="138" t="s">
        <v>574</v>
      </c>
      <c r="G258" s="163" t="s">
        <v>296</v>
      </c>
      <c r="J258" s="243">
        <f t="shared" ref="J258:R258" si="198" xml:space="preserve"> IF( J253 = 1, $F252, J255 + J256 - J257)</f>
        <v>0</v>
      </c>
      <c r="K258" s="243">
        <f t="shared" si="198"/>
        <v>0</v>
      </c>
      <c r="L258" s="243">
        <f t="shared" si="198"/>
        <v>0.20631304270006601</v>
      </c>
      <c r="M258" s="243">
        <f t="shared" si="198"/>
        <v>0.21131780337034642</v>
      </c>
      <c r="N258" s="243">
        <f t="shared" si="198"/>
        <v>0.21757020029747992</v>
      </c>
      <c r="O258" s="243">
        <f t="shared" si="198"/>
        <v>0.22442446297680754</v>
      </c>
      <c r="P258" s="243">
        <f t="shared" si="198"/>
        <v>0.23160604579206553</v>
      </c>
      <c r="Q258" s="243">
        <f t="shared" si="198"/>
        <v>0.23901743925741159</v>
      </c>
      <c r="R258" s="243">
        <f t="shared" si="198"/>
        <v>0.24618796243513388</v>
      </c>
    </row>
    <row r="260" spans="1:26" s="92" customFormat="1" x14ac:dyDescent="0.25">
      <c r="A260" s="164"/>
      <c r="B260" s="165"/>
      <c r="C260" s="166"/>
      <c r="D260" s="167"/>
      <c r="E260" s="179" t="str">
        <f t="shared" ref="E260:R260" si="199" xml:space="preserve"> E$255</f>
        <v>2019-20 wedge Nominal RCV balance BEG</v>
      </c>
      <c r="F260" s="185">
        <f t="shared" si="199"/>
        <v>0</v>
      </c>
      <c r="G260" s="185" t="str">
        <f t="shared" si="199"/>
        <v>£m</v>
      </c>
      <c r="H260" s="185">
        <f t="shared" si="199"/>
        <v>0</v>
      </c>
      <c r="I260" s="185">
        <f t="shared" si="199"/>
        <v>0</v>
      </c>
      <c r="J260" s="185">
        <f t="shared" si="199"/>
        <v>0</v>
      </c>
      <c r="K260" s="185">
        <f t="shared" si="199"/>
        <v>0</v>
      </c>
      <c r="L260" s="185">
        <f t="shared" si="199"/>
        <v>0</v>
      </c>
      <c r="M260" s="185">
        <f t="shared" si="199"/>
        <v>0.20631304270006601</v>
      </c>
      <c r="N260" s="185">
        <f t="shared" si="199"/>
        <v>0.21131780337034642</v>
      </c>
      <c r="O260" s="185">
        <f t="shared" si="199"/>
        <v>0.21757020029747992</v>
      </c>
      <c r="P260" s="185">
        <f t="shared" si="199"/>
        <v>0.22442446297680754</v>
      </c>
      <c r="Q260" s="185">
        <f t="shared" si="199"/>
        <v>0.23160604579206553</v>
      </c>
      <c r="R260" s="185">
        <f t="shared" si="199"/>
        <v>0.23901743925741159</v>
      </c>
    </row>
    <row r="261" spans="1:26" s="91" customFormat="1" x14ac:dyDescent="0.25">
      <c r="A261" s="170"/>
      <c r="B261" s="165"/>
      <c r="C261" s="166"/>
      <c r="D261" s="171"/>
      <c r="E261" s="179" t="str">
        <f t="shared" ref="E261:R261" si="200" xml:space="preserve"> E$241</f>
        <v>2019-20 wedge RCV indexation</v>
      </c>
      <c r="F261" s="184">
        <f t="shared" si="200"/>
        <v>0</v>
      </c>
      <c r="G261" s="185" t="str">
        <f t="shared" si="200"/>
        <v>£m</v>
      </c>
      <c r="H261" s="184">
        <f t="shared" si="200"/>
        <v>0</v>
      </c>
      <c r="I261" s="184">
        <f t="shared" si="200"/>
        <v>0</v>
      </c>
      <c r="J261" s="184">
        <f t="shared" si="200"/>
        <v>0</v>
      </c>
      <c r="K261" s="184">
        <f t="shared" si="200"/>
        <v>0</v>
      </c>
      <c r="L261" s="184">
        <f t="shared" si="200"/>
        <v>0</v>
      </c>
      <c r="M261" s="184">
        <f t="shared" si="200"/>
        <v>5.0047606702804141E-3</v>
      </c>
      <c r="N261" s="184">
        <f t="shared" si="200"/>
        <v>6.2523969271335101E-3</v>
      </c>
      <c r="O261" s="184">
        <f t="shared" si="200"/>
        <v>6.854262679327627E-3</v>
      </c>
      <c r="P261" s="184">
        <f t="shared" si="200"/>
        <v>7.1815828152579971E-3</v>
      </c>
      <c r="Q261" s="184">
        <f t="shared" si="200"/>
        <v>7.4113934653460521E-3</v>
      </c>
      <c r="R261" s="184">
        <f t="shared" si="200"/>
        <v>7.1705231777223011E-3</v>
      </c>
      <c r="S261" s="92"/>
      <c r="T261" s="92"/>
      <c r="U261" s="92"/>
      <c r="V261" s="92"/>
      <c r="W261" s="92"/>
      <c r="X261" s="92"/>
      <c r="Y261" s="92"/>
      <c r="Z261" s="92"/>
    </row>
    <row r="262" spans="1:26" s="92" customFormat="1" x14ac:dyDescent="0.25">
      <c r="A262" s="164"/>
      <c r="B262" s="165"/>
      <c r="C262" s="166"/>
      <c r="D262" s="167"/>
      <c r="E262" s="179" t="str">
        <f t="shared" ref="E262:R262" si="201" xml:space="preserve"> E$258</f>
        <v>2019-20 wedge Nominal RCV balance END</v>
      </c>
      <c r="F262" s="185">
        <f t="shared" si="201"/>
        <v>0</v>
      </c>
      <c r="G262" s="185" t="str">
        <f t="shared" si="201"/>
        <v>£m</v>
      </c>
      <c r="H262" s="185">
        <f t="shared" si="201"/>
        <v>0</v>
      </c>
      <c r="I262" s="185">
        <f t="shared" si="201"/>
        <v>0</v>
      </c>
      <c r="J262" s="185">
        <f t="shared" si="201"/>
        <v>0</v>
      </c>
      <c r="K262" s="185">
        <f t="shared" si="201"/>
        <v>0</v>
      </c>
      <c r="L262" s="185">
        <f t="shared" si="201"/>
        <v>0.20631304270006601</v>
      </c>
      <c r="M262" s="185">
        <f t="shared" si="201"/>
        <v>0.21131780337034642</v>
      </c>
      <c r="N262" s="185">
        <f t="shared" si="201"/>
        <v>0.21757020029747992</v>
      </c>
      <c r="O262" s="185">
        <f t="shared" si="201"/>
        <v>0.22442446297680754</v>
      </c>
      <c r="P262" s="185">
        <f t="shared" si="201"/>
        <v>0.23160604579206553</v>
      </c>
      <c r="Q262" s="185">
        <f t="shared" si="201"/>
        <v>0.23901743925741159</v>
      </c>
      <c r="R262" s="185">
        <f t="shared" si="201"/>
        <v>0.24618796243513388</v>
      </c>
    </row>
    <row r="263" spans="1:26" x14ac:dyDescent="0.25">
      <c r="A263" s="49"/>
      <c r="C263" s="276"/>
      <c r="D263" s="57"/>
      <c r="E263" s="7" t="s">
        <v>575</v>
      </c>
      <c r="F263" s="244"/>
      <c r="G263" s="185" t="s">
        <v>296</v>
      </c>
      <c r="H263" s="244"/>
      <c r="I263" s="244"/>
      <c r="J263" s="185">
        <f t="shared" ref="J263:L263" si="202" xml:space="preserve"> ( (J260+J261) + J262) / 2</f>
        <v>0</v>
      </c>
      <c r="K263" s="185">
        <f t="shared" si="202"/>
        <v>0</v>
      </c>
      <c r="L263" s="185">
        <f t="shared" si="202"/>
        <v>0.103156521350033</v>
      </c>
      <c r="M263" s="185">
        <f xml:space="preserve"> ( (M260+M261) + M262) / 2</f>
        <v>0.21131780337034642</v>
      </c>
      <c r="N263" s="185">
        <f t="shared" ref="N263:R263" si="203" xml:space="preserve"> ( (N260+N261) + N262) / 2</f>
        <v>0.21757020029747992</v>
      </c>
      <c r="O263" s="185">
        <f t="shared" si="203"/>
        <v>0.22442446297680754</v>
      </c>
      <c r="P263" s="185">
        <f t="shared" si="203"/>
        <v>0.23160604579206553</v>
      </c>
      <c r="Q263" s="185">
        <f t="shared" si="203"/>
        <v>0.23901743925741159</v>
      </c>
      <c r="R263" s="185">
        <f t="shared" si="203"/>
        <v>0.24618796243513388</v>
      </c>
    </row>
    <row r="265" spans="1:26" s="205" customFormat="1" x14ac:dyDescent="0.25">
      <c r="A265" s="201"/>
      <c r="B265" s="202"/>
      <c r="C265" s="203"/>
      <c r="D265" s="204"/>
      <c r="E265" s="205" t="str">
        <f xml:space="preserve"> InpR!E$106</f>
        <v>WACC on RCV - CPI(H) + RPI wedge bf and additions - WN</v>
      </c>
      <c r="F265" s="205">
        <f xml:space="preserve"> InpR!F$106</f>
        <v>0</v>
      </c>
      <c r="G265" s="223" t="str">
        <f xml:space="preserve"> InpR!G$106</f>
        <v>%</v>
      </c>
      <c r="H265" s="205">
        <f xml:space="preserve"> InpR!H$106</f>
        <v>0</v>
      </c>
      <c r="I265" s="205">
        <f xml:space="preserve"> InpR!I$106</f>
        <v>0</v>
      </c>
      <c r="J265" s="205">
        <f xml:space="preserve"> InpR!J$106</f>
        <v>0</v>
      </c>
      <c r="K265" s="205">
        <f xml:space="preserve"> InpR!K$106</f>
        <v>0</v>
      </c>
      <c r="L265" s="205">
        <f xml:space="preserve"> InpR!L$106</f>
        <v>0</v>
      </c>
      <c r="M265" s="205">
        <f xml:space="preserve"> InpR!M$106</f>
        <v>2.1125902035494581E-2</v>
      </c>
      <c r="N265" s="205">
        <f xml:space="preserve"> InpR!N$106</f>
        <v>2.1125902035494581E-2</v>
      </c>
      <c r="O265" s="205">
        <f xml:space="preserve"> InpR!O$106</f>
        <v>2.1125902035494581E-2</v>
      </c>
      <c r="P265" s="205">
        <f xml:space="preserve"> InpR!P$106</f>
        <v>2.1125902035494581E-2</v>
      </c>
      <c r="Q265" s="205">
        <f xml:space="preserve"> InpR!Q$106</f>
        <v>2.1125902035494581E-2</v>
      </c>
      <c r="R265" s="205">
        <f xml:space="preserve"> InpR!R$106</f>
        <v>0</v>
      </c>
    </row>
    <row r="266" spans="1:26" s="92" customFormat="1" x14ac:dyDescent="0.25">
      <c r="A266" s="164"/>
      <c r="B266" s="165"/>
      <c r="C266" s="166"/>
      <c r="D266" s="167"/>
      <c r="E266" s="30" t="str">
        <f xml:space="preserve"> Time!E$54</f>
        <v>Forecast Period Flag</v>
      </c>
      <c r="F266" s="249">
        <f xml:space="preserve"> Time!F$54</f>
        <v>0</v>
      </c>
      <c r="G266" s="249" t="str">
        <f xml:space="preserve"> Time!G$54</f>
        <v>flag</v>
      </c>
      <c r="H266" s="249">
        <f xml:space="preserve"> Time!H$54</f>
        <v>5</v>
      </c>
      <c r="I266" s="249">
        <f xml:space="preserve"> Time!I$54</f>
        <v>0</v>
      </c>
      <c r="J266" s="249">
        <f xml:space="preserve"> Time!J$54</f>
        <v>0</v>
      </c>
      <c r="K266" s="249">
        <f xml:space="preserve"> Time!K$54</f>
        <v>0</v>
      </c>
      <c r="L266" s="249">
        <f xml:space="preserve"> Time!L$54</f>
        <v>0</v>
      </c>
      <c r="M266" s="249">
        <f xml:space="preserve"> Time!M$54</f>
        <v>1</v>
      </c>
      <c r="N266" s="249">
        <f xml:space="preserve"> Time!N$54</f>
        <v>1</v>
      </c>
      <c r="O266" s="249">
        <f xml:space="preserve"> Time!O$54</f>
        <v>1</v>
      </c>
      <c r="P266" s="249">
        <f xml:space="preserve"> Time!P$54</f>
        <v>1</v>
      </c>
      <c r="Q266" s="249">
        <f xml:space="preserve"> Time!Q$54</f>
        <v>1</v>
      </c>
      <c r="R266" s="249">
        <f xml:space="preserve"> Time!R$54</f>
        <v>0</v>
      </c>
    </row>
    <row r="267" spans="1:26" x14ac:dyDescent="0.25">
      <c r="E267" s="7" t="str">
        <f t="shared" ref="E267:R267" si="204" xml:space="preserve"> E$263</f>
        <v>2019-20 wedge Nominal RCV average balance</v>
      </c>
      <c r="F267" s="184">
        <f t="shared" si="204"/>
        <v>0</v>
      </c>
      <c r="G267" s="184" t="str">
        <f t="shared" si="204"/>
        <v>£m</v>
      </c>
      <c r="H267" s="246">
        <f t="shared" si="204"/>
        <v>0</v>
      </c>
      <c r="I267" s="184">
        <f t="shared" si="204"/>
        <v>0</v>
      </c>
      <c r="J267" s="246">
        <f t="shared" si="204"/>
        <v>0</v>
      </c>
      <c r="K267" s="246">
        <f t="shared" si="204"/>
        <v>0</v>
      </c>
      <c r="L267" s="246">
        <f t="shared" si="204"/>
        <v>0.103156521350033</v>
      </c>
      <c r="M267" s="246">
        <f xml:space="preserve"> M$263</f>
        <v>0.21131780337034642</v>
      </c>
      <c r="N267" s="246">
        <f t="shared" si="204"/>
        <v>0.21757020029747992</v>
      </c>
      <c r="O267" s="246">
        <f t="shared" si="204"/>
        <v>0.22442446297680754</v>
      </c>
      <c r="P267" s="246">
        <f t="shared" si="204"/>
        <v>0.23160604579206553</v>
      </c>
      <c r="Q267" s="246">
        <f t="shared" si="204"/>
        <v>0.23901743925741159</v>
      </c>
      <c r="R267" s="246">
        <f t="shared" si="204"/>
        <v>0.24618796243513388</v>
      </c>
    </row>
    <row r="268" spans="1:26" x14ac:dyDescent="0.25">
      <c r="C268" s="276"/>
      <c r="E268" s="7" t="s">
        <v>576</v>
      </c>
      <c r="F268" s="244"/>
      <c r="G268" s="184" t="s">
        <v>296</v>
      </c>
      <c r="H268" s="244"/>
      <c r="I268" s="244"/>
      <c r="J268" s="246">
        <f t="shared" ref="J268:K268" si="205">J265*J266*J267</f>
        <v>0</v>
      </c>
      <c r="K268" s="246">
        <f t="shared" si="205"/>
        <v>0</v>
      </c>
      <c r="L268" s="246">
        <f>L265*L266*L267</f>
        <v>0</v>
      </c>
      <c r="M268" s="246">
        <f>M265*M266*M267</f>
        <v>4.4642792123578455E-3</v>
      </c>
      <c r="N268" s="246">
        <f t="shared" ref="N268:R268" si="206">N265*N266*N267</f>
        <v>4.5963667373274952E-3</v>
      </c>
      <c r="O268" s="246">
        <f t="shared" si="206"/>
        <v>4.7411692192165164E-3</v>
      </c>
      <c r="P268" s="246">
        <f t="shared" si="206"/>
        <v>4.8928866342314485E-3</v>
      </c>
      <c r="Q268" s="246">
        <f t="shared" si="206"/>
        <v>5.0494590065268538E-3</v>
      </c>
      <c r="R268" s="246">
        <f t="shared" si="206"/>
        <v>0</v>
      </c>
    </row>
    <row r="269" spans="1:26" x14ac:dyDescent="0.25">
      <c r="M269" s="187"/>
      <c r="N269" s="187"/>
      <c r="O269" s="187"/>
      <c r="P269" s="187"/>
      <c r="Q269" s="187"/>
    </row>
    <row r="270" spans="1:26" s="91" customFormat="1" x14ac:dyDescent="0.25">
      <c r="A270" s="170"/>
      <c r="B270" s="165"/>
      <c r="C270" s="166"/>
      <c r="D270" s="171"/>
      <c r="E270" s="7" t="str">
        <f xml:space="preserve"> E$246</f>
        <v>2019-20 wedge Nominal RCV run-off</v>
      </c>
      <c r="F270" s="184">
        <f t="shared" ref="F270:R270" si="207" xml:space="preserve"> F$246</f>
        <v>0</v>
      </c>
      <c r="G270" s="184" t="str">
        <f t="shared" si="207"/>
        <v>£m</v>
      </c>
      <c r="H270" s="184">
        <f t="shared" si="207"/>
        <v>0</v>
      </c>
      <c r="I270" s="184">
        <f t="shared" si="207"/>
        <v>0</v>
      </c>
      <c r="J270" s="184">
        <f t="shared" si="207"/>
        <v>0</v>
      </c>
      <c r="K270" s="184">
        <f t="shared" si="207"/>
        <v>0</v>
      </c>
      <c r="L270" s="184">
        <f t="shared" si="207"/>
        <v>0</v>
      </c>
      <c r="M270" s="184">
        <f t="shared" si="207"/>
        <v>9.5093011516655893E-3</v>
      </c>
      <c r="N270" s="184">
        <f t="shared" si="207"/>
        <v>9.7906590133865958E-3</v>
      </c>
      <c r="O270" s="184">
        <f t="shared" si="207"/>
        <v>1.0099100833956339E-2</v>
      </c>
      <c r="P270" s="184">
        <f t="shared" si="207"/>
        <v>1.0422272060642949E-2</v>
      </c>
      <c r="Q270" s="184">
        <f t="shared" si="207"/>
        <v>1.0755784766583521E-2</v>
      </c>
      <c r="R270" s="184">
        <f t="shared" si="207"/>
        <v>0</v>
      </c>
      <c r="S270" s="92"/>
      <c r="T270" s="92"/>
      <c r="U270" s="92"/>
      <c r="V270" s="92"/>
      <c r="W270" s="92"/>
      <c r="X270" s="92"/>
      <c r="Y270" s="92"/>
      <c r="Z270" s="92"/>
    </row>
    <row r="271" spans="1:26" x14ac:dyDescent="0.25">
      <c r="E271" s="7" t="str">
        <f xml:space="preserve"> E$268</f>
        <v>2019-20 wedge Nominal return</v>
      </c>
      <c r="F271" s="184">
        <f t="shared" ref="F271:R271" si="208" xml:space="preserve"> F$268</f>
        <v>0</v>
      </c>
      <c r="G271" s="184" t="str">
        <f t="shared" si="208"/>
        <v>£m</v>
      </c>
      <c r="H271" s="184">
        <f t="shared" si="208"/>
        <v>0</v>
      </c>
      <c r="I271" s="184">
        <f t="shared" si="208"/>
        <v>0</v>
      </c>
      <c r="J271" s="184">
        <f t="shared" si="208"/>
        <v>0</v>
      </c>
      <c r="K271" s="184">
        <f t="shared" si="208"/>
        <v>0</v>
      </c>
      <c r="L271" s="184">
        <f t="shared" si="208"/>
        <v>0</v>
      </c>
      <c r="M271" s="184">
        <f t="shared" si="208"/>
        <v>4.4642792123578455E-3</v>
      </c>
      <c r="N271" s="184">
        <f t="shared" si="208"/>
        <v>4.5963667373274952E-3</v>
      </c>
      <c r="O271" s="184">
        <f t="shared" si="208"/>
        <v>4.7411692192165164E-3</v>
      </c>
      <c r="P271" s="184">
        <f t="shared" si="208"/>
        <v>4.8928866342314485E-3</v>
      </c>
      <c r="Q271" s="184">
        <f t="shared" si="208"/>
        <v>5.0494590065268538E-3</v>
      </c>
      <c r="R271" s="184">
        <f t="shared" si="208"/>
        <v>0</v>
      </c>
    </row>
    <row r="272" spans="1:26" x14ac:dyDescent="0.25">
      <c r="C272" s="276"/>
      <c r="E272" s="7" t="s">
        <v>577</v>
      </c>
      <c r="F272" s="244"/>
      <c r="G272" s="184" t="str">
        <f t="shared" ref="G272" si="209">G$270</f>
        <v>£m</v>
      </c>
      <c r="H272" s="244">
        <f>SUM(J272:R272)</f>
        <v>7.432127863589516E-2</v>
      </c>
      <c r="I272" s="244"/>
      <c r="J272" s="244">
        <f t="shared" ref="J272:R272" si="210">SUM(J270:J271)</f>
        <v>0</v>
      </c>
      <c r="K272" s="244">
        <f t="shared" si="210"/>
        <v>0</v>
      </c>
      <c r="L272" s="244">
        <f>SUM(L270:L271)</f>
        <v>0</v>
      </c>
      <c r="M272" s="244">
        <f>SUM(M270:M271)</f>
        <v>1.3973580364023436E-2</v>
      </c>
      <c r="N272" s="244">
        <f t="shared" si="210"/>
        <v>1.4387025750714091E-2</v>
      </c>
      <c r="O272" s="244">
        <f t="shared" si="210"/>
        <v>1.4840270053172856E-2</v>
      </c>
      <c r="P272" s="244">
        <f t="shared" si="210"/>
        <v>1.5315158694874396E-2</v>
      </c>
      <c r="Q272" s="244">
        <f t="shared" si="210"/>
        <v>1.5805243773110374E-2</v>
      </c>
      <c r="R272" s="244">
        <f t="shared" si="210"/>
        <v>0</v>
      </c>
    </row>
    <row r="274" spans="1:18" x14ac:dyDescent="0.25">
      <c r="A274" s="50" t="s">
        <v>553</v>
      </c>
      <c r="B274" s="50"/>
    </row>
    <row r="276" spans="1:18" s="92" customFormat="1" x14ac:dyDescent="0.25">
      <c r="A276" s="164"/>
      <c r="B276" s="165"/>
      <c r="C276" s="166"/>
      <c r="D276" s="167"/>
      <c r="E276" s="7" t="str">
        <f>E$246</f>
        <v>2019-20 wedge Nominal RCV run-off</v>
      </c>
      <c r="F276" s="185">
        <f t="shared" ref="F276:R276" si="211">F$246</f>
        <v>0</v>
      </c>
      <c r="G276" s="185" t="str">
        <f t="shared" si="211"/>
        <v>£m</v>
      </c>
      <c r="H276" s="185">
        <f t="shared" si="211"/>
        <v>0</v>
      </c>
      <c r="I276" s="185">
        <f t="shared" si="211"/>
        <v>0</v>
      </c>
      <c r="J276" s="185">
        <f t="shared" si="211"/>
        <v>0</v>
      </c>
      <c r="K276" s="185">
        <f t="shared" si="211"/>
        <v>0</v>
      </c>
      <c r="L276" s="185">
        <f t="shared" si="211"/>
        <v>0</v>
      </c>
      <c r="M276" s="185">
        <f t="shared" si="211"/>
        <v>9.5093011516655893E-3</v>
      </c>
      <c r="N276" s="185">
        <f t="shared" si="211"/>
        <v>9.7906590133865958E-3</v>
      </c>
      <c r="O276" s="185">
        <f t="shared" si="211"/>
        <v>1.0099100833956339E-2</v>
      </c>
      <c r="P276" s="185">
        <f t="shared" si="211"/>
        <v>1.0422272060642949E-2</v>
      </c>
      <c r="Q276" s="185">
        <f t="shared" si="211"/>
        <v>1.0755784766583521E-2</v>
      </c>
      <c r="R276" s="185">
        <f t="shared" si="211"/>
        <v>0</v>
      </c>
    </row>
    <row r="277" spans="1:18" s="92" customFormat="1" x14ac:dyDescent="0.25">
      <c r="A277" s="164"/>
      <c r="B277" s="165"/>
      <c r="C277" s="166"/>
      <c r="D277" s="167"/>
      <c r="E277" s="7" t="str">
        <f>E$268</f>
        <v>2019-20 wedge Nominal return</v>
      </c>
      <c r="F277" s="185">
        <f t="shared" ref="F277:R277" si="212">F$268</f>
        <v>0</v>
      </c>
      <c r="G277" s="185" t="str">
        <f t="shared" si="212"/>
        <v>£m</v>
      </c>
      <c r="H277" s="185">
        <f t="shared" si="212"/>
        <v>0</v>
      </c>
      <c r="I277" s="185">
        <f t="shared" si="212"/>
        <v>0</v>
      </c>
      <c r="J277" s="185">
        <f t="shared" si="212"/>
        <v>0</v>
      </c>
      <c r="K277" s="185">
        <f t="shared" si="212"/>
        <v>0</v>
      </c>
      <c r="L277" s="185">
        <f t="shared" si="212"/>
        <v>0</v>
      </c>
      <c r="M277" s="185">
        <f t="shared" si="212"/>
        <v>4.4642792123578455E-3</v>
      </c>
      <c r="N277" s="185">
        <f t="shared" si="212"/>
        <v>4.5963667373274952E-3</v>
      </c>
      <c r="O277" s="185">
        <f t="shared" si="212"/>
        <v>4.7411692192165164E-3</v>
      </c>
      <c r="P277" s="185">
        <f t="shared" si="212"/>
        <v>4.8928866342314485E-3</v>
      </c>
      <c r="Q277" s="185">
        <f t="shared" si="212"/>
        <v>5.0494590065268538E-3</v>
      </c>
      <c r="R277" s="185">
        <f t="shared" si="212"/>
        <v>0</v>
      </c>
    </row>
    <row r="278" spans="1:18" s="92" customFormat="1" x14ac:dyDescent="0.25">
      <c r="A278" s="164"/>
      <c r="B278" s="165"/>
      <c r="C278" s="166"/>
      <c r="D278" s="167"/>
      <c r="E278" s="7" t="str">
        <f>E$272</f>
        <v>Total 2019-20 wedge Nominal revenue to company</v>
      </c>
      <c r="F278" s="185">
        <f t="shared" ref="F278:R278" si="213">F$272</f>
        <v>0</v>
      </c>
      <c r="G278" s="185" t="str">
        <f t="shared" si="213"/>
        <v>£m</v>
      </c>
      <c r="H278" s="185">
        <f t="shared" si="213"/>
        <v>7.432127863589516E-2</v>
      </c>
      <c r="I278" s="185">
        <f t="shared" si="213"/>
        <v>0</v>
      </c>
      <c r="J278" s="185">
        <f t="shared" si="213"/>
        <v>0</v>
      </c>
      <c r="K278" s="185">
        <f t="shared" si="213"/>
        <v>0</v>
      </c>
      <c r="L278" s="185">
        <f t="shared" si="213"/>
        <v>0</v>
      </c>
      <c r="M278" s="185">
        <f t="shared" si="213"/>
        <v>1.3973580364023436E-2</v>
      </c>
      <c r="N278" s="185">
        <f t="shared" si="213"/>
        <v>1.4387025750714091E-2</v>
      </c>
      <c r="O278" s="185">
        <f t="shared" si="213"/>
        <v>1.4840270053172856E-2</v>
      </c>
      <c r="P278" s="185">
        <f t="shared" si="213"/>
        <v>1.5315158694874396E-2</v>
      </c>
      <c r="Q278" s="185">
        <f t="shared" si="213"/>
        <v>1.5805243773110374E-2</v>
      </c>
      <c r="R278" s="185">
        <f t="shared" si="213"/>
        <v>0</v>
      </c>
    </row>
    <row r="279" spans="1:18" s="205" customFormat="1" x14ac:dyDescent="0.25">
      <c r="A279" s="201"/>
      <c r="B279" s="202"/>
      <c r="C279" s="203"/>
      <c r="D279" s="204"/>
      <c r="E279" s="37" t="str">
        <f>Index!E$47</f>
        <v>CPI(H): Fin year average - inflate from base year 2017-18 average - final determination</v>
      </c>
      <c r="F279" s="205">
        <f>Index!F$47</f>
        <v>0</v>
      </c>
      <c r="G279" s="223" t="str">
        <f>Index!G$47</f>
        <v>%</v>
      </c>
      <c r="H279" s="205">
        <f>Index!H$47</f>
        <v>0</v>
      </c>
      <c r="I279" s="205">
        <f>Index!I$47</f>
        <v>0</v>
      </c>
      <c r="J279" s="205">
        <f>Index!J$47</f>
        <v>0</v>
      </c>
      <c r="K279" s="205">
        <f>Index!K$47</f>
        <v>1.0212697905005599</v>
      </c>
      <c r="L279" s="205">
        <f>Index!L$47</f>
        <v>1.0416029201511179</v>
      </c>
      <c r="M279" s="205">
        <f>Index!M$47</f>
        <v>1.0622616980779827</v>
      </c>
      <c r="N279" s="205">
        <f>Index!N$47</f>
        <v>1.0835515290872799</v>
      </c>
      <c r="O279" s="205">
        <f>Index!O$47</f>
        <v>1.1060365794841869</v>
      </c>
      <c r="P279" s="205">
        <f>Index!P$47</f>
        <v>1.1292633476533553</v>
      </c>
      <c r="Q279" s="205">
        <f>Index!Q$47</f>
        <v>1.1529778779540774</v>
      </c>
      <c r="R279" s="205">
        <f>Index!R$47</f>
        <v>1.1760374355131578</v>
      </c>
    </row>
    <row r="280" spans="1:18" s="92" customFormat="1" x14ac:dyDescent="0.25">
      <c r="A280" s="164"/>
      <c r="B280" s="165"/>
      <c r="C280" s="166"/>
      <c r="D280" s="167"/>
      <c r="E280" s="7" t="s">
        <v>578</v>
      </c>
      <c r="F280" s="185"/>
      <c r="G280" s="185" t="str">
        <f t="shared" ref="G280:G282" si="214">G$270</f>
        <v>£m</v>
      </c>
      <c r="H280" s="244">
        <f>SUM(J280:R280)</f>
        <v>4.5676508271832297E-2</v>
      </c>
      <c r="I280" s="185"/>
      <c r="J280" s="185">
        <f t="shared" ref="J280:R280" si="215" xml:space="preserve"> IF(J$279 = 0, 0, J276 / J$279)</f>
        <v>0</v>
      </c>
      <c r="K280" s="185">
        <f t="shared" si="215"/>
        <v>0</v>
      </c>
      <c r="L280" s="185">
        <f t="shared" si="215"/>
        <v>0</v>
      </c>
      <c r="M280" s="185">
        <f t="shared" si="215"/>
        <v>8.9519382736583369E-3</v>
      </c>
      <c r="N280" s="185">
        <f t="shared" si="215"/>
        <v>9.035711501079853E-3</v>
      </c>
      <c r="O280" s="185">
        <f t="shared" si="215"/>
        <v>9.1308922519236866E-3</v>
      </c>
      <c r="P280" s="185">
        <f t="shared" si="215"/>
        <v>9.229266213501711E-3</v>
      </c>
      <c r="Q280" s="185">
        <f t="shared" si="215"/>
        <v>9.3287000316687081E-3</v>
      </c>
      <c r="R280" s="185">
        <f t="shared" si="215"/>
        <v>0</v>
      </c>
    </row>
    <row r="281" spans="1:18" s="92" customFormat="1" x14ac:dyDescent="0.25">
      <c r="A281" s="164"/>
      <c r="B281" s="165"/>
      <c r="C281" s="166"/>
      <c r="D281" s="167"/>
      <c r="E281" s="7" t="s">
        <v>579</v>
      </c>
      <c r="F281" s="185"/>
      <c r="G281" s="185" t="str">
        <f t="shared" si="214"/>
        <v>£m</v>
      </c>
      <c r="H281" s="244">
        <f t="shared" ref="H281:H282" si="216">SUM(J281:R281)</f>
        <v>2.1443498646093045E-2</v>
      </c>
      <c r="I281" s="185"/>
      <c r="J281" s="185">
        <f t="shared" ref="J281:R281" si="217" xml:space="preserve"> IF(J$279 = 0, 0, J277 / J$279)</f>
        <v>0</v>
      </c>
      <c r="K281" s="185">
        <f t="shared" si="217"/>
        <v>0</v>
      </c>
      <c r="L281" s="185">
        <f t="shared" si="217"/>
        <v>0</v>
      </c>
      <c r="M281" s="185">
        <f t="shared" si="217"/>
        <v>4.2026171332688999E-3</v>
      </c>
      <c r="N281" s="185">
        <f t="shared" si="217"/>
        <v>4.2419456887289935E-3</v>
      </c>
      <c r="O281" s="185">
        <f t="shared" si="217"/>
        <v>4.2866296713510287E-3</v>
      </c>
      <c r="P281" s="185">
        <f t="shared" si="217"/>
        <v>4.3328127530208255E-3</v>
      </c>
      <c r="Q281" s="185">
        <f t="shared" si="217"/>
        <v>4.3794933997232961E-3</v>
      </c>
      <c r="R281" s="185">
        <f t="shared" si="217"/>
        <v>0</v>
      </c>
    </row>
    <row r="282" spans="1:18" s="92" customFormat="1" x14ac:dyDescent="0.25">
      <c r="A282" s="164"/>
      <c r="B282" s="165"/>
      <c r="C282" s="166"/>
      <c r="D282" s="167"/>
      <c r="E282" s="7" t="s">
        <v>580</v>
      </c>
      <c r="F282" s="185"/>
      <c r="G282" s="185" t="str">
        <f t="shared" si="214"/>
        <v>£m</v>
      </c>
      <c r="H282" s="244">
        <f t="shared" si="216"/>
        <v>6.7120006917925343E-2</v>
      </c>
      <c r="I282" s="185"/>
      <c r="J282" s="185">
        <f t="shared" ref="J282:R282" si="218" xml:space="preserve"> IF(J$279 = 0, 0, J278 / J$279)</f>
        <v>0</v>
      </c>
      <c r="K282" s="185">
        <f t="shared" si="218"/>
        <v>0</v>
      </c>
      <c r="L282" s="185">
        <f t="shared" si="218"/>
        <v>0</v>
      </c>
      <c r="M282" s="185">
        <f t="shared" si="218"/>
        <v>1.3154555406927239E-2</v>
      </c>
      <c r="N282" s="185">
        <f t="shared" si="218"/>
        <v>1.3277657189808846E-2</v>
      </c>
      <c r="O282" s="185">
        <f t="shared" si="218"/>
        <v>1.3417521923274717E-2</v>
      </c>
      <c r="P282" s="185">
        <f t="shared" si="218"/>
        <v>1.3562078966522536E-2</v>
      </c>
      <c r="Q282" s="185">
        <f t="shared" si="218"/>
        <v>1.3708193431392004E-2</v>
      </c>
      <c r="R282" s="185">
        <f t="shared" si="218"/>
        <v>0</v>
      </c>
    </row>
    <row r="284" spans="1:18" x14ac:dyDescent="0.25">
      <c r="B284" s="61" t="s">
        <v>557</v>
      </c>
      <c r="H284" s="185"/>
      <c r="I284" s="185"/>
      <c r="J284" s="184"/>
      <c r="K284" s="184"/>
      <c r="L284" s="184"/>
      <c r="M284" s="185"/>
      <c r="N284" s="184"/>
      <c r="O284" s="184"/>
      <c r="P284" s="184"/>
      <c r="Q284" s="184"/>
      <c r="R284" s="184"/>
    </row>
    <row r="285" spans="1:18" s="92" customFormat="1" x14ac:dyDescent="0.25">
      <c r="A285" s="164"/>
      <c r="B285" s="165"/>
      <c r="C285" s="166"/>
      <c r="D285" s="167"/>
      <c r="E285" s="30" t="str">
        <f>InpR!E$83</f>
        <v>Financing cost index</v>
      </c>
      <c r="F285" s="249">
        <f>InpR!F$83</f>
        <v>0</v>
      </c>
      <c r="G285" s="249" t="str">
        <f>InpR!G$83</f>
        <v>index</v>
      </c>
      <c r="H285" s="249">
        <f>InpR!H$83</f>
        <v>0</v>
      </c>
      <c r="I285" s="249">
        <f>InpR!I$83</f>
        <v>0</v>
      </c>
      <c r="J285" s="249">
        <f>InpR!J$83</f>
        <v>0</v>
      </c>
      <c r="K285" s="249">
        <f>InpR!K$83</f>
        <v>0</v>
      </c>
      <c r="L285" s="249">
        <f>InpR!L$83</f>
        <v>0</v>
      </c>
      <c r="M285" s="249">
        <f>InpR!M$83</f>
        <v>4</v>
      </c>
      <c r="N285" s="249">
        <f>InpR!N$83</f>
        <v>3</v>
      </c>
      <c r="O285" s="249">
        <f>InpR!O$83</f>
        <v>2</v>
      </c>
      <c r="P285" s="249">
        <f>InpR!P$83</f>
        <v>1</v>
      </c>
      <c r="Q285" s="249">
        <f>InpR!Q$83</f>
        <v>0</v>
      </c>
      <c r="R285" s="249">
        <f>InpR!R$83</f>
        <v>0</v>
      </c>
    </row>
    <row r="286" spans="1:18" s="205" customFormat="1" x14ac:dyDescent="0.25">
      <c r="A286" s="201"/>
      <c r="B286" s="202"/>
      <c r="C286" s="203"/>
      <c r="D286" s="204"/>
      <c r="E286" s="37" t="str">
        <f>InpR!E$113</f>
        <v>WACC real on RCV - CPI(H) bf and additions - WN</v>
      </c>
      <c r="F286" s="205">
        <f>InpR!F$113</f>
        <v>0</v>
      </c>
      <c r="G286" s="223" t="str">
        <f>InpR!G$113</f>
        <v>%</v>
      </c>
      <c r="H286" s="205">
        <f>InpR!H$113</f>
        <v>0</v>
      </c>
      <c r="I286" s="205">
        <f>InpR!I$113</f>
        <v>0</v>
      </c>
      <c r="J286" s="205">
        <f>InpR!J$113</f>
        <v>0</v>
      </c>
      <c r="K286" s="205">
        <f>InpR!K$113</f>
        <v>0</v>
      </c>
      <c r="L286" s="205">
        <f>InpR!L$113</f>
        <v>0</v>
      </c>
      <c r="M286" s="205">
        <f>InpR!M$113</f>
        <v>3.1136940290744652E-2</v>
      </c>
      <c r="N286" s="205">
        <f>InpR!N$113</f>
        <v>3.1136940290744652E-2</v>
      </c>
      <c r="O286" s="205">
        <f>InpR!O$113</f>
        <v>3.1136940290744652E-2</v>
      </c>
      <c r="P286" s="205">
        <f>InpR!P$113</f>
        <v>3.1136940290744652E-2</v>
      </c>
      <c r="Q286" s="205">
        <f>InpR!Q$113</f>
        <v>3.1136940290744652E-2</v>
      </c>
      <c r="R286" s="205">
        <f>InpR!R$113</f>
        <v>0</v>
      </c>
    </row>
    <row r="287" spans="1:18" x14ac:dyDescent="0.25">
      <c r="E287" s="7" t="s">
        <v>558</v>
      </c>
      <c r="G287" s="7" t="s">
        <v>559</v>
      </c>
      <c r="J287" s="255">
        <f xml:space="preserve"> (1 + J$286) ^ J$285</f>
        <v>1</v>
      </c>
      <c r="K287" s="255">
        <f t="shared" ref="K287:R287" si="219" xml:space="preserve"> (1 + K$286) ^ K$285</f>
        <v>1</v>
      </c>
      <c r="L287" s="255">
        <f t="shared" si="219"/>
        <v>1</v>
      </c>
      <c r="M287" s="255">
        <f t="shared" si="219"/>
        <v>1.1304865055964823</v>
      </c>
      <c r="N287" s="255">
        <f t="shared" si="219"/>
        <v>1.0963495355696642</v>
      </c>
      <c r="O287" s="255">
        <f t="shared" si="219"/>
        <v>1.0632433896321587</v>
      </c>
      <c r="P287" s="255">
        <f t="shared" si="219"/>
        <v>1.0311369402907447</v>
      </c>
      <c r="Q287" s="255">
        <f t="shared" si="219"/>
        <v>1</v>
      </c>
      <c r="R287" s="255">
        <f t="shared" si="219"/>
        <v>1</v>
      </c>
    </row>
    <row r="289" spans="1:18" x14ac:dyDescent="0.25">
      <c r="B289" s="61" t="s">
        <v>560</v>
      </c>
    </row>
    <row r="290" spans="1:18" x14ac:dyDescent="0.25">
      <c r="A290" s="49"/>
      <c r="D290" s="57"/>
      <c r="E290" s="7" t="str">
        <f>E$280</f>
        <v>2019-20 wedge RCV run-off - real</v>
      </c>
      <c r="F290" s="185">
        <f t="shared" ref="F290:R290" si="220">F$280</f>
        <v>0</v>
      </c>
      <c r="G290" s="7" t="str">
        <f t="shared" si="220"/>
        <v>£m</v>
      </c>
      <c r="H290" s="247">
        <f t="shared" si="220"/>
        <v>4.5676508271832297E-2</v>
      </c>
      <c r="I290" s="247">
        <f t="shared" si="220"/>
        <v>0</v>
      </c>
      <c r="J290" s="185">
        <f t="shared" si="220"/>
        <v>0</v>
      </c>
      <c r="K290" s="185">
        <f t="shared" si="220"/>
        <v>0</v>
      </c>
      <c r="L290" s="185">
        <f t="shared" si="220"/>
        <v>0</v>
      </c>
      <c r="M290" s="185">
        <f t="shared" si="220"/>
        <v>8.9519382736583369E-3</v>
      </c>
      <c r="N290" s="185">
        <f t="shared" si="220"/>
        <v>9.035711501079853E-3</v>
      </c>
      <c r="O290" s="185">
        <f t="shared" si="220"/>
        <v>9.1308922519236866E-3</v>
      </c>
      <c r="P290" s="185">
        <f t="shared" si="220"/>
        <v>9.229266213501711E-3</v>
      </c>
      <c r="Q290" s="185">
        <f t="shared" si="220"/>
        <v>9.3287000316687081E-3</v>
      </c>
      <c r="R290" s="185">
        <f t="shared" si="220"/>
        <v>0</v>
      </c>
    </row>
    <row r="291" spans="1:18" x14ac:dyDescent="0.25">
      <c r="A291" s="49"/>
      <c r="D291" s="57"/>
      <c r="E291" s="7" t="str">
        <f>E$287</f>
        <v xml:space="preserve">Time value of money factor </v>
      </c>
      <c r="F291" s="185">
        <f t="shared" ref="F291:R291" si="221">F$287</f>
        <v>0</v>
      </c>
      <c r="G291" s="7" t="str">
        <f t="shared" si="221"/>
        <v>Factor</v>
      </c>
      <c r="H291" s="247">
        <f t="shared" si="221"/>
        <v>0</v>
      </c>
      <c r="I291" s="247">
        <f t="shared" si="221"/>
        <v>0</v>
      </c>
      <c r="J291" s="185">
        <f t="shared" si="221"/>
        <v>1</v>
      </c>
      <c r="K291" s="185">
        <f t="shared" si="221"/>
        <v>1</v>
      </c>
      <c r="L291" s="185">
        <f t="shared" si="221"/>
        <v>1</v>
      </c>
      <c r="M291" s="185">
        <f t="shared" si="221"/>
        <v>1.1304865055964823</v>
      </c>
      <c r="N291" s="185">
        <f t="shared" si="221"/>
        <v>1.0963495355696642</v>
      </c>
      <c r="O291" s="185">
        <f t="shared" si="221"/>
        <v>1.0632433896321587</v>
      </c>
      <c r="P291" s="185">
        <f t="shared" si="221"/>
        <v>1.0311369402907447</v>
      </c>
      <c r="Q291" s="185">
        <f t="shared" si="221"/>
        <v>1</v>
      </c>
      <c r="R291" s="185">
        <f t="shared" si="221"/>
        <v>1</v>
      </c>
    </row>
    <row r="292" spans="1:18" x14ac:dyDescent="0.25">
      <c r="A292" s="49"/>
      <c r="C292" s="276"/>
      <c r="D292" s="57"/>
      <c r="E292" s="7" t="s">
        <v>595</v>
      </c>
      <c r="G292" s="7" t="s">
        <v>296</v>
      </c>
      <c r="H292" s="185">
        <f xml:space="preserve"> SUM(J292:R292)</f>
        <v>4.8580041709542748E-2</v>
      </c>
      <c r="J292" s="185">
        <f xml:space="preserve"> J290 * J291</f>
        <v>0</v>
      </c>
      <c r="K292" s="185">
        <f t="shared" ref="K292:R292" si="222" xml:space="preserve"> K290 * K291</f>
        <v>0</v>
      </c>
      <c r="L292" s="185">
        <f t="shared" si="222"/>
        <v>0</v>
      </c>
      <c r="M292" s="185">
        <f t="shared" si="222"/>
        <v>1.012004541730342E-2</v>
      </c>
      <c r="N292" s="185">
        <f t="shared" si="222"/>
        <v>9.9062981077503703E-3</v>
      </c>
      <c r="O292" s="185">
        <f t="shared" si="222"/>
        <v>9.7083608283013555E-3</v>
      </c>
      <c r="P292" s="185">
        <f t="shared" si="222"/>
        <v>9.516637324518901E-3</v>
      </c>
      <c r="Q292" s="185">
        <f t="shared" si="222"/>
        <v>9.3287000316687081E-3</v>
      </c>
      <c r="R292" s="185">
        <f t="shared" si="222"/>
        <v>0</v>
      </c>
    </row>
    <row r="295" spans="1:18" x14ac:dyDescent="0.25">
      <c r="B295" s="61" t="s">
        <v>562</v>
      </c>
    </row>
    <row r="296" spans="1:18" x14ac:dyDescent="0.25">
      <c r="A296" s="49"/>
      <c r="D296" s="57"/>
      <c r="E296" s="7" t="str">
        <f>E$281</f>
        <v>2019-20 wedge return - real</v>
      </c>
      <c r="F296" s="185">
        <f t="shared" ref="F296:R296" si="223">F$281</f>
        <v>0</v>
      </c>
      <c r="G296" s="7" t="str">
        <f t="shared" si="223"/>
        <v>£m</v>
      </c>
      <c r="H296" s="247">
        <f t="shared" si="223"/>
        <v>2.1443498646093045E-2</v>
      </c>
      <c r="I296" s="247">
        <f t="shared" si="223"/>
        <v>0</v>
      </c>
      <c r="J296" s="185">
        <f t="shared" si="223"/>
        <v>0</v>
      </c>
      <c r="K296" s="185">
        <f t="shared" si="223"/>
        <v>0</v>
      </c>
      <c r="L296" s="185">
        <f t="shared" si="223"/>
        <v>0</v>
      </c>
      <c r="M296" s="185">
        <f t="shared" si="223"/>
        <v>4.2026171332688999E-3</v>
      </c>
      <c r="N296" s="185">
        <f t="shared" si="223"/>
        <v>4.2419456887289935E-3</v>
      </c>
      <c r="O296" s="185">
        <f t="shared" si="223"/>
        <v>4.2866296713510287E-3</v>
      </c>
      <c r="P296" s="185">
        <f t="shared" si="223"/>
        <v>4.3328127530208255E-3</v>
      </c>
      <c r="Q296" s="185">
        <f t="shared" si="223"/>
        <v>4.3794933997232961E-3</v>
      </c>
      <c r="R296" s="185">
        <f t="shared" si="223"/>
        <v>0</v>
      </c>
    </row>
    <row r="297" spans="1:18" x14ac:dyDescent="0.25">
      <c r="A297" s="49"/>
      <c r="D297" s="57"/>
      <c r="E297" s="7" t="str">
        <f>E$287</f>
        <v xml:space="preserve">Time value of money factor </v>
      </c>
      <c r="F297" s="185">
        <f t="shared" ref="F297:R297" si="224">F$287</f>
        <v>0</v>
      </c>
      <c r="G297" s="7" t="str">
        <f t="shared" si="224"/>
        <v>Factor</v>
      </c>
      <c r="H297" s="247">
        <f t="shared" si="224"/>
        <v>0</v>
      </c>
      <c r="I297" s="247">
        <f t="shared" si="224"/>
        <v>0</v>
      </c>
      <c r="J297" s="185">
        <f t="shared" si="224"/>
        <v>1</v>
      </c>
      <c r="K297" s="185">
        <f t="shared" si="224"/>
        <v>1</v>
      </c>
      <c r="L297" s="185">
        <f t="shared" si="224"/>
        <v>1</v>
      </c>
      <c r="M297" s="185">
        <f t="shared" si="224"/>
        <v>1.1304865055964823</v>
      </c>
      <c r="N297" s="185">
        <f t="shared" si="224"/>
        <v>1.0963495355696642</v>
      </c>
      <c r="O297" s="185">
        <f t="shared" si="224"/>
        <v>1.0632433896321587</v>
      </c>
      <c r="P297" s="185">
        <f t="shared" si="224"/>
        <v>1.0311369402907447</v>
      </c>
      <c r="Q297" s="185">
        <f t="shared" si="224"/>
        <v>1</v>
      </c>
      <c r="R297" s="185">
        <f t="shared" si="224"/>
        <v>1</v>
      </c>
    </row>
    <row r="298" spans="1:18" x14ac:dyDescent="0.25">
      <c r="A298" s="49"/>
      <c r="C298" s="276"/>
      <c r="D298" s="57"/>
      <c r="E298" s="7" t="s">
        <v>596</v>
      </c>
      <c r="G298" s="7" t="s">
        <v>296</v>
      </c>
      <c r="H298" s="185">
        <f xml:space="preserve"> SUM(J298:R298)</f>
        <v>2.2806604489689797E-2</v>
      </c>
      <c r="J298" s="185">
        <f xml:space="preserve"> J296 * J297</f>
        <v>0</v>
      </c>
      <c r="K298" s="185">
        <f t="shared" ref="K298:R298" si="225" xml:space="preserve"> K296 * K297</f>
        <v>0</v>
      </c>
      <c r="L298" s="185">
        <f t="shared" si="225"/>
        <v>0</v>
      </c>
      <c r="M298" s="185">
        <f t="shared" si="225"/>
        <v>4.751001957349065E-3</v>
      </c>
      <c r="N298" s="185">
        <f t="shared" si="225"/>
        <v>4.6506551857497715E-3</v>
      </c>
      <c r="O298" s="185">
        <f t="shared" si="225"/>
        <v>4.5577306618650544E-3</v>
      </c>
      <c r="P298" s="185">
        <f t="shared" si="225"/>
        <v>4.4677232850026116E-3</v>
      </c>
      <c r="Q298" s="185">
        <f t="shared" si="225"/>
        <v>4.3794933997232961E-3</v>
      </c>
      <c r="R298" s="185">
        <f t="shared" si="225"/>
        <v>0</v>
      </c>
    </row>
    <row r="301" spans="1:18" x14ac:dyDescent="0.25">
      <c r="B301" s="61" t="s">
        <v>564</v>
      </c>
    </row>
    <row r="302" spans="1:18" x14ac:dyDescent="0.25">
      <c r="A302" s="49"/>
      <c r="D302" s="57"/>
      <c r="E302" s="7" t="str">
        <f t="shared" ref="E302:R302" si="226" xml:space="preserve"> E$292</f>
        <v>Revenue adjustment for 2019-20 wedge run-off - real - WN</v>
      </c>
      <c r="F302" s="185">
        <f t="shared" si="226"/>
        <v>0</v>
      </c>
      <c r="G302" s="7" t="str">
        <f t="shared" si="226"/>
        <v>£m</v>
      </c>
      <c r="H302" s="247">
        <f t="shared" si="226"/>
        <v>4.8580041709542748E-2</v>
      </c>
      <c r="I302" s="247">
        <f t="shared" si="226"/>
        <v>0</v>
      </c>
      <c r="J302" s="185">
        <f t="shared" si="226"/>
        <v>0</v>
      </c>
      <c r="K302" s="185">
        <f t="shared" si="226"/>
        <v>0</v>
      </c>
      <c r="L302" s="185">
        <f t="shared" si="226"/>
        <v>0</v>
      </c>
      <c r="M302" s="185">
        <f t="shared" si="226"/>
        <v>1.012004541730342E-2</v>
      </c>
      <c r="N302" s="185">
        <f t="shared" si="226"/>
        <v>9.9062981077503703E-3</v>
      </c>
      <c r="O302" s="185">
        <f t="shared" si="226"/>
        <v>9.7083608283013555E-3</v>
      </c>
      <c r="P302" s="185">
        <f t="shared" si="226"/>
        <v>9.516637324518901E-3</v>
      </c>
      <c r="Q302" s="185">
        <f t="shared" si="226"/>
        <v>9.3287000316687081E-3</v>
      </c>
      <c r="R302" s="185">
        <f t="shared" si="226"/>
        <v>0</v>
      </c>
    </row>
    <row r="303" spans="1:18" x14ac:dyDescent="0.25">
      <c r="A303" s="49"/>
      <c r="D303" s="57"/>
      <c r="E303" s="7" t="str">
        <f t="shared" ref="E303:R303" si="227" xml:space="preserve"> E$298</f>
        <v>Revenue adjustment for 2019-20 wedge return - real - WN</v>
      </c>
      <c r="F303" s="185">
        <f t="shared" si="227"/>
        <v>0</v>
      </c>
      <c r="G303" s="7" t="str">
        <f t="shared" si="227"/>
        <v>£m</v>
      </c>
      <c r="H303" s="247">
        <f t="shared" si="227"/>
        <v>2.2806604489689797E-2</v>
      </c>
      <c r="I303" s="247">
        <f t="shared" si="227"/>
        <v>0</v>
      </c>
      <c r="J303" s="185">
        <f t="shared" si="227"/>
        <v>0</v>
      </c>
      <c r="K303" s="185">
        <f t="shared" si="227"/>
        <v>0</v>
      </c>
      <c r="L303" s="185">
        <f t="shared" si="227"/>
        <v>0</v>
      </c>
      <c r="M303" s="185">
        <f t="shared" si="227"/>
        <v>4.751001957349065E-3</v>
      </c>
      <c r="N303" s="185">
        <f t="shared" si="227"/>
        <v>4.6506551857497715E-3</v>
      </c>
      <c r="O303" s="185">
        <f t="shared" si="227"/>
        <v>4.5577306618650544E-3</v>
      </c>
      <c r="P303" s="185">
        <f t="shared" si="227"/>
        <v>4.4677232850026116E-3</v>
      </c>
      <c r="Q303" s="185">
        <f t="shared" si="227"/>
        <v>4.3794933997232961E-3</v>
      </c>
      <c r="R303" s="185">
        <f t="shared" si="227"/>
        <v>0</v>
      </c>
    </row>
    <row r="304" spans="1:18" x14ac:dyDescent="0.25">
      <c r="A304" s="49"/>
      <c r="C304" s="276"/>
      <c r="D304" s="57"/>
      <c r="E304" s="7" t="s">
        <v>597</v>
      </c>
      <c r="G304" s="7" t="s">
        <v>296</v>
      </c>
      <c r="H304" s="185">
        <f xml:space="preserve"> SUM(J304:R304)</f>
        <v>7.1386646199232545E-2</v>
      </c>
      <c r="J304" s="185">
        <f xml:space="preserve"> J$302 + J$303</f>
        <v>0</v>
      </c>
      <c r="K304" s="185">
        <f t="shared" ref="K304:R304" si="228" xml:space="preserve"> K$302 + K$303</f>
        <v>0</v>
      </c>
      <c r="L304" s="185">
        <f t="shared" si="228"/>
        <v>0</v>
      </c>
      <c r="M304" s="185">
        <f t="shared" si="228"/>
        <v>1.4871047374652484E-2</v>
      </c>
      <c r="N304" s="185">
        <f t="shared" si="228"/>
        <v>1.4556953293500142E-2</v>
      </c>
      <c r="O304" s="185">
        <f t="shared" si="228"/>
        <v>1.4266091490166409E-2</v>
      </c>
      <c r="P304" s="185">
        <f t="shared" si="228"/>
        <v>1.3984360609521513E-2</v>
      </c>
      <c r="Q304" s="185">
        <f t="shared" si="228"/>
        <v>1.3708193431392004E-2</v>
      </c>
      <c r="R304" s="185">
        <f t="shared" si="228"/>
        <v>0</v>
      </c>
    </row>
    <row r="307" spans="1:18" x14ac:dyDescent="0.25">
      <c r="A307" s="283" t="s">
        <v>584</v>
      </c>
      <c r="B307" s="284"/>
      <c r="C307" s="285"/>
      <c r="D307" s="285"/>
      <c r="E307" s="285"/>
      <c r="F307" s="285"/>
      <c r="G307" s="285"/>
      <c r="H307" s="285"/>
      <c r="I307" s="285"/>
      <c r="J307" s="285"/>
      <c r="K307" s="285"/>
      <c r="L307" s="285"/>
      <c r="M307" s="285"/>
      <c r="N307" s="285"/>
      <c r="O307" s="285"/>
      <c r="P307" s="285"/>
      <c r="Q307" s="285"/>
      <c r="R307" s="285"/>
    </row>
    <row r="309" spans="1:18" x14ac:dyDescent="0.25">
      <c r="B309" s="61" t="s">
        <v>585</v>
      </c>
    </row>
    <row r="310" spans="1:18" x14ac:dyDescent="0.25">
      <c r="A310" s="49"/>
      <c r="D310" s="57"/>
      <c r="E310" s="7" t="str">
        <f xml:space="preserve"> E$216</f>
        <v>Revenue adjustment for RCV run-off - real - WN</v>
      </c>
      <c r="F310" s="185">
        <f t="shared" ref="F310:R310" si="229" xml:space="preserve"> F$216</f>
        <v>0</v>
      </c>
      <c r="G310" s="7" t="str">
        <f t="shared" si="229"/>
        <v>£m</v>
      </c>
      <c r="H310" s="247">
        <f t="shared" si="229"/>
        <v>0.41282652164572353</v>
      </c>
      <c r="I310" s="247">
        <f t="shared" si="229"/>
        <v>0</v>
      </c>
      <c r="J310" s="185">
        <f t="shared" si="229"/>
        <v>0</v>
      </c>
      <c r="K310" s="185">
        <f t="shared" si="229"/>
        <v>0</v>
      </c>
      <c r="L310" s="185">
        <f t="shared" si="229"/>
        <v>0</v>
      </c>
      <c r="M310" s="185">
        <f t="shared" si="229"/>
        <v>-1.3206110276793255E-2</v>
      </c>
      <c r="N310" s="185">
        <f t="shared" si="229"/>
        <v>2.5125076955279463E-2</v>
      </c>
      <c r="O310" s="185">
        <f t="shared" si="229"/>
        <v>0.11677341463458034</v>
      </c>
      <c r="P310" s="185">
        <f t="shared" si="229"/>
        <v>0.14440119923518421</v>
      </c>
      <c r="Q310" s="185">
        <f t="shared" si="229"/>
        <v>0.13973294109747281</v>
      </c>
      <c r="R310" s="185">
        <f t="shared" si="229"/>
        <v>0</v>
      </c>
    </row>
    <row r="311" spans="1:18" x14ac:dyDescent="0.25">
      <c r="A311" s="49"/>
      <c r="D311" s="57"/>
      <c r="E311" s="7" t="str">
        <f xml:space="preserve"> E$221</f>
        <v>Revenue adjustment for return - real - WN</v>
      </c>
      <c r="F311" s="185">
        <f t="shared" ref="F311:R311" si="230" xml:space="preserve"> F$221</f>
        <v>0</v>
      </c>
      <c r="G311" s="7" t="str">
        <f t="shared" si="230"/>
        <v>£m</v>
      </c>
      <c r="H311" s="247">
        <f t="shared" si="230"/>
        <v>0.18944672598284068</v>
      </c>
      <c r="I311" s="247">
        <f t="shared" si="230"/>
        <v>0</v>
      </c>
      <c r="J311" s="185">
        <f t="shared" si="230"/>
        <v>0</v>
      </c>
      <c r="K311" s="185">
        <f t="shared" si="230"/>
        <v>0</v>
      </c>
      <c r="L311" s="185">
        <f t="shared" si="230"/>
        <v>0</v>
      </c>
      <c r="M311" s="185">
        <f t="shared" si="230"/>
        <v>-6.0603043257330307E-3</v>
      </c>
      <c r="N311" s="185">
        <f t="shared" si="230"/>
        <v>1.1529936473726106E-2</v>
      </c>
      <c r="O311" s="185">
        <f t="shared" si="230"/>
        <v>5.3587499650380989E-2</v>
      </c>
      <c r="P311" s="185">
        <f t="shared" si="230"/>
        <v>6.6265932513362116E-2</v>
      </c>
      <c r="Q311" s="185">
        <f t="shared" si="230"/>
        <v>6.4123661671104504E-2</v>
      </c>
      <c r="R311" s="185">
        <f t="shared" si="230"/>
        <v>0</v>
      </c>
    </row>
    <row r="312" spans="1:18" x14ac:dyDescent="0.25">
      <c r="A312" s="49"/>
      <c r="D312" s="57"/>
      <c r="E312" s="7" t="str">
        <f xml:space="preserve"> E$226</f>
        <v>Revenue adjustment - real - WN</v>
      </c>
      <c r="F312" s="185">
        <f t="shared" ref="F312:R312" si="231" xml:space="preserve"> F$226</f>
        <v>0</v>
      </c>
      <c r="G312" s="7" t="str">
        <f t="shared" si="231"/>
        <v>£m</v>
      </c>
      <c r="H312" s="247">
        <f t="shared" si="231"/>
        <v>0.60227324762856427</v>
      </c>
      <c r="I312" s="247">
        <f t="shared" si="231"/>
        <v>0</v>
      </c>
      <c r="J312" s="185">
        <f t="shared" si="231"/>
        <v>0</v>
      </c>
      <c r="K312" s="185">
        <f t="shared" si="231"/>
        <v>0</v>
      </c>
      <c r="L312" s="185">
        <f t="shared" si="231"/>
        <v>0</v>
      </c>
      <c r="M312" s="185">
        <f t="shared" si="231"/>
        <v>-1.9266414602526285E-2</v>
      </c>
      <c r="N312" s="185">
        <f t="shared" si="231"/>
        <v>3.6655013429005567E-2</v>
      </c>
      <c r="O312" s="185">
        <f t="shared" si="231"/>
        <v>0.17036091428496133</v>
      </c>
      <c r="P312" s="185">
        <f t="shared" si="231"/>
        <v>0.21066713174854634</v>
      </c>
      <c r="Q312" s="185">
        <f t="shared" si="231"/>
        <v>0.20385660276857731</v>
      </c>
      <c r="R312" s="185">
        <f t="shared" si="231"/>
        <v>0</v>
      </c>
    </row>
    <row r="314" spans="1:18" x14ac:dyDescent="0.25">
      <c r="B314" s="61" t="s">
        <v>586</v>
      </c>
    </row>
    <row r="315" spans="1:18" s="351" customFormat="1" x14ac:dyDescent="0.25">
      <c r="A315" s="347"/>
      <c r="B315" s="348"/>
      <c r="C315" s="349"/>
      <c r="D315" s="350"/>
      <c r="F315" s="352"/>
      <c r="H315" s="353"/>
      <c r="I315" s="353"/>
      <c r="J315" s="352"/>
      <c r="K315" s="352"/>
      <c r="L315" s="352"/>
      <c r="M315" s="352"/>
      <c r="N315" s="352"/>
      <c r="O315" s="352"/>
      <c r="P315" s="352"/>
      <c r="Q315" s="352"/>
      <c r="R315" s="352"/>
    </row>
    <row r="316" spans="1:18" x14ac:dyDescent="0.25">
      <c r="A316" s="49"/>
      <c r="D316" s="57"/>
      <c r="E316" s="7" t="str">
        <f xml:space="preserve"> E$298</f>
        <v>Revenue adjustment for 2019-20 wedge return - real - WN</v>
      </c>
      <c r="F316" s="185">
        <f t="shared" ref="F316:R316" si="232" xml:space="preserve"> F$298</f>
        <v>0</v>
      </c>
      <c r="G316" s="7" t="str">
        <f t="shared" si="232"/>
        <v>£m</v>
      </c>
      <c r="H316" s="247">
        <f t="shared" si="232"/>
        <v>2.2806604489689797E-2</v>
      </c>
      <c r="I316" s="247">
        <f t="shared" si="232"/>
        <v>0</v>
      </c>
      <c r="J316" s="185">
        <f t="shared" si="232"/>
        <v>0</v>
      </c>
      <c r="K316" s="185">
        <f t="shared" si="232"/>
        <v>0</v>
      </c>
      <c r="L316" s="185">
        <f t="shared" si="232"/>
        <v>0</v>
      </c>
      <c r="M316" s="185">
        <f t="shared" si="232"/>
        <v>4.751001957349065E-3</v>
      </c>
      <c r="N316" s="185">
        <f t="shared" si="232"/>
        <v>4.6506551857497715E-3</v>
      </c>
      <c r="O316" s="185">
        <f t="shared" si="232"/>
        <v>4.5577306618650544E-3</v>
      </c>
      <c r="P316" s="185">
        <f t="shared" si="232"/>
        <v>4.4677232850026116E-3</v>
      </c>
      <c r="Q316" s="185">
        <f t="shared" si="232"/>
        <v>4.3794933997232961E-3</v>
      </c>
      <c r="R316" s="185">
        <f t="shared" si="232"/>
        <v>0</v>
      </c>
    </row>
    <row r="317" spans="1:18" x14ac:dyDescent="0.25">
      <c r="A317" s="49"/>
      <c r="D317" s="57"/>
      <c r="E317" s="7" t="str">
        <f xml:space="preserve"> E$304</f>
        <v>Revenue adjustment for 2019-20 wedge - real - WN</v>
      </c>
      <c r="F317" s="185">
        <f t="shared" ref="F317:R317" si="233" xml:space="preserve"> F$304</f>
        <v>0</v>
      </c>
      <c r="G317" s="7" t="str">
        <f t="shared" si="233"/>
        <v>£m</v>
      </c>
      <c r="H317" s="247">
        <f t="shared" si="233"/>
        <v>7.1386646199232545E-2</v>
      </c>
      <c r="I317" s="247">
        <f t="shared" si="233"/>
        <v>0</v>
      </c>
      <c r="J317" s="185">
        <f t="shared" si="233"/>
        <v>0</v>
      </c>
      <c r="K317" s="185">
        <f t="shared" si="233"/>
        <v>0</v>
      </c>
      <c r="L317" s="185">
        <f t="shared" si="233"/>
        <v>0</v>
      </c>
      <c r="M317" s="185">
        <f t="shared" si="233"/>
        <v>1.4871047374652484E-2</v>
      </c>
      <c r="N317" s="185">
        <f t="shared" si="233"/>
        <v>1.4556953293500142E-2</v>
      </c>
      <c r="O317" s="185">
        <f t="shared" si="233"/>
        <v>1.4266091490166409E-2</v>
      </c>
      <c r="P317" s="185">
        <f t="shared" si="233"/>
        <v>1.3984360609521513E-2</v>
      </c>
      <c r="Q317" s="185">
        <f t="shared" si="233"/>
        <v>1.3708193431392004E-2</v>
      </c>
      <c r="R317" s="185">
        <f t="shared" si="233"/>
        <v>0</v>
      </c>
    </row>
    <row r="319" spans="1:18" x14ac:dyDescent="0.25">
      <c r="B319" s="61" t="s">
        <v>347</v>
      </c>
    </row>
    <row r="320" spans="1:18" s="34" customFormat="1" x14ac:dyDescent="0.25">
      <c r="A320" s="338"/>
      <c r="B320" s="265"/>
      <c r="C320" s="266"/>
      <c r="D320" s="339"/>
      <c r="E320" s="34" t="s">
        <v>598</v>
      </c>
      <c r="G320" s="34" t="s">
        <v>296</v>
      </c>
      <c r="H320" s="275">
        <f xml:space="preserve"> SUM(J320:R320)</f>
        <v>0.41282652164572353</v>
      </c>
      <c r="J320" s="275">
        <f xml:space="preserve"> J310 + J315</f>
        <v>0</v>
      </c>
      <c r="K320" s="275">
        <f t="shared" ref="K320:R320" si="234" xml:space="preserve"> K310 + K315</f>
        <v>0</v>
      </c>
      <c r="L320" s="275">
        <f t="shared" si="234"/>
        <v>0</v>
      </c>
      <c r="M320" s="275">
        <f t="shared" si="234"/>
        <v>-1.3206110276793255E-2</v>
      </c>
      <c r="N320" s="275">
        <f t="shared" si="234"/>
        <v>2.5125076955279463E-2</v>
      </c>
      <c r="O320" s="275">
        <f t="shared" si="234"/>
        <v>0.11677341463458034</v>
      </c>
      <c r="P320" s="275">
        <f t="shared" si="234"/>
        <v>0.14440119923518421</v>
      </c>
      <c r="Q320" s="275">
        <f t="shared" si="234"/>
        <v>0.13973294109747281</v>
      </c>
      <c r="R320" s="275">
        <f t="shared" si="234"/>
        <v>0</v>
      </c>
    </row>
    <row r="321" spans="1:18" s="34" customFormat="1" x14ac:dyDescent="0.25">
      <c r="A321" s="338"/>
      <c r="B321" s="265"/>
      <c r="C321" s="266"/>
      <c r="D321" s="339"/>
      <c r="E321" s="34" t="s">
        <v>599</v>
      </c>
      <c r="G321" s="34" t="s">
        <v>296</v>
      </c>
      <c r="H321" s="275">
        <f xml:space="preserve"> SUM(J321:R321)</f>
        <v>0.21225333047253048</v>
      </c>
      <c r="J321" s="275">
        <f t="shared" ref="J321:R321" si="235" xml:space="preserve"> J311 + J316</f>
        <v>0</v>
      </c>
      <c r="K321" s="275">
        <f t="shared" si="235"/>
        <v>0</v>
      </c>
      <c r="L321" s="275">
        <f t="shared" si="235"/>
        <v>0</v>
      </c>
      <c r="M321" s="275">
        <f t="shared" si="235"/>
        <v>-1.3093023683839657E-3</v>
      </c>
      <c r="N321" s="275">
        <f t="shared" si="235"/>
        <v>1.6180591659475878E-2</v>
      </c>
      <c r="O321" s="275">
        <f t="shared" si="235"/>
        <v>5.8145230312246041E-2</v>
      </c>
      <c r="P321" s="275">
        <f t="shared" si="235"/>
        <v>7.0733655798364728E-2</v>
      </c>
      <c r="Q321" s="275">
        <f t="shared" si="235"/>
        <v>6.8503155070827798E-2</v>
      </c>
      <c r="R321" s="275">
        <f t="shared" si="235"/>
        <v>0</v>
      </c>
    </row>
    <row r="322" spans="1:18" s="34" customFormat="1" x14ac:dyDescent="0.25">
      <c r="A322" s="338"/>
      <c r="B322" s="265"/>
      <c r="C322" s="266"/>
      <c r="D322" s="339"/>
      <c r="E322" s="34" t="s">
        <v>600</v>
      </c>
      <c r="G322" s="34" t="s">
        <v>296</v>
      </c>
      <c r="H322" s="275">
        <f xml:space="preserve"> SUM(J322:R322)</f>
        <v>0.6736598938277969</v>
      </c>
      <c r="J322" s="275">
        <f t="shared" ref="J322:R322" si="236" xml:space="preserve"> J312 + J317</f>
        <v>0</v>
      </c>
      <c r="K322" s="275">
        <f t="shared" si="236"/>
        <v>0</v>
      </c>
      <c r="L322" s="275">
        <f t="shared" si="236"/>
        <v>0</v>
      </c>
      <c r="M322" s="275">
        <f t="shared" si="236"/>
        <v>-4.3953672278738004E-3</v>
      </c>
      <c r="N322" s="275">
        <f t="shared" si="236"/>
        <v>5.1211966722505706E-2</v>
      </c>
      <c r="O322" s="275">
        <f t="shared" si="236"/>
        <v>0.18462700577512775</v>
      </c>
      <c r="P322" s="275">
        <f t="shared" si="236"/>
        <v>0.22465149235806786</v>
      </c>
      <c r="Q322" s="275">
        <f t="shared" si="236"/>
        <v>0.21756479619996932</v>
      </c>
      <c r="R322" s="275">
        <f t="shared" si="236"/>
        <v>0</v>
      </c>
    </row>
    <row r="325" spans="1:18" x14ac:dyDescent="0.25">
      <c r="A325" s="10" t="s">
        <v>121</v>
      </c>
      <c r="B325" s="1"/>
      <c r="C325" s="1"/>
      <c r="D325" s="1"/>
      <c r="E325" s="1"/>
      <c r="F325" s="1"/>
      <c r="G325" s="1"/>
      <c r="H325" s="1"/>
      <c r="I325" s="1"/>
      <c r="J325" s="1"/>
      <c r="K325" s="1"/>
      <c r="L325" s="1"/>
      <c r="M325" s="1"/>
      <c r="N325" s="1"/>
      <c r="O325" s="1"/>
      <c r="P325" s="1"/>
      <c r="Q325" s="1"/>
      <c r="R325" s="1"/>
    </row>
  </sheetData>
  <conditionalFormatting sqref="F2">
    <cfRule type="cellIs" dxfId="49" priority="12" stopIfTrue="1" operator="notEqual">
      <formula>0</formula>
    </cfRule>
    <cfRule type="cellIs" dxfId="48" priority="13" stopIfTrue="1" operator="equal">
      <formula>""</formula>
    </cfRule>
  </conditionalFormatting>
  <conditionalFormatting sqref="F165">
    <cfRule type="cellIs" dxfId="47" priority="1" stopIfTrue="1" operator="notEqual">
      <formula>0</formula>
    </cfRule>
    <cfRule type="cellIs" dxfId="46" priority="2" stopIfTrue="1" operator="equal">
      <formula>""</formula>
    </cfRule>
  </conditionalFormatting>
  <conditionalFormatting sqref="J3:Z3">
    <cfRule type="cellIs" dxfId="45" priority="18" operator="equal">
      <formula>"Post-Fcst"</formula>
    </cfRule>
    <cfRule type="cellIs" dxfId="44" priority="19" operator="equal">
      <formula>"Forecast"</formula>
    </cfRule>
    <cfRule type="cellIs" dxfId="43" priority="20" operator="equal">
      <formula>"Pre Fcst"</formula>
    </cfRule>
  </conditionalFormatting>
  <conditionalFormatting sqref="J165:XFD165">
    <cfRule type="cellIs" dxfId="42" priority="3" stopIfTrue="1" operator="notEqual">
      <formula>0</formula>
    </cfRule>
    <cfRule type="cellIs" dxfId="41" priority="4" stopIfTrue="1" operator="equal">
      <formula>""</formula>
    </cfRule>
  </conditionalFormatting>
  <pageMargins left="0.70866141732283472" right="0.70866141732283472" top="0.74803149606299213" bottom="0.74803149606299213" header="0.31496062992125984" footer="0.31496062992125984"/>
  <pageSetup paperSize="8" scale="62" fitToHeight="0" orientation="landscape" r:id="rId1"/>
  <headerFooter>
    <oddHeader>&amp;L&amp;F&amp;C&amp;A&amp;ROFFICIAL</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14572-1C1B-401A-B1B2-D42213EEBC87}">
  <sheetPr codeName="Sheet13">
    <outlinePr summaryBelow="0" summaryRight="0"/>
    <pageSetUpPr fitToPage="1"/>
  </sheetPr>
  <dimension ref="A1:XFC325"/>
  <sheetViews>
    <sheetView zoomScale="80" zoomScaleNormal="80" workbookViewId="0">
      <pane xSplit="9" ySplit="6" topLeftCell="J7" activePane="bottomRight" state="frozen"/>
      <selection pane="topRight"/>
      <selection pane="bottomLeft"/>
      <selection pane="bottomRight"/>
    </sheetView>
  </sheetViews>
  <sheetFormatPr defaultColWidth="0" defaultRowHeight="13.2" x14ac:dyDescent="0.25"/>
  <cols>
    <col min="1" max="1" width="1.88671875" style="50" customWidth="1"/>
    <col min="2" max="2" width="1.88671875" style="61" customWidth="1"/>
    <col min="3" max="3" width="1.88671875" style="110" customWidth="1"/>
    <col min="4" max="4" width="1.88671875" style="55" customWidth="1"/>
    <col min="5" max="5" width="73.44140625" style="7" bestFit="1" customWidth="1"/>
    <col min="6" max="6" width="12.5546875" style="7" customWidth="1"/>
    <col min="7" max="7" width="10.88671875" style="7" bestFit="1" customWidth="1"/>
    <col min="8" max="8" width="11.5546875" style="7" customWidth="1"/>
    <col min="9" max="9" width="2.5546875" style="7" customWidth="1"/>
    <col min="10" max="18" width="11.5546875" style="7" customWidth="1"/>
    <col min="19" max="26" width="11.5546875" style="7" hidden="1" customWidth="1"/>
    <col min="27" max="16384" width="0" style="7" hidden="1"/>
  </cols>
  <sheetData>
    <row r="1" spans="1:26" s="122" customFormat="1" ht="25.2" x14ac:dyDescent="0.4">
      <c r="A1" s="118" t="str">
        <f ca="1" xml:space="preserve"> RIGHT(CELL("filename", $A$1), LEN(CELL("filename", $A$1)) - SEARCH("]", CELL("filename", $A$1)))</f>
        <v>Calcs-WWN</v>
      </c>
      <c r="B1" s="119"/>
      <c r="C1" s="120"/>
      <c r="D1" s="121"/>
      <c r="S1" s="123"/>
      <c r="T1" s="123"/>
      <c r="U1" s="123"/>
      <c r="V1" s="123"/>
      <c r="W1" s="123"/>
      <c r="X1" s="123"/>
      <c r="Y1" s="123"/>
      <c r="Z1" s="123"/>
    </row>
    <row r="2" spans="1:26" s="28" customFormat="1" x14ac:dyDescent="0.25">
      <c r="B2" s="58"/>
      <c r="C2" s="107"/>
      <c r="D2" s="52"/>
      <c r="E2" s="26" t="str">
        <f>Time!E$23</f>
        <v>Model Period END</v>
      </c>
      <c r="F2" s="29">
        <f xml:space="preserve"> Checks!$F$9</f>
        <v>0</v>
      </c>
      <c r="G2" s="26" t="s">
        <v>346</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c r="S4" s="21"/>
      <c r="T4" s="21"/>
      <c r="U4" s="21"/>
      <c r="V4" s="21"/>
      <c r="W4" s="21"/>
      <c r="X4" s="21"/>
      <c r="Y4" s="21"/>
      <c r="Z4" s="21"/>
    </row>
    <row r="5" spans="1:26" s="24" customFormat="1" x14ac:dyDescent="0.25">
      <c r="B5" s="60"/>
      <c r="C5" s="109"/>
      <c r="D5" s="54"/>
      <c r="E5" s="21"/>
      <c r="F5" s="21"/>
      <c r="G5" s="226"/>
      <c r="H5" s="21"/>
      <c r="I5" s="21"/>
      <c r="J5" s="7"/>
      <c r="K5" s="7"/>
      <c r="L5" s="7"/>
      <c r="M5" s="7"/>
      <c r="N5" s="7"/>
      <c r="O5" s="7"/>
      <c r="P5" s="7"/>
      <c r="Q5" s="7"/>
      <c r="R5" s="7"/>
      <c r="S5" s="21"/>
      <c r="T5" s="21"/>
      <c r="U5" s="21"/>
      <c r="V5" s="21"/>
      <c r="W5" s="21"/>
      <c r="X5" s="21"/>
      <c r="Y5" s="21"/>
      <c r="Z5" s="21"/>
    </row>
    <row r="6" spans="1:26" s="24" customFormat="1" x14ac:dyDescent="0.25">
      <c r="B6" s="60"/>
      <c r="C6" s="109"/>
      <c r="D6" s="54"/>
      <c r="E6" s="21" t="str">
        <f>Time!E$11</f>
        <v>Model column counter</v>
      </c>
      <c r="F6" s="5" t="s">
        <v>244</v>
      </c>
      <c r="G6" s="5" t="s">
        <v>179</v>
      </c>
      <c r="H6" s="5" t="s">
        <v>347</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x14ac:dyDescent="0.25">
      <c r="A8" s="283" t="s">
        <v>494</v>
      </c>
      <c r="B8" s="284"/>
      <c r="C8" s="285"/>
      <c r="D8" s="285"/>
      <c r="E8" s="285"/>
      <c r="F8" s="285"/>
      <c r="G8" s="285"/>
      <c r="H8" s="285"/>
      <c r="I8" s="285"/>
      <c r="J8" s="285"/>
      <c r="K8" s="285"/>
      <c r="L8" s="285"/>
      <c r="M8" s="285"/>
      <c r="N8" s="285"/>
      <c r="O8" s="285"/>
      <c r="P8" s="285"/>
      <c r="Q8" s="285"/>
      <c r="R8" s="285"/>
    </row>
    <row r="10" spans="1:26" x14ac:dyDescent="0.25">
      <c r="C10" s="110" t="s">
        <v>495</v>
      </c>
    </row>
    <row r="12" spans="1:26" x14ac:dyDescent="0.25">
      <c r="B12" s="61" t="s">
        <v>496</v>
      </c>
    </row>
    <row r="13" spans="1:26" s="30" customFormat="1" x14ac:dyDescent="0.25">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1.999999999999913E-2</v>
      </c>
    </row>
    <row r="14" spans="1:26" s="205" customFormat="1" x14ac:dyDescent="0.25">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1.0000000000000675E-2</v>
      </c>
    </row>
    <row r="15" spans="1:26" s="172" customFormat="1" x14ac:dyDescent="0.25">
      <c r="A15" s="173"/>
      <c r="B15" s="174"/>
      <c r="C15" s="175"/>
      <c r="D15" s="176"/>
      <c r="E15" s="172" t="s">
        <v>497</v>
      </c>
      <c r="G15" s="92" t="s">
        <v>423</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2.9999999999999805E-2</v>
      </c>
      <c r="S15" s="177"/>
      <c r="T15" s="177"/>
      <c r="U15" s="177"/>
      <c r="V15" s="177"/>
      <c r="W15" s="177"/>
      <c r="X15" s="177"/>
      <c r="Y15" s="177"/>
      <c r="Z15" s="177"/>
    </row>
    <row r="17" spans="1:16383" s="37" customFormat="1" x14ac:dyDescent="0.25">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5">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1.999999999999913E-2</v>
      </c>
    </row>
    <row r="19" spans="1:16383" s="216" customFormat="1" x14ac:dyDescent="0.25">
      <c r="A19" s="212"/>
      <c r="B19" s="213"/>
      <c r="C19" s="214"/>
      <c r="D19" s="215"/>
      <c r="E19" s="172" t="s">
        <v>498</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1.1290650330958518</v>
      </c>
      <c r="S19" s="218"/>
      <c r="T19" s="218"/>
      <c r="U19" s="218"/>
      <c r="V19" s="218"/>
      <c r="W19" s="218"/>
      <c r="X19" s="218"/>
      <c r="Y19" s="218"/>
      <c r="Z19" s="218"/>
    </row>
    <row r="20" spans="1:16383" s="216" customFormat="1" x14ac:dyDescent="0.25">
      <c r="A20" s="212"/>
      <c r="B20" s="213"/>
      <c r="C20" s="214"/>
      <c r="D20" s="215"/>
      <c r="I20" s="218"/>
      <c r="S20" s="218"/>
      <c r="T20" s="218"/>
      <c r="U20" s="218"/>
      <c r="V20" s="218"/>
      <c r="W20" s="218"/>
      <c r="X20" s="218"/>
      <c r="Y20" s="218"/>
      <c r="Z20" s="218"/>
    </row>
    <row r="21" spans="1:16383" x14ac:dyDescent="0.25">
      <c r="B21" s="61" t="s">
        <v>499</v>
      </c>
    </row>
    <row r="22" spans="1:16383" s="169" customFormat="1" x14ac:dyDescent="0.25">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0</v>
      </c>
      <c r="N22" s="241">
        <f t="shared" si="3"/>
        <v>0</v>
      </c>
      <c r="O22" s="241">
        <f t="shared" si="3"/>
        <v>0</v>
      </c>
      <c r="P22" s="241">
        <f t="shared" si="3"/>
        <v>0</v>
      </c>
      <c r="Q22" s="241">
        <f t="shared" si="3"/>
        <v>0</v>
      </c>
      <c r="R22" s="241">
        <f t="shared" si="3"/>
        <v>0</v>
      </c>
    </row>
    <row r="23" spans="1:16383" s="172" customFormat="1" x14ac:dyDescent="0.25">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2.9999999999999805E-2</v>
      </c>
      <c r="S23" s="177"/>
      <c r="T23" s="177"/>
      <c r="U23" s="177"/>
      <c r="V23" s="177"/>
      <c r="W23" s="177"/>
      <c r="X23" s="177"/>
      <c r="Y23" s="177"/>
      <c r="Z23" s="177"/>
    </row>
    <row r="24" spans="1:16383" s="91" customFormat="1" x14ac:dyDescent="0.25">
      <c r="A24" s="170"/>
      <c r="B24" s="165"/>
      <c r="C24" s="166"/>
      <c r="D24" s="171"/>
      <c r="E24" s="172" t="s">
        <v>500</v>
      </c>
      <c r="G24" s="91" t="s">
        <v>296</v>
      </c>
      <c r="J24" s="184">
        <f>J22*J23</f>
        <v>0</v>
      </c>
      <c r="K24" s="184">
        <f t="shared" ref="K24:R24" si="5">K22*K23</f>
        <v>0</v>
      </c>
      <c r="L24" s="184">
        <f t="shared" si="5"/>
        <v>0</v>
      </c>
      <c r="M24" s="184">
        <f>M22*M23</f>
        <v>0</v>
      </c>
      <c r="N24" s="184">
        <f t="shared" si="5"/>
        <v>0</v>
      </c>
      <c r="O24" s="184">
        <f t="shared" si="5"/>
        <v>0</v>
      </c>
      <c r="P24" s="184">
        <f t="shared" si="5"/>
        <v>0</v>
      </c>
      <c r="Q24" s="184">
        <f t="shared" si="5"/>
        <v>0</v>
      </c>
      <c r="R24" s="184">
        <f t="shared" si="5"/>
        <v>0</v>
      </c>
      <c r="S24" s="92"/>
      <c r="T24" s="92"/>
      <c r="U24" s="92"/>
      <c r="V24" s="92"/>
      <c r="W24" s="92"/>
      <c r="X24" s="92"/>
      <c r="Y24" s="92"/>
      <c r="Z24" s="92"/>
    </row>
    <row r="26" spans="1:16383" s="205" customFormat="1" x14ac:dyDescent="0.25">
      <c r="A26" s="201"/>
      <c r="B26" s="202"/>
      <c r="C26" s="203"/>
      <c r="D26" s="204"/>
      <c r="E26" s="37" t="str">
        <f xml:space="preserve"> InpR!E$100</f>
        <v>Run-off rate - CPI(H) + RPI wedge - active - WWN</v>
      </c>
      <c r="F26" s="205">
        <f xml:space="preserve"> InpR!F$100</f>
        <v>0</v>
      </c>
      <c r="G26" s="223" t="str">
        <f xml:space="preserve"> InpR!G$100</f>
        <v>%</v>
      </c>
      <c r="H26" s="205">
        <f xml:space="preserve"> InpR!H$100</f>
        <v>0</v>
      </c>
      <c r="I26" s="205">
        <f xml:space="preserve"> InpR!I$100</f>
        <v>0</v>
      </c>
      <c r="J26" s="205">
        <f xml:space="preserve"> InpR!J$100</f>
        <v>0</v>
      </c>
      <c r="K26" s="205">
        <f xml:space="preserve"> InpR!K$100</f>
        <v>0</v>
      </c>
      <c r="L26" s="205">
        <f xml:space="preserve"> InpR!L$100</f>
        <v>0</v>
      </c>
      <c r="M26" s="205">
        <f xml:space="preserve"> InpR!M$100</f>
        <v>0</v>
      </c>
      <c r="N26" s="205">
        <f xml:space="preserve"> InpR!N$100</f>
        <v>0</v>
      </c>
      <c r="O26" s="205">
        <f xml:space="preserve"> InpR!O$100</f>
        <v>0</v>
      </c>
      <c r="P26" s="205">
        <f xml:space="preserve"> InpR!P$100</f>
        <v>0</v>
      </c>
      <c r="Q26" s="205">
        <f xml:space="preserve"> InpR!Q$100</f>
        <v>0</v>
      </c>
      <c r="R26" s="205">
        <f xml:space="preserve"> InpR!R$100</f>
        <v>0</v>
      </c>
    </row>
    <row r="27" spans="1:16383" s="161" customFormat="1" x14ac:dyDescent="0.25">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0</v>
      </c>
      <c r="N27" s="241">
        <f t="shared" si="6"/>
        <v>0</v>
      </c>
      <c r="O27" s="241">
        <f t="shared" si="6"/>
        <v>0</v>
      </c>
      <c r="P27" s="241">
        <f t="shared" si="6"/>
        <v>0</v>
      </c>
      <c r="Q27" s="241">
        <f t="shared" si="6"/>
        <v>0</v>
      </c>
      <c r="R27" s="241">
        <f t="shared" si="6"/>
        <v>0</v>
      </c>
    </row>
    <row r="28" spans="1:16383" x14ac:dyDescent="0.25">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0</v>
      </c>
      <c r="N28" s="184">
        <f t="shared" si="7"/>
        <v>0</v>
      </c>
      <c r="O28" s="184">
        <f t="shared" si="7"/>
        <v>0</v>
      </c>
      <c r="P28" s="184">
        <f t="shared" si="7"/>
        <v>0</v>
      </c>
      <c r="Q28" s="184">
        <f t="shared" si="7"/>
        <v>0</v>
      </c>
      <c r="R28" s="184">
        <f t="shared" si="7"/>
        <v>0</v>
      </c>
    </row>
    <row r="29" spans="1:16383" x14ac:dyDescent="0.25">
      <c r="A29" s="170"/>
      <c r="B29" s="165"/>
      <c r="C29" s="166"/>
      <c r="D29" s="171"/>
      <c r="E29" s="91" t="s">
        <v>501</v>
      </c>
      <c r="F29" s="91"/>
      <c r="G29" s="91" t="s">
        <v>296</v>
      </c>
      <c r="H29" s="184"/>
      <c r="I29" s="184"/>
      <c r="J29" s="184">
        <f t="shared" ref="J29:R29" si="8" xml:space="preserve"> (J27+J28) * J26</f>
        <v>0</v>
      </c>
      <c r="K29" s="184">
        <f t="shared" si="8"/>
        <v>0</v>
      </c>
      <c r="L29" s="184">
        <f xml:space="preserve"> (L27+L28) * L26</f>
        <v>0</v>
      </c>
      <c r="M29" s="184">
        <f t="shared" si="8"/>
        <v>0</v>
      </c>
      <c r="N29" s="184">
        <f t="shared" si="8"/>
        <v>0</v>
      </c>
      <c r="O29" s="184">
        <f t="shared" si="8"/>
        <v>0</v>
      </c>
      <c r="P29" s="184">
        <f t="shared" si="8"/>
        <v>0</v>
      </c>
      <c r="Q29" s="184">
        <f t="shared" si="8"/>
        <v>0</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5">
      <c r="E30" s="138"/>
      <c r="F30" s="138"/>
      <c r="G30" s="138"/>
      <c r="H30" s="138"/>
    </row>
    <row r="31" spans="1:16383" s="200" customFormat="1" x14ac:dyDescent="0.25">
      <c r="A31" s="196"/>
      <c r="B31" s="197"/>
      <c r="C31" s="198"/>
      <c r="D31" s="199"/>
      <c r="E31" s="250" t="str">
        <f>InpR!$E$93</f>
        <v>RCV - CPI(H) + RPI wedge initial balance - nominal - WWN</v>
      </c>
      <c r="F31" s="250">
        <f>InpR!$F$93</f>
        <v>0</v>
      </c>
      <c r="G31" s="250" t="str">
        <f>InpR!$G$93</f>
        <v>£m</v>
      </c>
      <c r="H31" s="30"/>
    </row>
    <row r="32" spans="1:16383" s="37" customFormat="1" x14ac:dyDescent="0.25">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5">
      <c r="A33" s="48"/>
      <c r="B33" s="59"/>
      <c r="C33" s="108"/>
      <c r="D33" s="53"/>
    </row>
    <row r="34" spans="1:26" x14ac:dyDescent="0.25">
      <c r="A34" s="47"/>
      <c r="B34" s="51"/>
      <c r="C34" s="111"/>
      <c r="D34" s="56"/>
      <c r="E34" s="7" t="s">
        <v>502</v>
      </c>
      <c r="G34" s="92" t="s">
        <v>296</v>
      </c>
      <c r="J34" s="242">
        <f t="shared" ref="J34:R34" si="9" xml:space="preserve"> I37</f>
        <v>0</v>
      </c>
      <c r="K34" s="242">
        <f t="shared" si="9"/>
        <v>0</v>
      </c>
      <c r="L34" s="242">
        <f t="shared" si="9"/>
        <v>0</v>
      </c>
      <c r="M34" s="242">
        <f t="shared" si="9"/>
        <v>0</v>
      </c>
      <c r="N34" s="242">
        <f t="shared" si="9"/>
        <v>0</v>
      </c>
      <c r="O34" s="242">
        <f t="shared" si="9"/>
        <v>0</v>
      </c>
      <c r="P34" s="242">
        <f t="shared" si="9"/>
        <v>0</v>
      </c>
      <c r="Q34" s="242">
        <f t="shared" si="9"/>
        <v>0</v>
      </c>
      <c r="R34" s="242">
        <f t="shared" si="9"/>
        <v>0</v>
      </c>
    </row>
    <row r="35" spans="1:26" x14ac:dyDescent="0.25">
      <c r="A35" s="47"/>
      <c r="B35" s="51"/>
      <c r="C35" s="111"/>
      <c r="D35" s="56" t="s">
        <v>503</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0</v>
      </c>
      <c r="N35" s="242">
        <f t="shared" si="10"/>
        <v>0</v>
      </c>
      <c r="O35" s="242">
        <f t="shared" si="10"/>
        <v>0</v>
      </c>
      <c r="P35" s="242">
        <f t="shared" si="10"/>
        <v>0</v>
      </c>
      <c r="Q35" s="242">
        <f t="shared" si="10"/>
        <v>0</v>
      </c>
      <c r="R35" s="242">
        <f t="shared" si="10"/>
        <v>0</v>
      </c>
    </row>
    <row r="36" spans="1:26" x14ac:dyDescent="0.25">
      <c r="A36" s="47"/>
      <c r="B36" s="51"/>
      <c r="C36" s="111"/>
      <c r="D36" s="56" t="s">
        <v>504</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0</v>
      </c>
      <c r="N36" s="242">
        <f t="shared" si="11"/>
        <v>0</v>
      </c>
      <c r="O36" s="242">
        <f t="shared" si="11"/>
        <v>0</v>
      </c>
      <c r="P36" s="242">
        <f t="shared" si="11"/>
        <v>0</v>
      </c>
      <c r="Q36" s="242">
        <f t="shared" si="11"/>
        <v>0</v>
      </c>
      <c r="R36" s="242">
        <f t="shared" si="11"/>
        <v>0</v>
      </c>
    </row>
    <row r="37" spans="1:26" s="138" customFormat="1" x14ac:dyDescent="0.25">
      <c r="A37" s="134"/>
      <c r="B37" s="135"/>
      <c r="C37" s="136"/>
      <c r="D37" s="137"/>
      <c r="E37" s="138" t="s">
        <v>505</v>
      </c>
      <c r="G37" s="163" t="s">
        <v>296</v>
      </c>
      <c r="J37" s="243">
        <f t="shared" ref="J37:R37" si="12" xml:space="preserve"> IF( J32 = 1, $F31, J34 + J35 - J36)</f>
        <v>0</v>
      </c>
      <c r="K37" s="243">
        <f t="shared" si="12"/>
        <v>0</v>
      </c>
      <c r="L37" s="243">
        <f t="shared" si="12"/>
        <v>0</v>
      </c>
      <c r="M37" s="243">
        <f t="shared" si="12"/>
        <v>0</v>
      </c>
      <c r="N37" s="243">
        <f t="shared" si="12"/>
        <v>0</v>
      </c>
      <c r="O37" s="243">
        <f t="shared" si="12"/>
        <v>0</v>
      </c>
      <c r="P37" s="243">
        <f t="shared" si="12"/>
        <v>0</v>
      </c>
      <c r="Q37" s="243">
        <f t="shared" si="12"/>
        <v>0</v>
      </c>
      <c r="R37" s="243">
        <f t="shared" si="12"/>
        <v>0</v>
      </c>
    </row>
    <row r="39" spans="1:26" s="92" customFormat="1" x14ac:dyDescent="0.25">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0</v>
      </c>
      <c r="N39" s="185">
        <f t="shared" si="13"/>
        <v>0</v>
      </c>
      <c r="O39" s="185">
        <f t="shared" si="13"/>
        <v>0</v>
      </c>
      <c r="P39" s="185">
        <f t="shared" si="13"/>
        <v>0</v>
      </c>
      <c r="Q39" s="185">
        <f t="shared" si="13"/>
        <v>0</v>
      </c>
      <c r="R39" s="185">
        <f t="shared" si="13"/>
        <v>0</v>
      </c>
    </row>
    <row r="40" spans="1:26" s="92" customFormat="1" x14ac:dyDescent="0.25">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0</v>
      </c>
      <c r="N40" s="242">
        <f t="shared" si="14"/>
        <v>0</v>
      </c>
      <c r="O40" s="242">
        <f t="shared" si="14"/>
        <v>0</v>
      </c>
      <c r="P40" s="242">
        <f t="shared" si="14"/>
        <v>0</v>
      </c>
      <c r="Q40" s="242">
        <f t="shared" si="14"/>
        <v>0</v>
      </c>
      <c r="R40" s="242">
        <f t="shared" si="14"/>
        <v>0</v>
      </c>
    </row>
    <row r="41" spans="1:26" s="92" customFormat="1" x14ac:dyDescent="0.25">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0</v>
      </c>
      <c r="M41" s="185">
        <f t="shared" si="15"/>
        <v>0</v>
      </c>
      <c r="N41" s="185">
        <f t="shared" si="15"/>
        <v>0</v>
      </c>
      <c r="O41" s="185">
        <f t="shared" si="15"/>
        <v>0</v>
      </c>
      <c r="P41" s="185">
        <f t="shared" si="15"/>
        <v>0</v>
      </c>
      <c r="Q41" s="185">
        <f t="shared" si="15"/>
        <v>0</v>
      </c>
      <c r="R41" s="185">
        <f t="shared" si="15"/>
        <v>0</v>
      </c>
    </row>
    <row r="42" spans="1:26" s="92" customFormat="1" x14ac:dyDescent="0.25">
      <c r="A42" s="164"/>
      <c r="B42" s="165"/>
      <c r="C42" s="166"/>
      <c r="D42" s="167"/>
      <c r="E42" s="92" t="s">
        <v>506</v>
      </c>
      <c r="G42" s="92" t="s">
        <v>296</v>
      </c>
      <c r="J42" s="185">
        <f t="shared" ref="J42:L42" si="16" xml:space="preserve"> ( (J39+J40) + J41) / 2</f>
        <v>0</v>
      </c>
      <c r="K42" s="185">
        <f t="shared" si="16"/>
        <v>0</v>
      </c>
      <c r="L42" s="185">
        <f t="shared" si="16"/>
        <v>0</v>
      </c>
      <c r="M42" s="185">
        <f xml:space="preserve"> ( (M39+M40) + M41) / 2</f>
        <v>0</v>
      </c>
      <c r="N42" s="185">
        <f t="shared" ref="N42:R42" si="17" xml:space="preserve"> ( (N39+N40) + N41) / 2</f>
        <v>0</v>
      </c>
      <c r="O42" s="185">
        <f t="shared" si="17"/>
        <v>0</v>
      </c>
      <c r="P42" s="185">
        <f t="shared" si="17"/>
        <v>0</v>
      </c>
      <c r="Q42" s="185">
        <f t="shared" si="17"/>
        <v>0</v>
      </c>
      <c r="R42" s="185">
        <f t="shared" si="17"/>
        <v>0</v>
      </c>
    </row>
    <row r="43" spans="1:26" s="92" customFormat="1" x14ac:dyDescent="0.25">
      <c r="A43" s="164"/>
      <c r="B43" s="165"/>
      <c r="C43" s="166"/>
      <c r="D43" s="167"/>
    </row>
    <row r="44" spans="1:26" x14ac:dyDescent="0.25">
      <c r="B44" s="61" t="s">
        <v>507</v>
      </c>
    </row>
    <row r="45" spans="1:26" s="205" customFormat="1" x14ac:dyDescent="0.25">
      <c r="A45" s="201"/>
      <c r="B45" s="202"/>
      <c r="C45" s="203"/>
      <c r="D45" s="204"/>
      <c r="E45" s="205" t="str">
        <f xml:space="preserve"> InpR!E$107</f>
        <v>WACC on RCV - CPI(H) + RPI wedge bf and additions - WWN</v>
      </c>
      <c r="F45" s="205">
        <f xml:space="preserve"> InpR!F$107</f>
        <v>0</v>
      </c>
      <c r="G45" s="223" t="str">
        <f xml:space="preserve"> InpR!G$107</f>
        <v>%</v>
      </c>
      <c r="H45" s="205">
        <f xml:space="preserve"> InpR!H$107</f>
        <v>0</v>
      </c>
      <c r="I45" s="205">
        <f xml:space="preserve"> InpR!I$107</f>
        <v>0</v>
      </c>
      <c r="J45" s="205">
        <f xml:space="preserve"> InpR!J$107</f>
        <v>0</v>
      </c>
      <c r="K45" s="205">
        <f xml:space="preserve"> InpR!K$107</f>
        <v>0</v>
      </c>
      <c r="L45" s="205">
        <f xml:space="preserve"> InpR!L$107</f>
        <v>0</v>
      </c>
      <c r="M45" s="205">
        <f xml:space="preserve"> InpR!M$107</f>
        <v>1.920357193840716E-2</v>
      </c>
      <c r="N45" s="205">
        <f xml:space="preserve"> InpR!N$107</f>
        <v>1.920357193840716E-2</v>
      </c>
      <c r="O45" s="205">
        <f xml:space="preserve"> InpR!O$107</f>
        <v>1.920357193840716E-2</v>
      </c>
      <c r="P45" s="205">
        <f xml:space="preserve"> InpR!P$107</f>
        <v>1.920357193840716E-2</v>
      </c>
      <c r="Q45" s="205">
        <f xml:space="preserve"> InpR!Q$107</f>
        <v>1.920357193840716E-2</v>
      </c>
      <c r="R45" s="205">
        <f xml:space="preserve"> InpR!R$107</f>
        <v>0</v>
      </c>
    </row>
    <row r="46" spans="1:26" s="92" customFormat="1" x14ac:dyDescent="0.25">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5">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0</v>
      </c>
      <c r="M47" s="184">
        <f t="shared" si="18"/>
        <v>0</v>
      </c>
      <c r="N47" s="184">
        <f t="shared" si="18"/>
        <v>0</v>
      </c>
      <c r="O47" s="184">
        <f t="shared" si="18"/>
        <v>0</v>
      </c>
      <c r="P47" s="184">
        <f t="shared" si="18"/>
        <v>0</v>
      </c>
      <c r="Q47" s="184">
        <f t="shared" si="18"/>
        <v>0</v>
      </c>
      <c r="R47" s="184">
        <f t="shared" si="18"/>
        <v>0</v>
      </c>
      <c r="S47" s="92"/>
      <c r="T47" s="92"/>
      <c r="U47" s="92"/>
      <c r="V47" s="92"/>
      <c r="W47" s="92"/>
      <c r="X47" s="92"/>
      <c r="Y47" s="92"/>
      <c r="Z47" s="92"/>
    </row>
    <row r="48" spans="1:26" s="91" customFormat="1" x14ac:dyDescent="0.25">
      <c r="A48" s="170"/>
      <c r="B48" s="165"/>
      <c r="C48" s="166"/>
      <c r="D48" s="171"/>
      <c r="E48" s="172" t="s">
        <v>508</v>
      </c>
      <c r="G48" s="91" t="s">
        <v>296</v>
      </c>
      <c r="H48" s="184"/>
      <c r="I48" s="184"/>
      <c r="J48" s="184">
        <f t="shared" ref="J48:K48" si="19">J45*J47*J46</f>
        <v>0</v>
      </c>
      <c r="K48" s="184">
        <f t="shared" si="19"/>
        <v>0</v>
      </c>
      <c r="L48" s="184">
        <f>L45*L47*L46</f>
        <v>0</v>
      </c>
      <c r="M48" s="184">
        <f>M45*M47*M46</f>
        <v>0</v>
      </c>
      <c r="N48" s="184">
        <f t="shared" ref="N48:R48" si="20">N45*N47*N46</f>
        <v>0</v>
      </c>
      <c r="O48" s="184">
        <f t="shared" si="20"/>
        <v>0</v>
      </c>
      <c r="P48" s="184">
        <f t="shared" si="20"/>
        <v>0</v>
      </c>
      <c r="Q48" s="184">
        <f t="shared" si="20"/>
        <v>0</v>
      </c>
      <c r="R48" s="184">
        <f t="shared" si="20"/>
        <v>0</v>
      </c>
      <c r="S48" s="92"/>
      <c r="T48" s="92"/>
      <c r="U48" s="92"/>
      <c r="V48" s="92"/>
      <c r="W48" s="92"/>
      <c r="X48" s="92"/>
      <c r="Y48" s="92"/>
      <c r="Z48" s="92"/>
    </row>
    <row r="49" spans="1:26" s="91" customFormat="1" x14ac:dyDescent="0.25">
      <c r="A49" s="170"/>
      <c r="B49" s="165"/>
      <c r="C49" s="166"/>
      <c r="D49" s="171"/>
      <c r="S49" s="92"/>
      <c r="T49" s="92"/>
      <c r="U49" s="92"/>
      <c r="V49" s="92"/>
      <c r="W49" s="92"/>
      <c r="X49" s="92"/>
      <c r="Y49" s="92"/>
      <c r="Z49" s="92"/>
    </row>
    <row r="50" spans="1:26" x14ac:dyDescent="0.25">
      <c r="B50" s="61" t="s">
        <v>509</v>
      </c>
    </row>
    <row r="51" spans="1:26" s="91" customFormat="1" x14ac:dyDescent="0.25">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0</v>
      </c>
      <c r="N51" s="184">
        <f t="shared" si="21"/>
        <v>0</v>
      </c>
      <c r="O51" s="184">
        <f t="shared" si="21"/>
        <v>0</v>
      </c>
      <c r="P51" s="184">
        <f t="shared" si="21"/>
        <v>0</v>
      </c>
      <c r="Q51" s="184">
        <f t="shared" si="21"/>
        <v>0</v>
      </c>
      <c r="R51" s="184">
        <f t="shared" si="21"/>
        <v>0</v>
      </c>
      <c r="S51" s="92"/>
      <c r="T51" s="92"/>
      <c r="U51" s="92"/>
      <c r="V51" s="92"/>
      <c r="W51" s="92"/>
      <c r="X51" s="92"/>
      <c r="Y51" s="92"/>
      <c r="Z51" s="92"/>
    </row>
    <row r="52" spans="1:26" s="91" customFormat="1" x14ac:dyDescent="0.25">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0</v>
      </c>
      <c r="N52" s="184">
        <f t="shared" si="22"/>
        <v>0</v>
      </c>
      <c r="O52" s="184">
        <f t="shared" si="22"/>
        <v>0</v>
      </c>
      <c r="P52" s="184">
        <f t="shared" si="22"/>
        <v>0</v>
      </c>
      <c r="Q52" s="184">
        <f t="shared" si="22"/>
        <v>0</v>
      </c>
      <c r="R52" s="184">
        <f t="shared" si="22"/>
        <v>0</v>
      </c>
      <c r="S52" s="92"/>
      <c r="T52" s="92"/>
      <c r="U52" s="92"/>
      <c r="V52" s="92"/>
      <c r="W52" s="92"/>
      <c r="X52" s="92"/>
      <c r="Y52" s="92"/>
      <c r="Z52" s="92"/>
    </row>
    <row r="53" spans="1:26" s="91" customFormat="1" x14ac:dyDescent="0.25">
      <c r="A53" s="170"/>
      <c r="B53" s="165"/>
      <c r="C53" s="166"/>
      <c r="D53" s="171"/>
      <c r="E53" s="172" t="s">
        <v>510</v>
      </c>
      <c r="G53" s="91" t="str">
        <f xml:space="preserve"> G$48</f>
        <v>£m</v>
      </c>
      <c r="H53" s="184">
        <f>SUM(J53:R53)</f>
        <v>0</v>
      </c>
      <c r="I53" s="184"/>
      <c r="J53" s="184">
        <f t="shared" ref="J53:R53" si="23">SUM(J51:J52)</f>
        <v>0</v>
      </c>
      <c r="K53" s="184">
        <f t="shared" si="23"/>
        <v>0</v>
      </c>
      <c r="L53" s="184">
        <f>SUM(L51:L52)</f>
        <v>0</v>
      </c>
      <c r="M53" s="185">
        <f t="shared" si="23"/>
        <v>0</v>
      </c>
      <c r="N53" s="185">
        <f t="shared" si="23"/>
        <v>0</v>
      </c>
      <c r="O53" s="184">
        <f t="shared" si="23"/>
        <v>0</v>
      </c>
      <c r="P53" s="184">
        <f t="shared" si="23"/>
        <v>0</v>
      </c>
      <c r="Q53" s="184">
        <f t="shared" si="23"/>
        <v>0</v>
      </c>
      <c r="R53" s="184">
        <f t="shared" si="23"/>
        <v>0</v>
      </c>
      <c r="S53" s="92"/>
      <c r="T53" s="92"/>
      <c r="U53" s="92"/>
      <c r="V53" s="92"/>
      <c r="W53" s="92"/>
      <c r="X53" s="92"/>
      <c r="Y53" s="92"/>
      <c r="Z53" s="92"/>
    </row>
    <row r="55" spans="1:26" x14ac:dyDescent="0.25">
      <c r="A55" s="283" t="s">
        <v>511</v>
      </c>
      <c r="B55" s="284"/>
      <c r="C55" s="285"/>
      <c r="D55" s="285"/>
      <c r="E55" s="285"/>
      <c r="F55" s="285"/>
      <c r="G55" s="285"/>
      <c r="H55" s="285"/>
      <c r="I55" s="285"/>
      <c r="J55" s="285"/>
      <c r="K55" s="285"/>
      <c r="L55" s="285"/>
      <c r="M55" s="285"/>
      <c r="N55" s="285"/>
      <c r="O55" s="285"/>
      <c r="P55" s="285"/>
      <c r="Q55" s="285"/>
      <c r="R55" s="285"/>
    </row>
    <row r="56" spans="1:26" x14ac:dyDescent="0.25">
      <c r="M56" s="177"/>
      <c r="N56" s="177"/>
      <c r="O56" s="177"/>
      <c r="P56" s="177"/>
      <c r="Q56" s="177"/>
    </row>
    <row r="57" spans="1:26" x14ac:dyDescent="0.25">
      <c r="C57" s="110" t="s">
        <v>512</v>
      </c>
      <c r="M57" s="177"/>
      <c r="N57" s="177"/>
      <c r="O57" s="177"/>
      <c r="P57" s="177"/>
      <c r="Q57" s="177"/>
    </row>
    <row r="58" spans="1:26" x14ac:dyDescent="0.25">
      <c r="C58" s="110" t="s">
        <v>513</v>
      </c>
      <c r="M58" s="177"/>
      <c r="N58" s="177"/>
      <c r="O58" s="177"/>
      <c r="P58" s="177"/>
      <c r="Q58" s="177"/>
    </row>
    <row r="59" spans="1:26" x14ac:dyDescent="0.25">
      <c r="C59" s="110" t="s">
        <v>514</v>
      </c>
      <c r="M59" s="177"/>
      <c r="N59" s="177"/>
      <c r="O59" s="177"/>
      <c r="P59" s="177"/>
      <c r="Q59" s="177"/>
    </row>
    <row r="60" spans="1:26" x14ac:dyDescent="0.25">
      <c r="M60" s="177"/>
      <c r="N60" s="177"/>
      <c r="O60" s="177"/>
      <c r="P60" s="177"/>
      <c r="Q60" s="177"/>
    </row>
    <row r="61" spans="1:26" s="91" customFormat="1" x14ac:dyDescent="0.25">
      <c r="A61" s="170"/>
      <c r="B61" s="165"/>
      <c r="C61" s="166"/>
      <c r="D61" s="171"/>
      <c r="E61" s="172" t="s">
        <v>515</v>
      </c>
      <c r="G61" s="91" t="s">
        <v>296</v>
      </c>
      <c r="J61" s="184">
        <f t="shared" ref="J61:R61" si="24" xml:space="preserve"> J53</f>
        <v>0</v>
      </c>
      <c r="K61" s="184">
        <f t="shared" si="24"/>
        <v>0</v>
      </c>
      <c r="L61" s="184">
        <f t="shared" si="24"/>
        <v>0</v>
      </c>
      <c r="M61" s="184">
        <f t="shared" si="24"/>
        <v>0</v>
      </c>
      <c r="N61" s="184">
        <f t="shared" si="24"/>
        <v>0</v>
      </c>
      <c r="O61" s="184">
        <f t="shared" si="24"/>
        <v>0</v>
      </c>
      <c r="P61" s="184">
        <f t="shared" si="24"/>
        <v>0</v>
      </c>
      <c r="Q61" s="184">
        <f t="shared" si="24"/>
        <v>0</v>
      </c>
      <c r="R61" s="184">
        <f t="shared" si="24"/>
        <v>0</v>
      </c>
      <c r="S61" s="92"/>
      <c r="T61" s="92"/>
      <c r="U61" s="92"/>
      <c r="V61" s="92"/>
      <c r="W61" s="92"/>
      <c r="X61" s="92"/>
      <c r="Y61" s="92"/>
      <c r="Z61" s="92"/>
    </row>
    <row r="62" spans="1:26" x14ac:dyDescent="0.25">
      <c r="L62" s="247"/>
      <c r="M62" s="280"/>
      <c r="N62" s="280"/>
      <c r="O62" s="280"/>
      <c r="P62" s="280"/>
      <c r="Q62" s="280"/>
      <c r="R62" s="247"/>
    </row>
    <row r="63" spans="1:26" x14ac:dyDescent="0.25">
      <c r="A63" s="283" t="s">
        <v>516</v>
      </c>
      <c r="B63" s="284"/>
      <c r="C63" s="285"/>
      <c r="D63" s="285"/>
      <c r="E63" s="285"/>
      <c r="F63" s="285"/>
      <c r="G63" s="285"/>
      <c r="H63" s="285"/>
      <c r="I63" s="285"/>
      <c r="J63" s="285"/>
      <c r="K63" s="285"/>
      <c r="L63" s="285"/>
      <c r="M63" s="285"/>
      <c r="N63" s="285"/>
      <c r="O63" s="285"/>
      <c r="P63" s="285"/>
      <c r="Q63" s="285"/>
      <c r="R63" s="285"/>
    </row>
    <row r="65" spans="1:16383" x14ac:dyDescent="0.25">
      <c r="C65" s="110" t="s">
        <v>517</v>
      </c>
    </row>
    <row r="67" spans="1:16383" x14ac:dyDescent="0.25">
      <c r="B67" s="61" t="s">
        <v>518</v>
      </c>
    </row>
    <row r="68" spans="1:16383" s="205" customFormat="1" x14ac:dyDescent="0.25">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1.9909655450194075E-2</v>
      </c>
      <c r="M68" s="205">
        <f>Index!M$48</f>
        <v>1.9833640562247679E-2</v>
      </c>
      <c r="N68" s="205">
        <f>Index!N$48</f>
        <v>2.0041983108134653E-2</v>
      </c>
      <c r="O68" s="205">
        <f>Index!O$48</f>
        <v>2.0751251595618081E-2</v>
      </c>
      <c r="P68" s="205">
        <f>Index!P$48</f>
        <v>2.1000000000000574E-2</v>
      </c>
      <c r="Q68" s="205">
        <f>Index!Q$48</f>
        <v>2.100000000000124E-2</v>
      </c>
      <c r="R68" s="205">
        <f>Index!R$48</f>
        <v>1.999999999999913E-2</v>
      </c>
    </row>
    <row r="69" spans="1:16383" s="205" customFormat="1" x14ac:dyDescent="0.25">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2.2814417404747989E-2</v>
      </c>
      <c r="Q69" s="205">
        <f>Index!Q$135</f>
        <v>1.2619270013197292E-2</v>
      </c>
      <c r="R69" s="205">
        <f>Index!R$135</f>
        <v>0</v>
      </c>
    </row>
    <row r="70" spans="1:16383" s="172" customFormat="1" x14ac:dyDescent="0.25">
      <c r="A70" s="173"/>
      <c r="B70" s="174"/>
      <c r="C70" s="175"/>
      <c r="D70" s="176"/>
      <c r="E70" s="172" t="s">
        <v>519</v>
      </c>
      <c r="J70" s="172">
        <f t="shared" ref="J70:L70" si="25">SUM(J68:J69)</f>
        <v>0</v>
      </c>
      <c r="K70" s="172">
        <f t="shared" si="25"/>
        <v>-2.1269790500559882E-2</v>
      </c>
      <c r="L70" s="172">
        <f t="shared" si="25"/>
        <v>2.8804001067783025E-2</v>
      </c>
      <c r="M70" s="172">
        <f>SUM(M68:M69)</f>
        <v>2.0509379279486817E-2</v>
      </c>
      <c r="N70" s="172">
        <f t="shared" ref="N70:R70" si="26">SUM(N68:N69)</f>
        <v>4.1066834957910858E-2</v>
      </c>
      <c r="O70" s="172">
        <f t="shared" si="26"/>
        <v>6.1749369291973721E-2</v>
      </c>
      <c r="P70" s="172">
        <f t="shared" si="26"/>
        <v>4.3814417404748562E-2</v>
      </c>
      <c r="Q70" s="172">
        <f t="shared" si="26"/>
        <v>3.3619270013198532E-2</v>
      </c>
      <c r="R70" s="172">
        <f t="shared" si="26"/>
        <v>1.999999999999913E-2</v>
      </c>
      <c r="S70" s="177"/>
      <c r="T70" s="177"/>
      <c r="U70" s="177"/>
      <c r="V70" s="177"/>
      <c r="W70" s="177"/>
      <c r="X70" s="177"/>
      <c r="Y70" s="177"/>
      <c r="Z70" s="177"/>
    </row>
    <row r="71" spans="1:16383" s="172" customFormat="1" x14ac:dyDescent="0.25">
      <c r="A71" s="173"/>
      <c r="B71" s="174"/>
      <c r="C71" s="175"/>
      <c r="D71" s="176"/>
      <c r="S71" s="177"/>
      <c r="T71" s="177"/>
      <c r="U71" s="177"/>
      <c r="V71" s="177"/>
      <c r="W71" s="177"/>
      <c r="X71" s="177"/>
      <c r="Y71" s="177"/>
      <c r="Z71" s="177"/>
    </row>
    <row r="72" spans="1:16383" x14ac:dyDescent="0.25">
      <c r="B72" s="61" t="s">
        <v>520</v>
      </c>
    </row>
    <row r="73" spans="1:16383" s="161" customFormat="1" x14ac:dyDescent="0.25">
      <c r="A73" s="157"/>
      <c r="B73" s="158"/>
      <c r="C73" s="159"/>
      <c r="D73" s="160"/>
      <c r="E73" s="149" t="str">
        <f t="shared" ref="E73:R73" si="27" xml:space="preserve"> E$85</f>
        <v>Actual Nominal RCV balance BEG</v>
      </c>
      <c r="F73" s="241">
        <f t="shared" si="27"/>
        <v>0</v>
      </c>
      <c r="G73" s="241" t="str">
        <f t="shared" si="27"/>
        <v>£m</v>
      </c>
      <c r="H73" s="241">
        <f t="shared" si="27"/>
        <v>0</v>
      </c>
      <c r="I73" s="241">
        <f t="shared" si="27"/>
        <v>0</v>
      </c>
      <c r="J73" s="241">
        <f t="shared" si="27"/>
        <v>0</v>
      </c>
      <c r="K73" s="241">
        <f t="shared" si="27"/>
        <v>0</v>
      </c>
      <c r="L73" s="241">
        <f t="shared" si="27"/>
        <v>0</v>
      </c>
      <c r="M73" s="241">
        <f t="shared" si="27"/>
        <v>0</v>
      </c>
      <c r="N73" s="241">
        <f t="shared" si="27"/>
        <v>0</v>
      </c>
      <c r="O73" s="241">
        <f t="shared" si="27"/>
        <v>0</v>
      </c>
      <c r="P73" s="241">
        <f t="shared" si="27"/>
        <v>0</v>
      </c>
      <c r="Q73" s="241">
        <f t="shared" si="27"/>
        <v>0</v>
      </c>
      <c r="R73" s="241">
        <f t="shared" si="27"/>
        <v>0</v>
      </c>
    </row>
    <row r="74" spans="1:16383" s="172" customFormat="1" x14ac:dyDescent="0.25">
      <c r="A74" s="173"/>
      <c r="B74" s="174"/>
      <c r="C74" s="175"/>
      <c r="D74" s="176"/>
      <c r="E74" s="172" t="str">
        <f t="shared" ref="E74:R74" si="28" xml:space="preserve"> E$70</f>
        <v>Actual Indexation percentage</v>
      </c>
      <c r="F74" s="172">
        <f t="shared" si="28"/>
        <v>0</v>
      </c>
      <c r="G74" s="172">
        <f t="shared" si="28"/>
        <v>0</v>
      </c>
      <c r="H74" s="172">
        <f t="shared" si="28"/>
        <v>0</v>
      </c>
      <c r="I74" s="172">
        <f t="shared" si="28"/>
        <v>0</v>
      </c>
      <c r="J74" s="172">
        <f t="shared" si="28"/>
        <v>0</v>
      </c>
      <c r="K74" s="172">
        <f t="shared" si="28"/>
        <v>-2.1269790500559882E-2</v>
      </c>
      <c r="L74" s="172">
        <f t="shared" si="28"/>
        <v>2.8804001067783025E-2</v>
      </c>
      <c r="M74" s="172">
        <f t="shared" si="28"/>
        <v>2.0509379279486817E-2</v>
      </c>
      <c r="N74" s="172">
        <f t="shared" si="28"/>
        <v>4.1066834957910858E-2</v>
      </c>
      <c r="O74" s="172">
        <f t="shared" si="28"/>
        <v>6.1749369291973721E-2</v>
      </c>
      <c r="P74" s="172">
        <f t="shared" si="28"/>
        <v>4.3814417404748562E-2</v>
      </c>
      <c r="Q74" s="172">
        <f t="shared" si="28"/>
        <v>3.3619270013198532E-2</v>
      </c>
      <c r="R74" s="172">
        <f t="shared" si="28"/>
        <v>1.999999999999913E-2</v>
      </c>
      <c r="S74" s="177"/>
      <c r="T74" s="177"/>
      <c r="U74" s="177"/>
      <c r="V74" s="177"/>
      <c r="W74" s="177"/>
      <c r="X74" s="177"/>
      <c r="Y74" s="177"/>
      <c r="Z74" s="177"/>
    </row>
    <row r="75" spans="1:16383" x14ac:dyDescent="0.25">
      <c r="E75" s="7" t="s">
        <v>521</v>
      </c>
      <c r="G75" s="162" t="s">
        <v>296</v>
      </c>
      <c r="J75" s="184">
        <f t="shared" ref="J75:L75" si="29">J73*J74</f>
        <v>0</v>
      </c>
      <c r="K75" s="184">
        <f t="shared" si="29"/>
        <v>0</v>
      </c>
      <c r="L75" s="184">
        <f t="shared" si="29"/>
        <v>0</v>
      </c>
      <c r="M75" s="184">
        <f>M73*M74</f>
        <v>0</v>
      </c>
      <c r="N75" s="184">
        <f t="shared" ref="N75:R75" si="30">N73*N74</f>
        <v>0</v>
      </c>
      <c r="O75" s="184">
        <f t="shared" si="30"/>
        <v>0</v>
      </c>
      <c r="P75" s="184">
        <f t="shared" si="30"/>
        <v>0</v>
      </c>
      <c r="Q75" s="184">
        <f t="shared" si="30"/>
        <v>0</v>
      </c>
      <c r="R75" s="184">
        <f t="shared" si="30"/>
        <v>0</v>
      </c>
    </row>
    <row r="77" spans="1:16383" s="205" customFormat="1" x14ac:dyDescent="0.25">
      <c r="A77" s="201"/>
      <c r="B77" s="202"/>
      <c r="C77" s="203"/>
      <c r="D77" s="204"/>
      <c r="E77" s="37" t="str">
        <f xml:space="preserve"> InpR!E$100</f>
        <v>Run-off rate - CPI(H) + RPI wedge - active - WWN</v>
      </c>
      <c r="F77" s="205">
        <f xml:space="preserve"> InpR!F$100</f>
        <v>0</v>
      </c>
      <c r="G77" s="223" t="str">
        <f xml:space="preserve"> InpR!G$100</f>
        <v>%</v>
      </c>
      <c r="H77" s="205">
        <f xml:space="preserve"> InpR!H$100</f>
        <v>0</v>
      </c>
      <c r="I77" s="205">
        <f xml:space="preserve"> InpR!I$100</f>
        <v>0</v>
      </c>
      <c r="J77" s="205">
        <f xml:space="preserve"> InpR!J$100</f>
        <v>0</v>
      </c>
      <c r="K77" s="205">
        <f xml:space="preserve"> InpR!K$100</f>
        <v>0</v>
      </c>
      <c r="L77" s="205">
        <f xml:space="preserve"> InpR!L$100</f>
        <v>0</v>
      </c>
      <c r="M77" s="205">
        <f xml:space="preserve"> InpR!M$100</f>
        <v>0</v>
      </c>
      <c r="N77" s="205">
        <f xml:space="preserve"> InpR!N$100</f>
        <v>0</v>
      </c>
      <c r="O77" s="205">
        <f xml:space="preserve"> InpR!O$100</f>
        <v>0</v>
      </c>
      <c r="P77" s="205">
        <f xml:space="preserve"> InpR!P$100</f>
        <v>0</v>
      </c>
      <c r="Q77" s="205">
        <f xml:space="preserve"> InpR!Q$100</f>
        <v>0</v>
      </c>
      <c r="R77" s="205">
        <f xml:space="preserve"> InpR!R$100</f>
        <v>0</v>
      </c>
    </row>
    <row r="78" spans="1:16383" s="161" customFormat="1" x14ac:dyDescent="0.25">
      <c r="A78" s="157"/>
      <c r="B78" s="158"/>
      <c r="C78" s="159"/>
      <c r="D78" s="160"/>
      <c r="E78" s="149" t="str">
        <f t="shared" ref="E78:R78" si="31" xml:space="preserve"> E$85</f>
        <v>Actual Nominal RCV balance BEG</v>
      </c>
      <c r="F78" s="241">
        <f t="shared" si="31"/>
        <v>0</v>
      </c>
      <c r="G78" s="241" t="str">
        <f t="shared" si="31"/>
        <v>£m</v>
      </c>
      <c r="H78" s="241">
        <f t="shared" si="31"/>
        <v>0</v>
      </c>
      <c r="I78" s="241">
        <f t="shared" si="31"/>
        <v>0</v>
      </c>
      <c r="J78" s="241">
        <f t="shared" si="31"/>
        <v>0</v>
      </c>
      <c r="K78" s="241">
        <f t="shared" si="31"/>
        <v>0</v>
      </c>
      <c r="L78" s="241">
        <f t="shared" si="31"/>
        <v>0</v>
      </c>
      <c r="M78" s="241">
        <f t="shared" si="31"/>
        <v>0</v>
      </c>
      <c r="N78" s="241">
        <f t="shared" si="31"/>
        <v>0</v>
      </c>
      <c r="O78" s="241">
        <f t="shared" si="31"/>
        <v>0</v>
      </c>
      <c r="P78" s="241">
        <f t="shared" si="31"/>
        <v>0</v>
      </c>
      <c r="Q78" s="241">
        <f t="shared" si="31"/>
        <v>0</v>
      </c>
      <c r="R78" s="241">
        <f t="shared" si="31"/>
        <v>0</v>
      </c>
    </row>
    <row r="79" spans="1:16383" x14ac:dyDescent="0.25">
      <c r="E79" s="7" t="str">
        <f t="shared" ref="E79:R79" si="32" xml:space="preserve"> E$75</f>
        <v>Actual RCV indexation</v>
      </c>
      <c r="F79" s="184">
        <f t="shared" si="32"/>
        <v>0</v>
      </c>
      <c r="G79" s="184" t="str">
        <f t="shared" si="32"/>
        <v>£m</v>
      </c>
      <c r="H79" s="184">
        <f t="shared" si="32"/>
        <v>0</v>
      </c>
      <c r="I79" s="184">
        <f t="shared" si="32"/>
        <v>0</v>
      </c>
      <c r="J79" s="184">
        <f t="shared" si="32"/>
        <v>0</v>
      </c>
      <c r="K79" s="184">
        <f t="shared" si="32"/>
        <v>0</v>
      </c>
      <c r="L79" s="184">
        <f t="shared" si="32"/>
        <v>0</v>
      </c>
      <c r="M79" s="184">
        <f t="shared" si="32"/>
        <v>0</v>
      </c>
      <c r="N79" s="184">
        <f t="shared" si="32"/>
        <v>0</v>
      </c>
      <c r="O79" s="184">
        <f t="shared" si="32"/>
        <v>0</v>
      </c>
      <c r="P79" s="184">
        <f t="shared" si="32"/>
        <v>0</v>
      </c>
      <c r="Q79" s="184">
        <f t="shared" si="32"/>
        <v>0</v>
      </c>
      <c r="R79" s="184">
        <f t="shared" si="32"/>
        <v>0</v>
      </c>
    </row>
    <row r="80" spans="1:16383" x14ac:dyDescent="0.25">
      <c r="E80" s="7" t="s">
        <v>522</v>
      </c>
      <c r="F80" s="244"/>
      <c r="G80" s="244" t="s">
        <v>296</v>
      </c>
      <c r="H80" s="244"/>
      <c r="I80" s="244"/>
      <c r="J80" s="184">
        <f t="shared" ref="J80:R80" si="33" xml:space="preserve"> (J78+J79) * J77</f>
        <v>0</v>
      </c>
      <c r="K80" s="184">
        <f t="shared" si="33"/>
        <v>0</v>
      </c>
      <c r="L80" s="184">
        <f t="shared" si="33"/>
        <v>0</v>
      </c>
      <c r="M80" s="184">
        <f t="shared" si="33"/>
        <v>0</v>
      </c>
      <c r="N80" s="184">
        <f xml:space="preserve"> (N78+N79) * N77</f>
        <v>0</v>
      </c>
      <c r="O80" s="184">
        <f t="shared" si="33"/>
        <v>0</v>
      </c>
      <c r="P80" s="184">
        <f t="shared" si="33"/>
        <v>0</v>
      </c>
      <c r="Q80" s="184">
        <f t="shared" si="33"/>
        <v>0</v>
      </c>
      <c r="R80" s="184">
        <f t="shared" si="33"/>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x14ac:dyDescent="0.25">
      <c r="E81" s="138"/>
      <c r="F81" s="138"/>
      <c r="G81" s="138"/>
      <c r="H81" s="138"/>
    </row>
    <row r="82" spans="1:18" s="200" customFormat="1" x14ac:dyDescent="0.25">
      <c r="A82" s="196"/>
      <c r="B82" s="197"/>
      <c r="C82" s="198"/>
      <c r="D82" s="199"/>
      <c r="E82" s="250" t="str">
        <f>InpR!$E$93</f>
        <v>RCV - CPI(H) + RPI wedge initial balance - nominal - WWN</v>
      </c>
      <c r="F82" s="250">
        <f>InpR!$F$93</f>
        <v>0</v>
      </c>
      <c r="G82" s="250" t="str">
        <f>InpR!$G$93</f>
        <v>£m</v>
      </c>
      <c r="H82" s="30"/>
    </row>
    <row r="83" spans="1:18" s="37" customFormat="1" x14ac:dyDescent="0.25">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x14ac:dyDescent="0.25">
      <c r="A84" s="48"/>
      <c r="B84" s="59"/>
      <c r="C84" s="108"/>
      <c r="D84" s="53"/>
    </row>
    <row r="85" spans="1:18" x14ac:dyDescent="0.25">
      <c r="A85" s="47"/>
      <c r="B85" s="51"/>
      <c r="C85" s="111"/>
      <c r="D85" s="56"/>
      <c r="E85" s="7" t="s">
        <v>523</v>
      </c>
      <c r="G85" s="162" t="s">
        <v>296</v>
      </c>
      <c r="J85" s="242">
        <f t="shared" ref="J85:R85" si="34" xml:space="preserve"> I88</f>
        <v>0</v>
      </c>
      <c r="K85" s="242">
        <f t="shared" si="34"/>
        <v>0</v>
      </c>
      <c r="L85" s="242">
        <f t="shared" si="34"/>
        <v>0</v>
      </c>
      <c r="M85" s="242">
        <f t="shared" si="34"/>
        <v>0</v>
      </c>
      <c r="N85" s="242">
        <f t="shared" si="34"/>
        <v>0</v>
      </c>
      <c r="O85" s="242">
        <f t="shared" si="34"/>
        <v>0</v>
      </c>
      <c r="P85" s="242">
        <f t="shared" si="34"/>
        <v>0</v>
      </c>
      <c r="Q85" s="242">
        <f t="shared" si="34"/>
        <v>0</v>
      </c>
      <c r="R85" s="242">
        <f t="shared" si="34"/>
        <v>0</v>
      </c>
    </row>
    <row r="86" spans="1:18" x14ac:dyDescent="0.25">
      <c r="A86" s="47"/>
      <c r="B86" s="51"/>
      <c r="C86" s="111"/>
      <c r="D86" s="56" t="s">
        <v>503</v>
      </c>
      <c r="E86" s="7" t="str">
        <f t="shared" ref="E86:R86" si="35" xml:space="preserve"> E$75</f>
        <v>Actual RCV indexation</v>
      </c>
      <c r="F86" s="242">
        <f t="shared" si="35"/>
        <v>0</v>
      </c>
      <c r="G86" s="162" t="str">
        <f t="shared" si="35"/>
        <v>£m</v>
      </c>
      <c r="H86" s="242">
        <f t="shared" si="35"/>
        <v>0</v>
      </c>
      <c r="I86" s="162">
        <f t="shared" si="35"/>
        <v>0</v>
      </c>
      <c r="J86" s="242">
        <f t="shared" si="35"/>
        <v>0</v>
      </c>
      <c r="K86" s="242">
        <f t="shared" si="35"/>
        <v>0</v>
      </c>
      <c r="L86" s="242">
        <f t="shared" si="35"/>
        <v>0</v>
      </c>
      <c r="M86" s="242">
        <f t="shared" si="35"/>
        <v>0</v>
      </c>
      <c r="N86" s="242">
        <f t="shared" si="35"/>
        <v>0</v>
      </c>
      <c r="O86" s="242">
        <f t="shared" si="35"/>
        <v>0</v>
      </c>
      <c r="P86" s="242">
        <f t="shared" si="35"/>
        <v>0</v>
      </c>
      <c r="Q86" s="242">
        <f t="shared" si="35"/>
        <v>0</v>
      </c>
      <c r="R86" s="242">
        <f t="shared" si="35"/>
        <v>0</v>
      </c>
    </row>
    <row r="87" spans="1:18" x14ac:dyDescent="0.25">
      <c r="A87" s="47"/>
      <c r="B87" s="51"/>
      <c r="C87" s="111"/>
      <c r="D87" s="56" t="s">
        <v>504</v>
      </c>
      <c r="E87" s="7" t="str">
        <f t="shared" ref="E87:R87" si="36" xml:space="preserve"> E$80</f>
        <v>RCV run-off company should have received</v>
      </c>
      <c r="F87" s="242">
        <f t="shared" si="36"/>
        <v>0</v>
      </c>
      <c r="G87" s="162" t="str">
        <f t="shared" si="36"/>
        <v>£m</v>
      </c>
      <c r="H87" s="242">
        <f t="shared" si="36"/>
        <v>0</v>
      </c>
      <c r="I87" s="162">
        <f t="shared" si="36"/>
        <v>0</v>
      </c>
      <c r="J87" s="242">
        <f t="shared" si="36"/>
        <v>0</v>
      </c>
      <c r="K87" s="242">
        <f t="shared" si="36"/>
        <v>0</v>
      </c>
      <c r="L87" s="242">
        <f t="shared" si="36"/>
        <v>0</v>
      </c>
      <c r="M87" s="242">
        <f t="shared" si="36"/>
        <v>0</v>
      </c>
      <c r="N87" s="242">
        <f t="shared" si="36"/>
        <v>0</v>
      </c>
      <c r="O87" s="242">
        <f t="shared" si="36"/>
        <v>0</v>
      </c>
      <c r="P87" s="242">
        <f t="shared" si="36"/>
        <v>0</v>
      </c>
      <c r="Q87" s="242">
        <f t="shared" si="36"/>
        <v>0</v>
      </c>
      <c r="R87" s="242">
        <f t="shared" si="36"/>
        <v>0</v>
      </c>
    </row>
    <row r="88" spans="1:18" s="138" customFormat="1" x14ac:dyDescent="0.25">
      <c r="A88" s="134"/>
      <c r="B88" s="135"/>
      <c r="C88" s="136"/>
      <c r="D88" s="137"/>
      <c r="E88" s="138" t="s">
        <v>524</v>
      </c>
      <c r="G88" s="163" t="s">
        <v>296</v>
      </c>
      <c r="J88" s="243">
        <f t="shared" ref="J88:R88" si="37" xml:space="preserve"> IF( J83 = 1, $F82, J85 + J86 - J87)</f>
        <v>0</v>
      </c>
      <c r="K88" s="243">
        <f t="shared" si="37"/>
        <v>0</v>
      </c>
      <c r="L88" s="243">
        <f t="shared" si="37"/>
        <v>0</v>
      </c>
      <c r="M88" s="243">
        <f t="shared" si="37"/>
        <v>0</v>
      </c>
      <c r="N88" s="243">
        <f t="shared" si="37"/>
        <v>0</v>
      </c>
      <c r="O88" s="243">
        <f t="shared" si="37"/>
        <v>0</v>
      </c>
      <c r="P88" s="243">
        <f t="shared" si="37"/>
        <v>0</v>
      </c>
      <c r="Q88" s="243">
        <f t="shared" si="37"/>
        <v>0</v>
      </c>
      <c r="R88" s="243">
        <f t="shared" si="37"/>
        <v>0</v>
      </c>
    </row>
    <row r="90" spans="1:18" s="92" customFormat="1" x14ac:dyDescent="0.25">
      <c r="A90" s="164"/>
      <c r="B90" s="165"/>
      <c r="C90" s="166"/>
      <c r="D90" s="167"/>
      <c r="E90" s="7" t="str">
        <f t="shared" ref="E90:R90" si="38" xml:space="preserve"> E$85</f>
        <v>Actual Nominal RCV balance BEG</v>
      </c>
      <c r="F90" s="185">
        <f t="shared" si="38"/>
        <v>0</v>
      </c>
      <c r="G90" s="92" t="str">
        <f t="shared" si="38"/>
        <v>£m</v>
      </c>
      <c r="H90" s="185">
        <f t="shared" si="38"/>
        <v>0</v>
      </c>
      <c r="I90" s="185">
        <f t="shared" si="38"/>
        <v>0</v>
      </c>
      <c r="J90" s="185">
        <f t="shared" si="38"/>
        <v>0</v>
      </c>
      <c r="K90" s="185">
        <f t="shared" si="38"/>
        <v>0</v>
      </c>
      <c r="L90" s="185">
        <f t="shared" si="38"/>
        <v>0</v>
      </c>
      <c r="M90" s="185">
        <f t="shared" si="38"/>
        <v>0</v>
      </c>
      <c r="N90" s="185">
        <f t="shared" si="38"/>
        <v>0</v>
      </c>
      <c r="O90" s="185">
        <f t="shared" si="38"/>
        <v>0</v>
      </c>
      <c r="P90" s="185">
        <f t="shared" si="38"/>
        <v>0</v>
      </c>
      <c r="Q90" s="185">
        <f t="shared" si="38"/>
        <v>0</v>
      </c>
      <c r="R90" s="185">
        <f t="shared" si="38"/>
        <v>0</v>
      </c>
    </row>
    <row r="91" spans="1:18" s="92" customFormat="1" x14ac:dyDescent="0.25">
      <c r="A91" s="164"/>
      <c r="B91" s="165"/>
      <c r="C91" s="166"/>
      <c r="D91" s="167"/>
      <c r="E91" s="7" t="str">
        <f t="shared" ref="E91:R91" si="39" xml:space="preserve"> E$86</f>
        <v>Actual RCV indexation</v>
      </c>
      <c r="F91" s="242">
        <f t="shared" si="39"/>
        <v>0</v>
      </c>
      <c r="G91" s="162" t="str">
        <f t="shared" si="39"/>
        <v>£m</v>
      </c>
      <c r="H91" s="242">
        <f t="shared" si="39"/>
        <v>0</v>
      </c>
      <c r="I91" s="242">
        <f t="shared" si="39"/>
        <v>0</v>
      </c>
      <c r="J91" s="242">
        <f t="shared" si="39"/>
        <v>0</v>
      </c>
      <c r="K91" s="242">
        <f t="shared" si="39"/>
        <v>0</v>
      </c>
      <c r="L91" s="242">
        <f t="shared" si="39"/>
        <v>0</v>
      </c>
      <c r="M91" s="242">
        <f t="shared" si="39"/>
        <v>0</v>
      </c>
      <c r="N91" s="242">
        <f t="shared" si="39"/>
        <v>0</v>
      </c>
      <c r="O91" s="242">
        <f t="shared" si="39"/>
        <v>0</v>
      </c>
      <c r="P91" s="242">
        <f t="shared" si="39"/>
        <v>0</v>
      </c>
      <c r="Q91" s="242">
        <f t="shared" si="39"/>
        <v>0</v>
      </c>
      <c r="R91" s="242">
        <f t="shared" si="39"/>
        <v>0</v>
      </c>
    </row>
    <row r="92" spans="1:18" s="92" customFormat="1" x14ac:dyDescent="0.25">
      <c r="A92" s="164"/>
      <c r="B92" s="165"/>
      <c r="C92" s="166"/>
      <c r="D92" s="167"/>
      <c r="E92" s="7" t="str">
        <f t="shared" ref="E92:R92" si="40" xml:space="preserve"> E$88</f>
        <v>Actual Nominal RCV balance END</v>
      </c>
      <c r="F92" s="185">
        <f t="shared" si="40"/>
        <v>0</v>
      </c>
      <c r="G92" s="92" t="str">
        <f t="shared" si="40"/>
        <v>£m</v>
      </c>
      <c r="H92" s="185">
        <f t="shared" si="40"/>
        <v>0</v>
      </c>
      <c r="I92" s="185">
        <f t="shared" si="40"/>
        <v>0</v>
      </c>
      <c r="J92" s="185">
        <f t="shared" si="40"/>
        <v>0</v>
      </c>
      <c r="K92" s="185">
        <f t="shared" si="40"/>
        <v>0</v>
      </c>
      <c r="L92" s="185">
        <f t="shared" si="40"/>
        <v>0</v>
      </c>
      <c r="M92" s="185">
        <f t="shared" si="40"/>
        <v>0</v>
      </c>
      <c r="N92" s="185">
        <f t="shared" si="40"/>
        <v>0</v>
      </c>
      <c r="O92" s="185">
        <f t="shared" si="40"/>
        <v>0</v>
      </c>
      <c r="P92" s="185">
        <f t="shared" si="40"/>
        <v>0</v>
      </c>
      <c r="Q92" s="185">
        <f t="shared" si="40"/>
        <v>0</v>
      </c>
      <c r="R92" s="185">
        <f t="shared" si="40"/>
        <v>0</v>
      </c>
    </row>
    <row r="93" spans="1:18" x14ac:dyDescent="0.25">
      <c r="A93" s="49"/>
      <c r="D93" s="57"/>
      <c r="E93" s="7" t="s">
        <v>525</v>
      </c>
      <c r="G93" s="92" t="s">
        <v>296</v>
      </c>
      <c r="H93" s="244"/>
      <c r="I93" s="244"/>
      <c r="J93" s="185">
        <f t="shared" ref="J93:K93" si="41" xml:space="preserve"> ( (J90+J91) + J92) / 2</f>
        <v>0</v>
      </c>
      <c r="K93" s="185">
        <f t="shared" si="41"/>
        <v>0</v>
      </c>
      <c r="L93" s="185">
        <f xml:space="preserve"> ( (L90+L91) + L92) / 2</f>
        <v>0</v>
      </c>
      <c r="M93" s="185">
        <f xml:space="preserve"> ( (M90+M91) + M92) / 2</f>
        <v>0</v>
      </c>
      <c r="N93" s="185">
        <f t="shared" ref="N93:P93" si="42" xml:space="preserve"> ( (N90+N91) + N92) / 2</f>
        <v>0</v>
      </c>
      <c r="O93" s="185">
        <f t="shared" si="42"/>
        <v>0</v>
      </c>
      <c r="P93" s="185">
        <f t="shared" si="42"/>
        <v>0</v>
      </c>
      <c r="Q93" s="185">
        <f xml:space="preserve"> ( (Q90+Q91) + Q92) / 2</f>
        <v>0</v>
      </c>
      <c r="R93" s="185">
        <f t="shared" ref="R93" si="43" xml:space="preserve"> ( (R90+R91) + R92) / 2</f>
        <v>0</v>
      </c>
    </row>
    <row r="94" spans="1:18" x14ac:dyDescent="0.25">
      <c r="A94" s="49"/>
      <c r="D94" s="57"/>
      <c r="J94" s="92"/>
      <c r="K94" s="92"/>
      <c r="L94" s="92"/>
      <c r="M94" s="92"/>
      <c r="N94" s="92"/>
      <c r="O94" s="92"/>
      <c r="P94" s="92"/>
      <c r="Q94" s="92"/>
      <c r="R94" s="92"/>
    </row>
    <row r="95" spans="1:18" x14ac:dyDescent="0.25">
      <c r="B95" s="61" t="s">
        <v>526</v>
      </c>
    </row>
    <row r="96" spans="1:18" s="205" customFormat="1" x14ac:dyDescent="0.25">
      <c r="A96" s="201"/>
      <c r="B96" s="202"/>
      <c r="C96" s="203"/>
      <c r="D96" s="204"/>
      <c r="E96" s="205" t="str">
        <f xml:space="preserve"> InpR!E$107</f>
        <v>WACC on RCV - CPI(H) + RPI wedge bf and additions - WWN</v>
      </c>
      <c r="F96" s="205">
        <f xml:space="preserve"> InpR!F$107</f>
        <v>0</v>
      </c>
      <c r="G96" s="223" t="str">
        <f xml:space="preserve"> InpR!G$107</f>
        <v>%</v>
      </c>
      <c r="H96" s="205">
        <f xml:space="preserve"> InpR!H$107</f>
        <v>0</v>
      </c>
      <c r="I96" s="205">
        <f xml:space="preserve"> InpR!I$107</f>
        <v>0</v>
      </c>
      <c r="J96" s="205">
        <f xml:space="preserve"> InpR!J$107</f>
        <v>0</v>
      </c>
      <c r="K96" s="205">
        <f xml:space="preserve"> InpR!K$107</f>
        <v>0</v>
      </c>
      <c r="L96" s="205">
        <f xml:space="preserve"> InpR!L$107</f>
        <v>0</v>
      </c>
      <c r="M96" s="205">
        <f xml:space="preserve"> InpR!M$107</f>
        <v>1.920357193840716E-2</v>
      </c>
      <c r="N96" s="205">
        <f xml:space="preserve"> InpR!N$107</f>
        <v>1.920357193840716E-2</v>
      </c>
      <c r="O96" s="205">
        <f xml:space="preserve"> InpR!O$107</f>
        <v>1.920357193840716E-2</v>
      </c>
      <c r="P96" s="205">
        <f xml:space="preserve"> InpR!P$107</f>
        <v>1.920357193840716E-2</v>
      </c>
      <c r="Q96" s="205">
        <f xml:space="preserve"> InpR!Q$107</f>
        <v>1.920357193840716E-2</v>
      </c>
      <c r="R96" s="205">
        <f xml:space="preserve"> InpR!R$107</f>
        <v>0</v>
      </c>
    </row>
    <row r="97" spans="1:26" s="92" customFormat="1" x14ac:dyDescent="0.25">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x14ac:dyDescent="0.25">
      <c r="E98" s="7" t="str">
        <f t="shared" ref="E98:R98" si="44" xml:space="preserve"> E$93</f>
        <v>Actual average RCV balance</v>
      </c>
      <c r="F98" s="184">
        <f t="shared" si="44"/>
        <v>0</v>
      </c>
      <c r="G98" s="184" t="str">
        <f t="shared" si="44"/>
        <v>£m</v>
      </c>
      <c r="H98" s="184">
        <f t="shared" si="44"/>
        <v>0</v>
      </c>
      <c r="I98" s="184">
        <f t="shared" si="44"/>
        <v>0</v>
      </c>
      <c r="J98" s="184">
        <f t="shared" si="44"/>
        <v>0</v>
      </c>
      <c r="K98" s="184">
        <f t="shared" si="44"/>
        <v>0</v>
      </c>
      <c r="L98" s="184">
        <f t="shared" si="44"/>
        <v>0</v>
      </c>
      <c r="M98" s="184">
        <f t="shared" si="44"/>
        <v>0</v>
      </c>
      <c r="N98" s="184">
        <f t="shared" si="44"/>
        <v>0</v>
      </c>
      <c r="O98" s="184">
        <f t="shared" si="44"/>
        <v>0</v>
      </c>
      <c r="P98" s="184">
        <f t="shared" si="44"/>
        <v>0</v>
      </c>
      <c r="Q98" s="184">
        <f t="shared" si="44"/>
        <v>0</v>
      </c>
      <c r="R98" s="184">
        <f t="shared" si="44"/>
        <v>0</v>
      </c>
    </row>
    <row r="99" spans="1:26" x14ac:dyDescent="0.25">
      <c r="E99" s="7" t="s">
        <v>527</v>
      </c>
      <c r="F99" s="244"/>
      <c r="G99" s="184" t="s">
        <v>296</v>
      </c>
      <c r="H99" s="244"/>
      <c r="I99" s="244"/>
      <c r="J99" s="244">
        <f t="shared" ref="J99:K99" si="45">J96*J97*J98</f>
        <v>0</v>
      </c>
      <c r="K99" s="244">
        <f t="shared" si="45"/>
        <v>0</v>
      </c>
      <c r="L99" s="244">
        <f>L96*L97*L98</f>
        <v>0</v>
      </c>
      <c r="M99" s="244">
        <f>M96*M97*M98</f>
        <v>0</v>
      </c>
      <c r="N99" s="244">
        <f t="shared" ref="N99:R99" si="46">N96*N97*N98</f>
        <v>0</v>
      </c>
      <c r="O99" s="244">
        <f t="shared" si="46"/>
        <v>0</v>
      </c>
      <c r="P99" s="244">
        <f t="shared" si="46"/>
        <v>0</v>
      </c>
      <c r="Q99" s="244">
        <f t="shared" si="46"/>
        <v>0</v>
      </c>
      <c r="R99" s="244">
        <f t="shared" si="46"/>
        <v>0</v>
      </c>
    </row>
    <row r="101" spans="1:26" x14ac:dyDescent="0.25">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x14ac:dyDescent="0.25">
      <c r="A102" s="164"/>
      <c r="B102" s="165"/>
      <c r="C102" s="166"/>
      <c r="D102" s="167"/>
      <c r="E102" s="7" t="str">
        <f t="shared" ref="E102:R102" si="47" xml:space="preserve"> E$88</f>
        <v>Actual Nominal RCV balance END</v>
      </c>
      <c r="F102" s="185">
        <f t="shared" si="47"/>
        <v>0</v>
      </c>
      <c r="G102" s="185" t="str">
        <f t="shared" si="47"/>
        <v>£m</v>
      </c>
      <c r="H102" s="185">
        <f t="shared" si="47"/>
        <v>0</v>
      </c>
      <c r="I102" s="185">
        <f t="shared" si="47"/>
        <v>0</v>
      </c>
      <c r="J102" s="185">
        <f t="shared" si="47"/>
        <v>0</v>
      </c>
      <c r="K102" s="185">
        <f t="shared" si="47"/>
        <v>0</v>
      </c>
      <c r="L102" s="185">
        <f t="shared" si="47"/>
        <v>0</v>
      </c>
      <c r="M102" s="185">
        <f t="shared" si="47"/>
        <v>0</v>
      </c>
      <c r="N102" s="185">
        <f t="shared" si="47"/>
        <v>0</v>
      </c>
      <c r="O102" s="185">
        <f t="shared" si="47"/>
        <v>0</v>
      </c>
      <c r="P102" s="185">
        <f t="shared" si="47"/>
        <v>0</v>
      </c>
      <c r="Q102" s="185">
        <f t="shared" si="47"/>
        <v>0</v>
      </c>
      <c r="R102" s="185">
        <f t="shared" si="47"/>
        <v>0</v>
      </c>
    </row>
    <row r="103" spans="1:26" x14ac:dyDescent="0.25">
      <c r="C103" s="276"/>
      <c r="E103" s="7" t="s">
        <v>528</v>
      </c>
      <c r="F103" s="244"/>
      <c r="G103" s="244"/>
      <c r="H103" s="244"/>
      <c r="I103" s="244"/>
      <c r="J103" s="184">
        <f>J102 * J101</f>
        <v>0</v>
      </c>
      <c r="K103" s="184">
        <f t="shared" ref="K103:R103" si="48">K102 * K101</f>
        <v>0</v>
      </c>
      <c r="L103" s="184">
        <f t="shared" si="48"/>
        <v>0</v>
      </c>
      <c r="M103" s="184">
        <f t="shared" si="48"/>
        <v>0</v>
      </c>
      <c r="N103" s="184">
        <f t="shared" si="48"/>
        <v>0</v>
      </c>
      <c r="O103" s="184">
        <f t="shared" si="48"/>
        <v>0</v>
      </c>
      <c r="P103" s="184">
        <f t="shared" si="48"/>
        <v>0</v>
      </c>
      <c r="Q103" s="184">
        <f t="shared" si="48"/>
        <v>0</v>
      </c>
      <c r="R103" s="184">
        <f t="shared" si="48"/>
        <v>0</v>
      </c>
    </row>
    <row r="104" spans="1:26" x14ac:dyDescent="0.25">
      <c r="J104" s="91"/>
      <c r="K104" s="91"/>
      <c r="L104" s="91"/>
      <c r="M104" s="91"/>
      <c r="N104" s="91"/>
      <c r="O104" s="91"/>
      <c r="P104" s="91"/>
      <c r="Q104" s="91"/>
      <c r="R104" s="91"/>
    </row>
    <row r="105" spans="1:26" x14ac:dyDescent="0.25">
      <c r="B105" s="61" t="s">
        <v>529</v>
      </c>
    </row>
    <row r="106" spans="1:26" x14ac:dyDescent="0.25">
      <c r="E106" s="7" t="str">
        <f t="shared" ref="E106:R106" si="49" xml:space="preserve"> E$80</f>
        <v>RCV run-off company should have received</v>
      </c>
      <c r="F106" s="184">
        <f t="shared" si="49"/>
        <v>0</v>
      </c>
      <c r="G106" s="184" t="str">
        <f t="shared" si="49"/>
        <v>£m</v>
      </c>
      <c r="H106" s="184">
        <f t="shared" si="49"/>
        <v>0</v>
      </c>
      <c r="I106" s="184">
        <f t="shared" si="49"/>
        <v>0</v>
      </c>
      <c r="J106" s="184">
        <f t="shared" si="49"/>
        <v>0</v>
      </c>
      <c r="K106" s="184">
        <f t="shared" si="49"/>
        <v>0</v>
      </c>
      <c r="L106" s="184">
        <f t="shared" si="49"/>
        <v>0</v>
      </c>
      <c r="M106" s="184">
        <f t="shared" si="49"/>
        <v>0</v>
      </c>
      <c r="N106" s="184">
        <f t="shared" si="49"/>
        <v>0</v>
      </c>
      <c r="O106" s="184">
        <f t="shared" si="49"/>
        <v>0</v>
      </c>
      <c r="P106" s="184">
        <f t="shared" si="49"/>
        <v>0</v>
      </c>
      <c r="Q106" s="184">
        <f t="shared" si="49"/>
        <v>0</v>
      </c>
      <c r="R106" s="184">
        <f t="shared" si="49"/>
        <v>0</v>
      </c>
    </row>
    <row r="107" spans="1:26" s="91" customFormat="1" x14ac:dyDescent="0.25">
      <c r="A107" s="170"/>
      <c r="B107" s="165"/>
      <c r="C107" s="166"/>
      <c r="D107" s="171"/>
      <c r="E107" s="7" t="str">
        <f t="shared" ref="E107:R108" si="50" xml:space="preserve"> E$99</f>
        <v>Nominal return company should have received</v>
      </c>
      <c r="F107" s="184">
        <f t="shared" si="50"/>
        <v>0</v>
      </c>
      <c r="G107" s="184" t="str">
        <f t="shared" si="50"/>
        <v>£m</v>
      </c>
      <c r="H107" s="184">
        <f t="shared" si="50"/>
        <v>0</v>
      </c>
      <c r="I107" s="184">
        <f t="shared" si="50"/>
        <v>0</v>
      </c>
      <c r="J107" s="184">
        <f t="shared" si="50"/>
        <v>0</v>
      </c>
      <c r="K107" s="184">
        <f t="shared" si="50"/>
        <v>0</v>
      </c>
      <c r="L107" s="184">
        <f t="shared" si="50"/>
        <v>0</v>
      </c>
      <c r="M107" s="184">
        <f t="shared" si="50"/>
        <v>0</v>
      </c>
      <c r="N107" s="184">
        <f t="shared" si="50"/>
        <v>0</v>
      </c>
      <c r="O107" s="184">
        <f t="shared" si="50"/>
        <v>0</v>
      </c>
      <c r="P107" s="184">
        <f t="shared" si="50"/>
        <v>0</v>
      </c>
      <c r="Q107" s="184">
        <f t="shared" si="50"/>
        <v>0</v>
      </c>
      <c r="R107" s="184">
        <f t="shared" si="50"/>
        <v>0</v>
      </c>
      <c r="S107" s="92"/>
      <c r="T107" s="92"/>
      <c r="U107" s="92"/>
      <c r="V107" s="92"/>
      <c r="W107" s="92"/>
      <c r="X107" s="92"/>
      <c r="Y107" s="92"/>
      <c r="Z107" s="92"/>
    </row>
    <row r="108" spans="1:26" x14ac:dyDescent="0.25">
      <c r="E108" s="7" t="s">
        <v>530</v>
      </c>
      <c r="F108" s="244"/>
      <c r="G108" s="184" t="str">
        <f t="shared" si="50"/>
        <v>£m</v>
      </c>
      <c r="H108" s="244">
        <f>SUM(J108:R108)</f>
        <v>0</v>
      </c>
      <c r="I108" s="244"/>
      <c r="J108" s="244">
        <f t="shared" ref="J108:R108" si="51">SUM(J106:J107)</f>
        <v>0</v>
      </c>
      <c r="K108" s="244">
        <f t="shared" si="51"/>
        <v>0</v>
      </c>
      <c r="L108" s="244">
        <f t="shared" si="51"/>
        <v>0</v>
      </c>
      <c r="M108" s="244">
        <f t="shared" si="51"/>
        <v>0</v>
      </c>
      <c r="N108" s="244">
        <f t="shared" si="51"/>
        <v>0</v>
      </c>
      <c r="O108" s="244">
        <f t="shared" si="51"/>
        <v>0</v>
      </c>
      <c r="P108" s="244">
        <f t="shared" si="51"/>
        <v>0</v>
      </c>
      <c r="Q108" s="244">
        <f t="shared" si="51"/>
        <v>0</v>
      </c>
      <c r="R108" s="244">
        <f t="shared" si="51"/>
        <v>0</v>
      </c>
    </row>
    <row r="110" spans="1:26" x14ac:dyDescent="0.25">
      <c r="A110" s="283" t="s">
        <v>531</v>
      </c>
      <c r="B110" s="284"/>
      <c r="C110" s="285"/>
      <c r="D110" s="285"/>
      <c r="E110" s="285"/>
      <c r="F110" s="285"/>
      <c r="G110" s="285"/>
      <c r="H110" s="285"/>
      <c r="I110" s="285"/>
      <c r="J110" s="285"/>
      <c r="K110" s="285"/>
      <c r="L110" s="285"/>
      <c r="M110" s="285"/>
      <c r="N110" s="285"/>
      <c r="O110" s="285"/>
      <c r="P110" s="285"/>
      <c r="Q110" s="285"/>
      <c r="R110" s="285"/>
    </row>
    <row r="112" spans="1:26" x14ac:dyDescent="0.25">
      <c r="C112" s="110" t="s">
        <v>532</v>
      </c>
    </row>
    <row r="114" spans="1:26" x14ac:dyDescent="0.25">
      <c r="E114" s="7" t="str">
        <f xml:space="preserve"> E$61</f>
        <v>Actual nominal revenue</v>
      </c>
      <c r="F114" s="184">
        <f t="shared" ref="F114:Q114" si="52" xml:space="preserve"> F$61</f>
        <v>0</v>
      </c>
      <c r="G114" s="184" t="str">
        <f t="shared" si="52"/>
        <v>£m</v>
      </c>
      <c r="H114" s="184">
        <f t="shared" si="52"/>
        <v>0</v>
      </c>
      <c r="I114" s="184">
        <f t="shared" si="52"/>
        <v>0</v>
      </c>
      <c r="J114" s="184">
        <f t="shared" si="52"/>
        <v>0</v>
      </c>
      <c r="K114" s="184">
        <f t="shared" si="52"/>
        <v>0</v>
      </c>
      <c r="L114" s="184">
        <f t="shared" si="52"/>
        <v>0</v>
      </c>
      <c r="M114" s="184">
        <f t="shared" si="52"/>
        <v>0</v>
      </c>
      <c r="N114" s="184">
        <f t="shared" si="52"/>
        <v>0</v>
      </c>
      <c r="O114" s="184">
        <f t="shared" si="52"/>
        <v>0</v>
      </c>
      <c r="P114" s="184">
        <f t="shared" si="52"/>
        <v>0</v>
      </c>
      <c r="Q114" s="184">
        <f t="shared" si="52"/>
        <v>0</v>
      </c>
      <c r="R114" s="184">
        <f xml:space="preserve"> R$61</f>
        <v>0</v>
      </c>
    </row>
    <row r="115" spans="1:26" x14ac:dyDescent="0.25">
      <c r="E115" s="7" t="str">
        <f t="shared" ref="E115:R115" si="53" xml:space="preserve"> E$108</f>
        <v>Total nominal revenue company should have received</v>
      </c>
      <c r="F115" s="184">
        <f t="shared" si="53"/>
        <v>0</v>
      </c>
      <c r="G115" s="184" t="str">
        <f t="shared" si="53"/>
        <v>£m</v>
      </c>
      <c r="H115" s="184">
        <f t="shared" si="53"/>
        <v>0</v>
      </c>
      <c r="I115" s="184">
        <f t="shared" si="53"/>
        <v>0</v>
      </c>
      <c r="J115" s="184">
        <f t="shared" si="53"/>
        <v>0</v>
      </c>
      <c r="K115" s="184">
        <f t="shared" si="53"/>
        <v>0</v>
      </c>
      <c r="L115" s="184">
        <f t="shared" si="53"/>
        <v>0</v>
      </c>
      <c r="M115" s="184">
        <f t="shared" si="53"/>
        <v>0</v>
      </c>
      <c r="N115" s="184">
        <f t="shared" si="53"/>
        <v>0</v>
      </c>
      <c r="O115" s="184">
        <f t="shared" si="53"/>
        <v>0</v>
      </c>
      <c r="P115" s="184">
        <f t="shared" si="53"/>
        <v>0</v>
      </c>
      <c r="Q115" s="184">
        <f t="shared" si="53"/>
        <v>0</v>
      </c>
      <c r="R115" s="184">
        <f t="shared" si="53"/>
        <v>0</v>
      </c>
    </row>
    <row r="116" spans="1:26" s="184" customFormat="1" x14ac:dyDescent="0.25">
      <c r="A116" s="180"/>
      <c r="B116" s="181"/>
      <c r="C116" s="182"/>
      <c r="D116" s="183"/>
      <c r="E116" s="7" t="s">
        <v>533</v>
      </c>
      <c r="G116" s="184" t="str">
        <f t="shared" ref="G116" si="54" xml:space="preserve"> G$99</f>
        <v>£m</v>
      </c>
      <c r="H116" s="244">
        <f>SUM(J116:R116)</f>
        <v>0</v>
      </c>
      <c r="M116" s="184">
        <f>M115-M114</f>
        <v>0</v>
      </c>
      <c r="N116" s="184">
        <f t="shared" ref="N116:Q116" si="55">N115-N114</f>
        <v>0</v>
      </c>
      <c r="O116" s="184">
        <f t="shared" si="55"/>
        <v>0</v>
      </c>
      <c r="P116" s="184">
        <f t="shared" si="55"/>
        <v>0</v>
      </c>
      <c r="Q116" s="184">
        <f t="shared" si="55"/>
        <v>0</v>
      </c>
      <c r="S116" s="185"/>
      <c r="T116" s="185"/>
      <c r="U116" s="185"/>
      <c r="V116" s="185"/>
      <c r="W116" s="185"/>
      <c r="X116" s="185"/>
      <c r="Y116" s="185"/>
      <c r="Z116" s="185"/>
    </row>
    <row r="118" spans="1:26" x14ac:dyDescent="0.25">
      <c r="A118" s="283" t="s">
        <v>534</v>
      </c>
      <c r="B118" s="284"/>
      <c r="C118" s="285"/>
      <c r="D118" s="285"/>
      <c r="E118" s="285"/>
      <c r="F118" s="285"/>
      <c r="G118" s="285"/>
      <c r="H118" s="285"/>
      <c r="I118" s="285"/>
      <c r="J118" s="285"/>
      <c r="K118" s="285"/>
      <c r="L118" s="285"/>
      <c r="M118" s="285"/>
      <c r="N118" s="285"/>
      <c r="O118" s="285"/>
      <c r="P118" s="285"/>
      <c r="Q118" s="285"/>
      <c r="R118" s="285"/>
    </row>
    <row r="120" spans="1:26" x14ac:dyDescent="0.25">
      <c r="C120" s="110" t="s">
        <v>535</v>
      </c>
    </row>
    <row r="121" spans="1:26" x14ac:dyDescent="0.25">
      <c r="C121" s="110" t="s">
        <v>536</v>
      </c>
    </row>
    <row r="122" spans="1:26" x14ac:dyDescent="0.25">
      <c r="C122" s="110" t="s">
        <v>537</v>
      </c>
    </row>
    <row r="124" spans="1:26" s="205" customFormat="1" x14ac:dyDescent="0.25">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1.9909655450194075E-2</v>
      </c>
      <c r="M124" s="205">
        <f>Index!M$48</f>
        <v>1.9833640562247679E-2</v>
      </c>
      <c r="N124" s="205">
        <f>Index!N$48</f>
        <v>2.0041983108134653E-2</v>
      </c>
      <c r="O124" s="205">
        <f>Index!O$48</f>
        <v>2.0751251595618081E-2</v>
      </c>
      <c r="P124" s="205">
        <f>Index!P$48</f>
        <v>2.1000000000000574E-2</v>
      </c>
      <c r="Q124" s="205">
        <f>Index!Q$48</f>
        <v>2.100000000000124E-2</v>
      </c>
      <c r="R124" s="205">
        <f>Index!R$48</f>
        <v>1.999999999999913E-2</v>
      </c>
    </row>
    <row r="125" spans="1:26" s="205" customFormat="1" x14ac:dyDescent="0.25">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1.1612485258307714E-2</v>
      </c>
      <c r="M125" s="205">
        <f>Index!M$71</f>
        <v>4.424450951415082E-3</v>
      </c>
      <c r="N125" s="205">
        <f>Index!N$71</f>
        <v>9.5456655774606158E-3</v>
      </c>
      <c r="O125" s="205">
        <f>Index!O$71</f>
        <v>1.0752431675141949E-2</v>
      </c>
      <c r="P125" s="205">
        <f>Index!P$71</f>
        <v>1.1000000000000121E-2</v>
      </c>
      <c r="Q125" s="205">
        <f>Index!Q$71</f>
        <v>1.0999999999998566E-2</v>
      </c>
      <c r="R125" s="205">
        <f>Index!R$71</f>
        <v>1.0000000000000675E-2</v>
      </c>
    </row>
    <row r="126" spans="1:26" s="172" customFormat="1" x14ac:dyDescent="0.25">
      <c r="A126" s="173"/>
      <c r="B126" s="174"/>
      <c r="C126" s="175"/>
      <c r="D126" s="176"/>
      <c r="E126" s="172" t="s">
        <v>538</v>
      </c>
      <c r="J126" s="172">
        <f t="shared" ref="J126:L126" si="56">SUM(J124:J125)</f>
        <v>0</v>
      </c>
      <c r="K126" s="172">
        <f t="shared" si="56"/>
        <v>0</v>
      </c>
      <c r="L126" s="172">
        <f t="shared" si="56"/>
        <v>3.1522140708501789E-2</v>
      </c>
      <c r="M126" s="172">
        <f>SUM(M124:M125)</f>
        <v>2.4258091513662761E-2</v>
      </c>
      <c r="N126" s="172">
        <f t="shared" ref="N126:R126" si="57">SUM(N124:N125)</f>
        <v>2.9587648685595269E-2</v>
      </c>
      <c r="O126" s="172">
        <f t="shared" si="57"/>
        <v>3.150368327076003E-2</v>
      </c>
      <c r="P126" s="172">
        <f t="shared" si="57"/>
        <v>3.2000000000000695E-2</v>
      </c>
      <c r="Q126" s="172">
        <f t="shared" si="57"/>
        <v>3.1999999999999806E-2</v>
      </c>
      <c r="R126" s="172">
        <f t="shared" si="57"/>
        <v>2.9999999999999805E-2</v>
      </c>
      <c r="S126" s="177"/>
      <c r="T126" s="177"/>
      <c r="U126" s="177"/>
      <c r="V126" s="177"/>
      <c r="W126" s="177"/>
      <c r="X126" s="177"/>
      <c r="Y126" s="177"/>
      <c r="Z126" s="177"/>
    </row>
    <row r="128" spans="1:26" s="161" customFormat="1" x14ac:dyDescent="0.25">
      <c r="A128" s="157"/>
      <c r="B128" s="158"/>
      <c r="C128" s="159"/>
      <c r="D128" s="160"/>
      <c r="E128" s="161" t="str">
        <f xml:space="preserve"> E$140</f>
        <v>True up Nominal RCV balance BEG</v>
      </c>
      <c r="F128" s="342">
        <f t="shared" ref="F128:R128" si="58" xml:space="preserve"> F$140</f>
        <v>0</v>
      </c>
      <c r="G128" s="161" t="str">
        <f t="shared" si="58"/>
        <v>£m</v>
      </c>
      <c r="H128" s="342">
        <f t="shared" si="58"/>
        <v>0</v>
      </c>
      <c r="I128" s="342">
        <f t="shared" si="58"/>
        <v>0</v>
      </c>
      <c r="J128" s="342">
        <f t="shared" si="58"/>
        <v>0</v>
      </c>
      <c r="K128" s="342">
        <f xml:space="preserve"> K$140</f>
        <v>0</v>
      </c>
      <c r="L128" s="342">
        <f t="shared" si="58"/>
        <v>0</v>
      </c>
      <c r="M128" s="342">
        <f t="shared" si="58"/>
        <v>0</v>
      </c>
      <c r="N128" s="342">
        <f t="shared" si="58"/>
        <v>0</v>
      </c>
      <c r="O128" s="342">
        <f t="shared" si="58"/>
        <v>0</v>
      </c>
      <c r="P128" s="342">
        <f t="shared" si="58"/>
        <v>0</v>
      </c>
      <c r="Q128" s="342">
        <f t="shared" si="58"/>
        <v>0</v>
      </c>
      <c r="R128" s="342">
        <f t="shared" si="58"/>
        <v>0</v>
      </c>
    </row>
    <row r="129" spans="1:16383" x14ac:dyDescent="0.25">
      <c r="E129" s="178" t="str">
        <f xml:space="preserve"> E$126</f>
        <v>True up Indexation percentage</v>
      </c>
      <c r="F129" s="178">
        <f t="shared" ref="F129:R129" si="59" xml:space="preserve"> F$126</f>
        <v>0</v>
      </c>
      <c r="G129" s="178">
        <f t="shared" si="59"/>
        <v>0</v>
      </c>
      <c r="H129" s="178">
        <f t="shared" si="59"/>
        <v>0</v>
      </c>
      <c r="I129" s="178">
        <f t="shared" si="59"/>
        <v>0</v>
      </c>
      <c r="J129" s="178">
        <f t="shared" si="59"/>
        <v>0</v>
      </c>
      <c r="K129" s="178">
        <f t="shared" si="59"/>
        <v>0</v>
      </c>
      <c r="L129" s="178">
        <f t="shared" si="59"/>
        <v>3.1522140708501789E-2</v>
      </c>
      <c r="M129" s="178">
        <f t="shared" si="59"/>
        <v>2.4258091513662761E-2</v>
      </c>
      <c r="N129" s="178">
        <f t="shared" si="59"/>
        <v>2.9587648685595269E-2</v>
      </c>
      <c r="O129" s="178">
        <f t="shared" si="59"/>
        <v>3.150368327076003E-2</v>
      </c>
      <c r="P129" s="178">
        <f t="shared" si="59"/>
        <v>3.2000000000000695E-2</v>
      </c>
      <c r="Q129" s="178">
        <f t="shared" si="59"/>
        <v>3.1999999999999806E-2</v>
      </c>
      <c r="R129" s="178">
        <f t="shared" si="59"/>
        <v>2.9999999999999805E-2</v>
      </c>
    </row>
    <row r="130" spans="1:16383" x14ac:dyDescent="0.25">
      <c r="C130" s="276"/>
      <c r="E130" s="7" t="s">
        <v>539</v>
      </c>
      <c r="G130" s="91" t="s">
        <v>296</v>
      </c>
      <c r="J130" s="246">
        <f>J128*J129</f>
        <v>0</v>
      </c>
      <c r="K130" s="246">
        <f t="shared" ref="K130:L130" si="60">K128*K129</f>
        <v>0</v>
      </c>
      <c r="L130" s="246">
        <f t="shared" si="60"/>
        <v>0</v>
      </c>
      <c r="M130" s="246">
        <f>M128*M129</f>
        <v>0</v>
      </c>
      <c r="N130" s="246">
        <f t="shared" ref="N130:R130" si="61">N128*N129</f>
        <v>0</v>
      </c>
      <c r="O130" s="246">
        <f t="shared" si="61"/>
        <v>0</v>
      </c>
      <c r="P130" s="246">
        <f t="shared" si="61"/>
        <v>0</v>
      </c>
      <c r="Q130" s="246">
        <f t="shared" si="61"/>
        <v>0</v>
      </c>
      <c r="R130" s="246">
        <f t="shared" si="61"/>
        <v>0</v>
      </c>
    </row>
    <row r="132" spans="1:16383" s="205" customFormat="1" x14ac:dyDescent="0.25">
      <c r="A132" s="201"/>
      <c r="B132" s="202"/>
      <c r="C132" s="203"/>
      <c r="D132" s="204"/>
      <c r="E132" s="37" t="str">
        <f xml:space="preserve"> InpR!E$100</f>
        <v>Run-off rate - CPI(H) + RPI wedge - active - WWN</v>
      </c>
      <c r="F132" s="205">
        <f xml:space="preserve"> InpR!F$100</f>
        <v>0</v>
      </c>
      <c r="G132" s="223" t="str">
        <f xml:space="preserve"> InpR!G$100</f>
        <v>%</v>
      </c>
      <c r="H132" s="205">
        <f xml:space="preserve"> InpR!H$100</f>
        <v>0</v>
      </c>
      <c r="I132" s="205">
        <f xml:space="preserve"> InpR!I$100</f>
        <v>0</v>
      </c>
      <c r="J132" s="205">
        <f xml:space="preserve"> InpR!J$100</f>
        <v>0</v>
      </c>
      <c r="K132" s="205">
        <f xml:space="preserve"> InpR!K$100</f>
        <v>0</v>
      </c>
      <c r="L132" s="205">
        <f xml:space="preserve"> InpR!L$100</f>
        <v>0</v>
      </c>
      <c r="M132" s="205">
        <f xml:space="preserve"> InpR!M$100</f>
        <v>0</v>
      </c>
      <c r="N132" s="205">
        <f xml:space="preserve"> InpR!N$100</f>
        <v>0</v>
      </c>
      <c r="O132" s="205">
        <f xml:space="preserve"> InpR!O$100</f>
        <v>0</v>
      </c>
      <c r="P132" s="205">
        <f xml:space="preserve"> InpR!P$100</f>
        <v>0</v>
      </c>
      <c r="Q132" s="205">
        <f xml:space="preserve"> InpR!Q$100</f>
        <v>0</v>
      </c>
      <c r="R132" s="205">
        <f xml:space="preserve"> InpR!R$100</f>
        <v>0</v>
      </c>
    </row>
    <row r="133" spans="1:16383" s="161" customFormat="1" x14ac:dyDescent="0.25">
      <c r="A133" s="157"/>
      <c r="B133" s="158"/>
      <c r="C133" s="159"/>
      <c r="D133" s="160"/>
      <c r="E133" s="161" t="str">
        <f xml:space="preserve"> E$140</f>
        <v>True up Nominal RCV balance BEG</v>
      </c>
      <c r="F133" s="342">
        <f t="shared" ref="F133:R133" si="62" xml:space="preserve"> F$140</f>
        <v>0</v>
      </c>
      <c r="G133" s="161" t="str">
        <f t="shared" si="62"/>
        <v>£m</v>
      </c>
      <c r="H133" s="342">
        <f t="shared" si="62"/>
        <v>0</v>
      </c>
      <c r="I133" s="342">
        <f t="shared" si="62"/>
        <v>0</v>
      </c>
      <c r="J133" s="342">
        <f t="shared" si="62"/>
        <v>0</v>
      </c>
      <c r="K133" s="342">
        <f t="shared" si="62"/>
        <v>0</v>
      </c>
      <c r="L133" s="342">
        <f t="shared" si="62"/>
        <v>0</v>
      </c>
      <c r="M133" s="342">
        <f t="shared" si="62"/>
        <v>0</v>
      </c>
      <c r="N133" s="342">
        <f t="shared" si="62"/>
        <v>0</v>
      </c>
      <c r="O133" s="342">
        <f t="shared" si="62"/>
        <v>0</v>
      </c>
      <c r="P133" s="342">
        <f t="shared" si="62"/>
        <v>0</v>
      </c>
      <c r="Q133" s="342">
        <f t="shared" si="62"/>
        <v>0</v>
      </c>
      <c r="R133" s="342">
        <f t="shared" si="62"/>
        <v>0</v>
      </c>
    </row>
    <row r="134" spans="1:16383" x14ac:dyDescent="0.25">
      <c r="C134" s="276"/>
      <c r="E134" s="7" t="str">
        <f xml:space="preserve"> E$130</f>
        <v>True up RCV indexation</v>
      </c>
      <c r="F134" s="7">
        <f t="shared" ref="F134:R134" si="63" xml:space="preserve"> F$130</f>
        <v>0</v>
      </c>
      <c r="G134" s="91" t="str">
        <f t="shared" si="63"/>
        <v>£m</v>
      </c>
      <c r="H134" s="7">
        <f t="shared" si="63"/>
        <v>0</v>
      </c>
      <c r="I134" s="7">
        <f t="shared" si="63"/>
        <v>0</v>
      </c>
      <c r="J134" s="246">
        <f t="shared" si="63"/>
        <v>0</v>
      </c>
      <c r="K134" s="246">
        <f t="shared" si="63"/>
        <v>0</v>
      </c>
      <c r="L134" s="246">
        <f t="shared" si="63"/>
        <v>0</v>
      </c>
      <c r="M134" s="246">
        <f t="shared" si="63"/>
        <v>0</v>
      </c>
      <c r="N134" s="246">
        <f t="shared" si="63"/>
        <v>0</v>
      </c>
      <c r="O134" s="246">
        <f t="shared" si="63"/>
        <v>0</v>
      </c>
      <c r="P134" s="246">
        <f t="shared" si="63"/>
        <v>0</v>
      </c>
      <c r="Q134" s="246">
        <f t="shared" si="63"/>
        <v>0</v>
      </c>
      <c r="R134" s="246">
        <f t="shared" si="63"/>
        <v>0</v>
      </c>
    </row>
    <row r="135" spans="1:16383" x14ac:dyDescent="0.25">
      <c r="C135" s="276"/>
      <c r="E135" s="7" t="s">
        <v>540</v>
      </c>
      <c r="F135" s="247"/>
      <c r="G135" s="162" t="s">
        <v>296</v>
      </c>
      <c r="H135" s="247"/>
      <c r="I135" s="247"/>
      <c r="J135" s="246">
        <f t="shared" ref="J135:L135" si="64" xml:space="preserve"> (J133+J134) * J132</f>
        <v>0</v>
      </c>
      <c r="K135" s="246">
        <f t="shared" si="64"/>
        <v>0</v>
      </c>
      <c r="L135" s="246">
        <f t="shared" si="64"/>
        <v>0</v>
      </c>
      <c r="M135" s="246">
        <f xml:space="preserve"> (M133+M134) * M132</f>
        <v>0</v>
      </c>
      <c r="N135" s="246">
        <f t="shared" ref="N135:R135" si="65" xml:space="preserve"> (N133+N134) * N132</f>
        <v>0</v>
      </c>
      <c r="O135" s="246">
        <f t="shared" si="65"/>
        <v>0</v>
      </c>
      <c r="P135" s="246">
        <f t="shared" si="65"/>
        <v>0</v>
      </c>
      <c r="Q135" s="246">
        <f t="shared" si="65"/>
        <v>0</v>
      </c>
      <c r="R135" s="246">
        <f t="shared" si="65"/>
        <v>0</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x14ac:dyDescent="0.25">
      <c r="E136" s="138"/>
      <c r="F136" s="138"/>
      <c r="G136" s="138"/>
      <c r="H136" s="138"/>
    </row>
    <row r="137" spans="1:16383" s="200" customFormat="1" x14ac:dyDescent="0.25">
      <c r="A137" s="196"/>
      <c r="B137" s="197"/>
      <c r="C137" s="198"/>
      <c r="D137" s="199"/>
      <c r="E137" s="250" t="str">
        <f>InpR!$E$93</f>
        <v>RCV - CPI(H) + RPI wedge initial balance - nominal - WWN</v>
      </c>
      <c r="F137" s="250">
        <f>InpR!$F$93</f>
        <v>0</v>
      </c>
      <c r="G137" s="250" t="str">
        <f>InpR!$G$93</f>
        <v>£m</v>
      </c>
      <c r="H137" s="30"/>
    </row>
    <row r="138" spans="1:16383" s="37" customFormat="1" x14ac:dyDescent="0.25">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x14ac:dyDescent="0.25">
      <c r="A139" s="48"/>
      <c r="B139" s="59"/>
      <c r="C139" s="108"/>
      <c r="D139" s="53"/>
    </row>
    <row r="140" spans="1:16383" x14ac:dyDescent="0.25">
      <c r="A140" s="47"/>
      <c r="B140" s="51"/>
      <c r="C140" s="278"/>
      <c r="D140" s="56"/>
      <c r="E140" s="7" t="s">
        <v>541</v>
      </c>
      <c r="G140" s="162" t="s">
        <v>296</v>
      </c>
      <c r="J140" s="242">
        <f t="shared" ref="J140" si="66" xml:space="preserve"> I143</f>
        <v>0</v>
      </c>
      <c r="K140" s="242">
        <f t="shared" ref="K140" si="67" xml:space="preserve"> J143</f>
        <v>0</v>
      </c>
      <c r="L140" s="242">
        <f t="shared" ref="L140" si="68" xml:space="preserve"> K143</f>
        <v>0</v>
      </c>
      <c r="M140" s="242">
        <f t="shared" ref="M140" si="69" xml:space="preserve"> L143</f>
        <v>0</v>
      </c>
      <c r="N140" s="242">
        <f t="shared" ref="N140" si="70" xml:space="preserve"> M143</f>
        <v>0</v>
      </c>
      <c r="O140" s="242">
        <f t="shared" ref="O140" si="71" xml:space="preserve"> N143</f>
        <v>0</v>
      </c>
      <c r="P140" s="242">
        <f t="shared" ref="P140" si="72" xml:space="preserve"> O143</f>
        <v>0</v>
      </c>
      <c r="Q140" s="242">
        <f t="shared" ref="Q140" si="73" xml:space="preserve"> P143</f>
        <v>0</v>
      </c>
      <c r="R140" s="242">
        <f t="shared" ref="R140" si="74" xml:space="preserve"> Q143</f>
        <v>0</v>
      </c>
    </row>
    <row r="141" spans="1:16383" x14ac:dyDescent="0.25">
      <c r="A141" s="47"/>
      <c r="B141" s="51"/>
      <c r="C141" s="111"/>
      <c r="D141" s="56" t="s">
        <v>503</v>
      </c>
      <c r="E141" s="7" t="str">
        <f t="shared" ref="E141:R141" si="75" xml:space="preserve"> E$130</f>
        <v>True up RCV indexation</v>
      </c>
      <c r="F141" s="242">
        <f t="shared" si="75"/>
        <v>0</v>
      </c>
      <c r="G141" s="242" t="str">
        <f t="shared" si="75"/>
        <v>£m</v>
      </c>
      <c r="H141" s="242">
        <f t="shared" si="75"/>
        <v>0</v>
      </c>
      <c r="I141" s="242">
        <f t="shared" si="75"/>
        <v>0</v>
      </c>
      <c r="J141" s="242">
        <f t="shared" si="75"/>
        <v>0</v>
      </c>
      <c r="K141" s="242">
        <f t="shared" si="75"/>
        <v>0</v>
      </c>
      <c r="L141" s="242">
        <f t="shared" si="75"/>
        <v>0</v>
      </c>
      <c r="M141" s="242">
        <f t="shared" si="75"/>
        <v>0</v>
      </c>
      <c r="N141" s="242">
        <f t="shared" si="75"/>
        <v>0</v>
      </c>
      <c r="O141" s="242">
        <f t="shared" si="75"/>
        <v>0</v>
      </c>
      <c r="P141" s="242">
        <f t="shared" si="75"/>
        <v>0</v>
      </c>
      <c r="Q141" s="242">
        <f t="shared" si="75"/>
        <v>0</v>
      </c>
      <c r="R141" s="242">
        <f t="shared" si="75"/>
        <v>0</v>
      </c>
    </row>
    <row r="142" spans="1:16383" x14ac:dyDescent="0.25">
      <c r="A142" s="47"/>
      <c r="B142" s="51"/>
      <c r="C142" s="111"/>
      <c r="D142" s="56" t="s">
        <v>504</v>
      </c>
      <c r="E142" s="7" t="str">
        <f t="shared" ref="E142:R142" si="76" xml:space="preserve"> E$135</f>
        <v>True up Nominal RCV run-off</v>
      </c>
      <c r="F142" s="242">
        <f t="shared" si="76"/>
        <v>0</v>
      </c>
      <c r="G142" s="242" t="str">
        <f t="shared" si="76"/>
        <v>£m</v>
      </c>
      <c r="H142" s="242">
        <f t="shared" si="76"/>
        <v>0</v>
      </c>
      <c r="I142" s="242">
        <f t="shared" si="76"/>
        <v>0</v>
      </c>
      <c r="J142" s="242">
        <f t="shared" si="76"/>
        <v>0</v>
      </c>
      <c r="K142" s="242">
        <f t="shared" si="76"/>
        <v>0</v>
      </c>
      <c r="L142" s="242">
        <f t="shared" si="76"/>
        <v>0</v>
      </c>
      <c r="M142" s="242">
        <f t="shared" si="76"/>
        <v>0</v>
      </c>
      <c r="N142" s="242">
        <f t="shared" si="76"/>
        <v>0</v>
      </c>
      <c r="O142" s="242">
        <f t="shared" si="76"/>
        <v>0</v>
      </c>
      <c r="P142" s="242">
        <f t="shared" si="76"/>
        <v>0</v>
      </c>
      <c r="Q142" s="242">
        <f t="shared" si="76"/>
        <v>0</v>
      </c>
      <c r="R142" s="242">
        <f t="shared" si="76"/>
        <v>0</v>
      </c>
    </row>
    <row r="143" spans="1:16383" s="138" customFormat="1" x14ac:dyDescent="0.25">
      <c r="A143" s="134"/>
      <c r="B143" s="135"/>
      <c r="C143" s="277"/>
      <c r="D143" s="137"/>
      <c r="E143" s="138" t="s">
        <v>542</v>
      </c>
      <c r="G143" s="163" t="s">
        <v>296</v>
      </c>
      <c r="J143" s="243">
        <f t="shared" ref="J143:K143" si="77" xml:space="preserve"> IF( J138 = 1, $F137, J140 + J141 - J142)</f>
        <v>0</v>
      </c>
      <c r="K143" s="243">
        <f t="shared" si="77"/>
        <v>0</v>
      </c>
      <c r="L143" s="243">
        <f xml:space="preserve"> IF( L138 = 1, $F137, L140 + L141 - L142)</f>
        <v>0</v>
      </c>
      <c r="M143" s="243">
        <f t="shared" ref="M143:R143" si="78" xml:space="preserve"> IF( M138 = 1, $F137, M140 + M141 - M142)</f>
        <v>0</v>
      </c>
      <c r="N143" s="243">
        <f t="shared" si="78"/>
        <v>0</v>
      </c>
      <c r="O143" s="243">
        <f t="shared" si="78"/>
        <v>0</v>
      </c>
      <c r="P143" s="243">
        <f t="shared" si="78"/>
        <v>0</v>
      </c>
      <c r="Q143" s="243">
        <f t="shared" si="78"/>
        <v>0</v>
      </c>
      <c r="R143" s="243">
        <f t="shared" si="78"/>
        <v>0</v>
      </c>
    </row>
    <row r="145" spans="1:18" s="92" customFormat="1" x14ac:dyDescent="0.25">
      <c r="A145" s="164"/>
      <c r="B145" s="165"/>
      <c r="C145" s="166"/>
      <c r="D145" s="167"/>
      <c r="E145" s="179" t="str">
        <f t="shared" ref="E145:R145" si="79" xml:space="preserve"> E$140</f>
        <v>True up Nominal RCV balance BEG</v>
      </c>
      <c r="F145" s="185">
        <f t="shared" si="79"/>
        <v>0</v>
      </c>
      <c r="G145" s="185" t="str">
        <f t="shared" si="79"/>
        <v>£m</v>
      </c>
      <c r="H145" s="185">
        <f t="shared" si="79"/>
        <v>0</v>
      </c>
      <c r="I145" s="185">
        <f t="shared" si="79"/>
        <v>0</v>
      </c>
      <c r="J145" s="185">
        <f t="shared" si="79"/>
        <v>0</v>
      </c>
      <c r="K145" s="185">
        <f t="shared" si="79"/>
        <v>0</v>
      </c>
      <c r="L145" s="185">
        <f t="shared" si="79"/>
        <v>0</v>
      </c>
      <c r="M145" s="185">
        <f t="shared" si="79"/>
        <v>0</v>
      </c>
      <c r="N145" s="185">
        <f t="shared" si="79"/>
        <v>0</v>
      </c>
      <c r="O145" s="185">
        <f t="shared" si="79"/>
        <v>0</v>
      </c>
      <c r="P145" s="185">
        <f t="shared" si="79"/>
        <v>0</v>
      </c>
      <c r="Q145" s="185">
        <f t="shared" si="79"/>
        <v>0</v>
      </c>
      <c r="R145" s="185">
        <f t="shared" si="79"/>
        <v>0</v>
      </c>
    </row>
    <row r="146" spans="1:18" s="92" customFormat="1" x14ac:dyDescent="0.25">
      <c r="A146" s="164"/>
      <c r="B146" s="165"/>
      <c r="C146" s="166"/>
      <c r="D146" s="167"/>
      <c r="E146" s="179" t="str">
        <f t="shared" ref="E146:R146" si="80" xml:space="preserve"> E$130</f>
        <v>True up RCV indexation</v>
      </c>
      <c r="F146" s="185">
        <f t="shared" si="80"/>
        <v>0</v>
      </c>
      <c r="G146" s="185" t="str">
        <f t="shared" si="80"/>
        <v>£m</v>
      </c>
      <c r="H146" s="185">
        <f t="shared" si="80"/>
        <v>0</v>
      </c>
      <c r="I146" s="185">
        <f t="shared" si="80"/>
        <v>0</v>
      </c>
      <c r="J146" s="185">
        <f t="shared" si="80"/>
        <v>0</v>
      </c>
      <c r="K146" s="185">
        <f t="shared" si="80"/>
        <v>0</v>
      </c>
      <c r="L146" s="185">
        <f t="shared" si="80"/>
        <v>0</v>
      </c>
      <c r="M146" s="185">
        <f t="shared" si="80"/>
        <v>0</v>
      </c>
      <c r="N146" s="185">
        <f t="shared" si="80"/>
        <v>0</v>
      </c>
      <c r="O146" s="185">
        <f t="shared" si="80"/>
        <v>0</v>
      </c>
      <c r="P146" s="185">
        <f t="shared" si="80"/>
        <v>0</v>
      </c>
      <c r="Q146" s="185">
        <f t="shared" si="80"/>
        <v>0</v>
      </c>
      <c r="R146" s="185">
        <f t="shared" si="80"/>
        <v>0</v>
      </c>
    </row>
    <row r="147" spans="1:18" s="92" customFormat="1" x14ac:dyDescent="0.25">
      <c r="A147" s="164"/>
      <c r="B147" s="165"/>
      <c r="C147" s="166"/>
      <c r="D147" s="167"/>
      <c r="E147" s="179" t="str">
        <f t="shared" ref="E147:R147" si="81" xml:space="preserve"> E$143</f>
        <v>True up Nominal RCV balance END</v>
      </c>
      <c r="F147" s="185">
        <f t="shared" si="81"/>
        <v>0</v>
      </c>
      <c r="G147" s="185" t="str">
        <f t="shared" si="81"/>
        <v>£m</v>
      </c>
      <c r="H147" s="185">
        <f t="shared" si="81"/>
        <v>0</v>
      </c>
      <c r="I147" s="185">
        <f t="shared" si="81"/>
        <v>0</v>
      </c>
      <c r="J147" s="185">
        <f t="shared" si="81"/>
        <v>0</v>
      </c>
      <c r="K147" s="185">
        <f t="shared" si="81"/>
        <v>0</v>
      </c>
      <c r="L147" s="185">
        <f t="shared" si="81"/>
        <v>0</v>
      </c>
      <c r="M147" s="185">
        <f t="shared" si="81"/>
        <v>0</v>
      </c>
      <c r="N147" s="185">
        <f t="shared" si="81"/>
        <v>0</v>
      </c>
      <c r="O147" s="185">
        <f t="shared" si="81"/>
        <v>0</v>
      </c>
      <c r="P147" s="185">
        <f t="shared" si="81"/>
        <v>0</v>
      </c>
      <c r="Q147" s="185">
        <f t="shared" si="81"/>
        <v>0</v>
      </c>
      <c r="R147" s="185">
        <f t="shared" si="81"/>
        <v>0</v>
      </c>
    </row>
    <row r="148" spans="1:18" x14ac:dyDescent="0.25">
      <c r="A148" s="49"/>
      <c r="C148" s="276"/>
      <c r="D148" s="57"/>
      <c r="E148" s="7" t="s">
        <v>543</v>
      </c>
      <c r="F148" s="244"/>
      <c r="G148" s="185" t="s">
        <v>296</v>
      </c>
      <c r="H148" s="244"/>
      <c r="I148" s="244"/>
      <c r="J148" s="185">
        <f t="shared" ref="J148:L148" si="82" xml:space="preserve"> ( (J145+J146) + J147) / 2</f>
        <v>0</v>
      </c>
      <c r="K148" s="185">
        <f t="shared" si="82"/>
        <v>0</v>
      </c>
      <c r="L148" s="185">
        <f t="shared" si="82"/>
        <v>0</v>
      </c>
      <c r="M148" s="185">
        <f xml:space="preserve"> ( (M145+M146) + M147) / 2</f>
        <v>0</v>
      </c>
      <c r="N148" s="185">
        <f t="shared" ref="N148:R148" si="83" xml:space="preserve"> ( (N145+N146) + N147) / 2</f>
        <v>0</v>
      </c>
      <c r="O148" s="185">
        <f t="shared" si="83"/>
        <v>0</v>
      </c>
      <c r="P148" s="185">
        <f t="shared" si="83"/>
        <v>0</v>
      </c>
      <c r="Q148" s="185">
        <f t="shared" si="83"/>
        <v>0</v>
      </c>
      <c r="R148" s="185">
        <f t="shared" si="83"/>
        <v>0</v>
      </c>
    </row>
    <row r="150" spans="1:18" s="205" customFormat="1" x14ac:dyDescent="0.25">
      <c r="A150" s="201"/>
      <c r="B150" s="202"/>
      <c r="C150" s="203"/>
      <c r="D150" s="204"/>
      <c r="E150" s="205" t="str">
        <f xml:space="preserve"> InpR!E$107</f>
        <v>WACC on RCV - CPI(H) + RPI wedge bf and additions - WWN</v>
      </c>
      <c r="F150" s="205">
        <f xml:space="preserve"> InpR!F$107</f>
        <v>0</v>
      </c>
      <c r="G150" s="223" t="str">
        <f xml:space="preserve"> InpR!G$107</f>
        <v>%</v>
      </c>
      <c r="H150" s="205">
        <f xml:space="preserve"> InpR!H$107</f>
        <v>0</v>
      </c>
      <c r="I150" s="205">
        <f xml:space="preserve"> InpR!I$107</f>
        <v>0</v>
      </c>
      <c r="J150" s="205">
        <f xml:space="preserve"> InpR!J$107</f>
        <v>0</v>
      </c>
      <c r="K150" s="205">
        <f xml:space="preserve"> InpR!K$107</f>
        <v>0</v>
      </c>
      <c r="L150" s="205">
        <f xml:space="preserve"> InpR!L$107</f>
        <v>0</v>
      </c>
      <c r="M150" s="205">
        <f xml:space="preserve"> InpR!M$107</f>
        <v>1.920357193840716E-2</v>
      </c>
      <c r="N150" s="205">
        <f xml:space="preserve"> InpR!N$107</f>
        <v>1.920357193840716E-2</v>
      </c>
      <c r="O150" s="205">
        <f xml:space="preserve"> InpR!O$107</f>
        <v>1.920357193840716E-2</v>
      </c>
      <c r="P150" s="205">
        <f xml:space="preserve"> InpR!P$107</f>
        <v>1.920357193840716E-2</v>
      </c>
      <c r="Q150" s="205">
        <f xml:space="preserve"> InpR!Q$107</f>
        <v>1.920357193840716E-2</v>
      </c>
      <c r="R150" s="205">
        <f xml:space="preserve"> InpR!R$107</f>
        <v>0</v>
      </c>
    </row>
    <row r="151" spans="1:18" s="92" customFormat="1" x14ac:dyDescent="0.25">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18" s="92" customFormat="1" x14ac:dyDescent="0.25">
      <c r="A152" s="164"/>
      <c r="B152" s="165"/>
      <c r="C152" s="166"/>
      <c r="D152" s="167"/>
      <c r="E152" s="179" t="str">
        <f xml:space="preserve"> E$148</f>
        <v>True up Nominal RCV average balance</v>
      </c>
      <c r="F152" s="185">
        <f t="shared" ref="F152:R152" si="84" xml:space="preserve"> F$148</f>
        <v>0</v>
      </c>
      <c r="G152" s="185" t="str">
        <f t="shared" si="84"/>
        <v>£m</v>
      </c>
      <c r="H152" s="185">
        <f t="shared" si="84"/>
        <v>0</v>
      </c>
      <c r="I152" s="185">
        <f t="shared" si="84"/>
        <v>0</v>
      </c>
      <c r="J152" s="185">
        <f t="shared" si="84"/>
        <v>0</v>
      </c>
      <c r="K152" s="185">
        <f t="shared" si="84"/>
        <v>0</v>
      </c>
      <c r="L152" s="185">
        <f t="shared" si="84"/>
        <v>0</v>
      </c>
      <c r="M152" s="185">
        <f t="shared" si="84"/>
        <v>0</v>
      </c>
      <c r="N152" s="185">
        <f t="shared" si="84"/>
        <v>0</v>
      </c>
      <c r="O152" s="185">
        <f t="shared" si="84"/>
        <v>0</v>
      </c>
      <c r="P152" s="185">
        <f t="shared" si="84"/>
        <v>0</v>
      </c>
      <c r="Q152" s="185">
        <f t="shared" si="84"/>
        <v>0</v>
      </c>
      <c r="R152" s="185">
        <f t="shared" si="84"/>
        <v>0</v>
      </c>
    </row>
    <row r="153" spans="1:18" x14ac:dyDescent="0.25">
      <c r="C153" s="276"/>
      <c r="E153" s="7" t="s">
        <v>544</v>
      </c>
      <c r="F153" s="244"/>
      <c r="G153" s="184" t="s">
        <v>296</v>
      </c>
      <c r="H153" s="244"/>
      <c r="I153" s="244"/>
      <c r="J153" s="246">
        <f t="shared" ref="J153:K153" si="85">J150*J151*J152</f>
        <v>0</v>
      </c>
      <c r="K153" s="246">
        <f t="shared" si="85"/>
        <v>0</v>
      </c>
      <c r="L153" s="246">
        <f>L150*L151*L152</f>
        <v>0</v>
      </c>
      <c r="M153" s="246">
        <f t="shared" ref="M153:R153" si="86">M150*M151*M152</f>
        <v>0</v>
      </c>
      <c r="N153" s="246">
        <f t="shared" si="86"/>
        <v>0</v>
      </c>
      <c r="O153" s="246">
        <f t="shared" si="86"/>
        <v>0</v>
      </c>
      <c r="P153" s="246">
        <f t="shared" si="86"/>
        <v>0</v>
      </c>
      <c r="Q153" s="246">
        <f t="shared" si="86"/>
        <v>0</v>
      </c>
      <c r="R153" s="246">
        <f t="shared" si="86"/>
        <v>0</v>
      </c>
    </row>
    <row r="154" spans="1:18" x14ac:dyDescent="0.25">
      <c r="M154" s="187"/>
      <c r="N154" s="187"/>
      <c r="O154" s="187"/>
      <c r="P154" s="187"/>
      <c r="Q154" s="187"/>
    </row>
    <row r="155" spans="1:18" s="92" customFormat="1" x14ac:dyDescent="0.25">
      <c r="A155" s="164"/>
      <c r="B155" s="165"/>
      <c r="C155" s="166"/>
      <c r="D155" s="167"/>
      <c r="E155" s="179" t="str">
        <f xml:space="preserve"> E$135</f>
        <v>True up Nominal RCV run-off</v>
      </c>
      <c r="F155" s="185">
        <f t="shared" ref="F155:R155" si="87" xml:space="preserve"> F$135</f>
        <v>0</v>
      </c>
      <c r="G155" s="185" t="str">
        <f t="shared" si="87"/>
        <v>£m</v>
      </c>
      <c r="H155" s="185">
        <f t="shared" si="87"/>
        <v>0</v>
      </c>
      <c r="I155" s="185">
        <f t="shared" si="87"/>
        <v>0</v>
      </c>
      <c r="J155" s="185">
        <f t="shared" si="87"/>
        <v>0</v>
      </c>
      <c r="K155" s="185">
        <f t="shared" si="87"/>
        <v>0</v>
      </c>
      <c r="L155" s="185">
        <f t="shared" si="87"/>
        <v>0</v>
      </c>
      <c r="M155" s="185">
        <f t="shared" si="87"/>
        <v>0</v>
      </c>
      <c r="N155" s="185">
        <f t="shared" si="87"/>
        <v>0</v>
      </c>
      <c r="O155" s="185">
        <f t="shared" si="87"/>
        <v>0</v>
      </c>
      <c r="P155" s="185">
        <f t="shared" si="87"/>
        <v>0</v>
      </c>
      <c r="Q155" s="185">
        <f t="shared" si="87"/>
        <v>0</v>
      </c>
      <c r="R155" s="185">
        <f t="shared" si="87"/>
        <v>0</v>
      </c>
    </row>
    <row r="156" spans="1:18" s="92" customFormat="1" x14ac:dyDescent="0.25">
      <c r="A156" s="164"/>
      <c r="B156" s="165"/>
      <c r="C156" s="166"/>
      <c r="D156" s="167"/>
      <c r="E156" s="179" t="str">
        <f xml:space="preserve"> E$153</f>
        <v>True up Nominal return</v>
      </c>
      <c r="F156" s="185">
        <f t="shared" ref="F156:R156" si="88" xml:space="preserve"> F$153</f>
        <v>0</v>
      </c>
      <c r="G156" s="185" t="str">
        <f t="shared" si="88"/>
        <v>£m</v>
      </c>
      <c r="H156" s="185">
        <f t="shared" si="88"/>
        <v>0</v>
      </c>
      <c r="I156" s="185">
        <f t="shared" si="88"/>
        <v>0</v>
      </c>
      <c r="J156" s="185">
        <f t="shared" si="88"/>
        <v>0</v>
      </c>
      <c r="K156" s="185">
        <f t="shared" si="88"/>
        <v>0</v>
      </c>
      <c r="L156" s="185">
        <f t="shared" si="88"/>
        <v>0</v>
      </c>
      <c r="M156" s="185">
        <f t="shared" si="88"/>
        <v>0</v>
      </c>
      <c r="N156" s="185">
        <f t="shared" si="88"/>
        <v>0</v>
      </c>
      <c r="O156" s="185">
        <f t="shared" si="88"/>
        <v>0</v>
      </c>
      <c r="P156" s="185">
        <f t="shared" si="88"/>
        <v>0</v>
      </c>
      <c r="Q156" s="185">
        <f t="shared" si="88"/>
        <v>0</v>
      </c>
      <c r="R156" s="185">
        <f t="shared" si="88"/>
        <v>0</v>
      </c>
    </row>
    <row r="157" spans="1:18" x14ac:dyDescent="0.25">
      <c r="C157" s="276"/>
      <c r="E157" s="7" t="s">
        <v>545</v>
      </c>
      <c r="F157" s="244"/>
      <c r="G157" s="184" t="str">
        <f t="shared" ref="G157" si="89">G$270</f>
        <v>£m</v>
      </c>
      <c r="H157" s="244">
        <f>SUM(J157:R157)</f>
        <v>0</v>
      </c>
      <c r="I157" s="244"/>
      <c r="J157" s="244">
        <f t="shared" ref="J157:K157" si="90">SUM(J155:J156)</f>
        <v>0</v>
      </c>
      <c r="K157" s="244">
        <f t="shared" si="90"/>
        <v>0</v>
      </c>
      <c r="L157" s="244">
        <f>SUM(L155:L156)</f>
        <v>0</v>
      </c>
      <c r="M157" s="244">
        <f t="shared" ref="M157:R157" si="91">SUM(M155:M156)</f>
        <v>0</v>
      </c>
      <c r="N157" s="244">
        <f t="shared" si="91"/>
        <v>0</v>
      </c>
      <c r="O157" s="244">
        <f t="shared" si="91"/>
        <v>0</v>
      </c>
      <c r="P157" s="244">
        <f t="shared" si="91"/>
        <v>0</v>
      </c>
      <c r="Q157" s="244">
        <f t="shared" si="91"/>
        <v>0</v>
      </c>
      <c r="R157" s="244">
        <f t="shared" si="91"/>
        <v>0</v>
      </c>
    </row>
    <row r="159" spans="1:18" x14ac:dyDescent="0.25">
      <c r="C159" s="276"/>
      <c r="E159" s="7" t="str">
        <f xml:space="preserve"> E$157</f>
        <v>Total True up Nominal revenue to company</v>
      </c>
      <c r="F159" s="244">
        <f t="shared" ref="F159:R159" si="92" xml:space="preserve"> F$157</f>
        <v>0</v>
      </c>
      <c r="G159" s="184" t="str">
        <f t="shared" si="92"/>
        <v>£m</v>
      </c>
      <c r="H159" s="244">
        <f t="shared" si="92"/>
        <v>0</v>
      </c>
      <c r="I159" s="244">
        <f t="shared" si="92"/>
        <v>0</v>
      </c>
      <c r="J159" s="244">
        <f t="shared" si="92"/>
        <v>0</v>
      </c>
      <c r="K159" s="244">
        <f t="shared" si="92"/>
        <v>0</v>
      </c>
      <c r="L159" s="244">
        <f t="shared" si="92"/>
        <v>0</v>
      </c>
      <c r="M159" s="244">
        <f t="shared" si="92"/>
        <v>0</v>
      </c>
      <c r="N159" s="244">
        <f t="shared" si="92"/>
        <v>0</v>
      </c>
      <c r="O159" s="244">
        <f t="shared" si="92"/>
        <v>0</v>
      </c>
      <c r="P159" s="244">
        <f t="shared" si="92"/>
        <v>0</v>
      </c>
      <c r="Q159" s="244">
        <f t="shared" si="92"/>
        <v>0</v>
      </c>
      <c r="R159" s="244">
        <f t="shared" si="92"/>
        <v>0</v>
      </c>
    </row>
    <row r="160" spans="1:18" x14ac:dyDescent="0.25">
      <c r="E160" s="7" t="str">
        <f t="shared" ref="E160:R160" si="93" xml:space="preserve"> E$108</f>
        <v>Total nominal revenue company should have received</v>
      </c>
      <c r="F160" s="184">
        <f t="shared" si="93"/>
        <v>0</v>
      </c>
      <c r="G160" s="184" t="str">
        <f t="shared" si="93"/>
        <v>£m</v>
      </c>
      <c r="H160" s="184">
        <f t="shared" si="93"/>
        <v>0</v>
      </c>
      <c r="I160" s="184">
        <f t="shared" si="93"/>
        <v>0</v>
      </c>
      <c r="J160" s="184">
        <f t="shared" si="93"/>
        <v>0</v>
      </c>
      <c r="K160" s="184">
        <f t="shared" si="93"/>
        <v>0</v>
      </c>
      <c r="L160" s="184">
        <f t="shared" si="93"/>
        <v>0</v>
      </c>
      <c r="M160" s="184">
        <f t="shared" si="93"/>
        <v>0</v>
      </c>
      <c r="N160" s="184">
        <f t="shared" si="93"/>
        <v>0</v>
      </c>
      <c r="O160" s="184">
        <f t="shared" si="93"/>
        <v>0</v>
      </c>
      <c r="P160" s="184">
        <f t="shared" si="93"/>
        <v>0</v>
      </c>
      <c r="Q160" s="184">
        <f t="shared" si="93"/>
        <v>0</v>
      </c>
      <c r="R160" s="184">
        <f t="shared" si="93"/>
        <v>0</v>
      </c>
    </row>
    <row r="161" spans="1:16383" s="185" customFormat="1" x14ac:dyDescent="0.25">
      <c r="A161" s="252"/>
      <c r="B161" s="181"/>
      <c r="C161" s="182"/>
      <c r="D161" s="253"/>
      <c r="E161" s="7" t="s">
        <v>546</v>
      </c>
      <c r="G161" s="185" t="str">
        <f t="shared" ref="G161" si="94" xml:space="preserve"> G$268</f>
        <v>£m</v>
      </c>
      <c r="H161" s="185">
        <f xml:space="preserve"> SUM(J161:R161)</f>
        <v>0</v>
      </c>
      <c r="J161" s="185">
        <f t="shared" ref="J161:K161" si="95">J160-J159</f>
        <v>0</v>
      </c>
      <c r="K161" s="185">
        <f t="shared" si="95"/>
        <v>0</v>
      </c>
      <c r="L161" s="185">
        <f>L160-L159</f>
        <v>0</v>
      </c>
      <c r="M161" s="185">
        <f>M160-M159</f>
        <v>0</v>
      </c>
      <c r="N161" s="185">
        <f t="shared" ref="N161:R161" si="96">N160-N159</f>
        <v>0</v>
      </c>
      <c r="O161" s="185">
        <f t="shared" si="96"/>
        <v>0</v>
      </c>
      <c r="P161" s="185">
        <f t="shared" si="96"/>
        <v>0</v>
      </c>
      <c r="Q161" s="185">
        <f t="shared" si="96"/>
        <v>0</v>
      </c>
      <c r="R161" s="185">
        <f t="shared" si="96"/>
        <v>0</v>
      </c>
    </row>
    <row r="163" spans="1:16383" s="185" customFormat="1" x14ac:dyDescent="0.25">
      <c r="A163" s="252"/>
      <c r="B163" s="181"/>
      <c r="C163" s="182"/>
      <c r="D163" s="253"/>
      <c r="E163" s="7" t="str">
        <f xml:space="preserve"> E$161</f>
        <v>Value of True up nominal</v>
      </c>
      <c r="F163" s="185">
        <f t="shared" ref="F163:R163" si="97" xml:space="preserve"> F$161</f>
        <v>0</v>
      </c>
      <c r="G163" s="185" t="str">
        <f t="shared" si="97"/>
        <v>£m</v>
      </c>
      <c r="H163" s="185">
        <f t="shared" si="97"/>
        <v>0</v>
      </c>
      <c r="I163" s="185">
        <f t="shared" si="97"/>
        <v>0</v>
      </c>
      <c r="J163" s="185">
        <f t="shared" si="97"/>
        <v>0</v>
      </c>
      <c r="K163" s="185">
        <f t="shared" si="97"/>
        <v>0</v>
      </c>
      <c r="L163" s="185">
        <f t="shared" si="97"/>
        <v>0</v>
      </c>
      <c r="M163" s="185">
        <f t="shared" si="97"/>
        <v>0</v>
      </c>
      <c r="N163" s="185">
        <f t="shared" si="97"/>
        <v>0</v>
      </c>
      <c r="O163" s="185">
        <f t="shared" si="97"/>
        <v>0</v>
      </c>
      <c r="P163" s="185">
        <f t="shared" si="97"/>
        <v>0</v>
      </c>
      <c r="Q163" s="185">
        <f t="shared" si="97"/>
        <v>0</v>
      </c>
      <c r="R163" s="185">
        <f t="shared" si="97"/>
        <v>0</v>
      </c>
    </row>
    <row r="164" spans="1:16383" s="91" customFormat="1" x14ac:dyDescent="0.25">
      <c r="A164" s="170"/>
      <c r="B164" s="165"/>
      <c r="C164" s="166"/>
      <c r="D164" s="171"/>
      <c r="E164" s="7" t="str">
        <f t="shared" ref="E164:R164" si="98" xml:space="preserve"> E$116</f>
        <v>Difference in nominal revenue</v>
      </c>
      <c r="F164" s="248">
        <f t="shared" si="98"/>
        <v>0</v>
      </c>
      <c r="G164" s="248" t="str">
        <f t="shared" si="98"/>
        <v>£m</v>
      </c>
      <c r="H164" s="248">
        <f t="shared" si="98"/>
        <v>0</v>
      </c>
      <c r="I164" s="248">
        <f t="shared" si="98"/>
        <v>0</v>
      </c>
      <c r="J164" s="248">
        <f t="shared" si="98"/>
        <v>0</v>
      </c>
      <c r="K164" s="248">
        <f t="shared" si="98"/>
        <v>0</v>
      </c>
      <c r="L164" s="248">
        <f t="shared" si="98"/>
        <v>0</v>
      </c>
      <c r="M164" s="248">
        <f t="shared" si="98"/>
        <v>0</v>
      </c>
      <c r="N164" s="248">
        <f t="shared" si="98"/>
        <v>0</v>
      </c>
      <c r="O164" s="248">
        <f t="shared" si="98"/>
        <v>0</v>
      </c>
      <c r="P164" s="248">
        <f t="shared" si="98"/>
        <v>0</v>
      </c>
      <c r="Q164" s="248">
        <f t="shared" si="98"/>
        <v>0</v>
      </c>
      <c r="R164" s="248">
        <f t="shared" si="98"/>
        <v>0</v>
      </c>
      <c r="S164" s="92"/>
      <c r="T164" s="92"/>
      <c r="U164" s="92"/>
      <c r="V164" s="92"/>
      <c r="W164" s="92"/>
      <c r="X164" s="92"/>
      <c r="Y164" s="92"/>
      <c r="Z164" s="92"/>
    </row>
    <row r="165" spans="1:16383" s="211" customFormat="1" x14ac:dyDescent="0.25">
      <c r="A165" s="224"/>
      <c r="B165" s="208"/>
      <c r="C165" s="209"/>
      <c r="D165" s="210"/>
      <c r="E165" s="7" t="s">
        <v>547</v>
      </c>
      <c r="F165" s="225">
        <f>SUM(J165:R165)</f>
        <v>0</v>
      </c>
      <c r="G165" s="211" t="s">
        <v>465</v>
      </c>
      <c r="J165" s="225">
        <f t="shared" ref="J165:R165" si="99">IF( ABS(J163-J164)&gt;ChK_Tol,1,0)</f>
        <v>0</v>
      </c>
      <c r="K165" s="225">
        <f t="shared" si="99"/>
        <v>0</v>
      </c>
      <c r="L165" s="225">
        <f t="shared" si="99"/>
        <v>0</v>
      </c>
      <c r="M165" s="225">
        <f t="shared" si="99"/>
        <v>0</v>
      </c>
      <c r="N165" s="225">
        <f t="shared" si="99"/>
        <v>0</v>
      </c>
      <c r="O165" s="225">
        <f t="shared" si="99"/>
        <v>0</v>
      </c>
      <c r="P165" s="225">
        <f t="shared" si="99"/>
        <v>0</v>
      </c>
      <c r="Q165" s="225">
        <f t="shared" si="99"/>
        <v>0</v>
      </c>
      <c r="R165" s="225">
        <f t="shared" si="99"/>
        <v>0</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x14ac:dyDescent="0.25">
      <c r="E166" s="168"/>
      <c r="F166" s="168"/>
      <c r="G166" s="168"/>
      <c r="H166" s="168"/>
      <c r="I166" s="168"/>
      <c r="J166" s="168"/>
      <c r="K166" s="168"/>
      <c r="L166" s="168"/>
      <c r="M166" s="186" t="b">
        <f xml:space="preserve"> M163=M164</f>
        <v>1</v>
      </c>
      <c r="N166" s="186" t="b">
        <f t="shared" ref="N166:Q166" si="100" xml:space="preserve"> N163=N164</f>
        <v>1</v>
      </c>
      <c r="O166" s="186" t="b">
        <f t="shared" si="100"/>
        <v>1</v>
      </c>
      <c r="P166" s="186" t="b">
        <f t="shared" si="100"/>
        <v>1</v>
      </c>
      <c r="Q166" s="186" t="b">
        <f t="shared" si="100"/>
        <v>1</v>
      </c>
    </row>
    <row r="167" spans="1:16383" x14ac:dyDescent="0.25">
      <c r="A167" s="50" t="s">
        <v>548</v>
      </c>
      <c r="B167" s="50"/>
    </row>
    <row r="169" spans="1:16383" x14ac:dyDescent="0.25">
      <c r="A169" s="49"/>
      <c r="D169" s="57"/>
      <c r="E169" s="7" t="str">
        <f>E$37 &amp; " - nominal"</f>
        <v>Forecast Nominal RCV balance END - nominal</v>
      </c>
      <c r="F169" s="185">
        <f t="shared" ref="F169:R169" si="101">F$37</f>
        <v>0</v>
      </c>
      <c r="G169" s="168" t="str">
        <f t="shared" si="101"/>
        <v>£m</v>
      </c>
      <c r="H169" s="247">
        <f t="shared" si="101"/>
        <v>0</v>
      </c>
      <c r="I169" s="247">
        <f t="shared" si="101"/>
        <v>0</v>
      </c>
      <c r="J169" s="185">
        <f t="shared" si="101"/>
        <v>0</v>
      </c>
      <c r="K169" s="185">
        <f t="shared" si="101"/>
        <v>0</v>
      </c>
      <c r="L169" s="185">
        <f t="shared" si="101"/>
        <v>0</v>
      </c>
      <c r="M169" s="185">
        <f t="shared" si="101"/>
        <v>0</v>
      </c>
      <c r="N169" s="185">
        <f t="shared" si="101"/>
        <v>0</v>
      </c>
      <c r="O169" s="185">
        <f t="shared" si="101"/>
        <v>0</v>
      </c>
      <c r="P169" s="185">
        <f t="shared" si="101"/>
        <v>0</v>
      </c>
      <c r="Q169" s="185">
        <f t="shared" si="101"/>
        <v>0</v>
      </c>
      <c r="R169" s="185">
        <f t="shared" si="101"/>
        <v>0</v>
      </c>
    </row>
    <row r="170" spans="1:16383" x14ac:dyDescent="0.25">
      <c r="A170" s="49"/>
      <c r="D170" s="57"/>
      <c r="E170" s="7" t="str">
        <f>E$88 &amp; " - nominal"</f>
        <v>Actual Nominal RCV balance END - nominal</v>
      </c>
      <c r="F170" s="185">
        <f t="shared" ref="F170:R170" si="102">F$88</f>
        <v>0</v>
      </c>
      <c r="G170" s="168" t="str">
        <f t="shared" si="102"/>
        <v>£m</v>
      </c>
      <c r="H170" s="247">
        <f t="shared" si="102"/>
        <v>0</v>
      </c>
      <c r="I170" s="247">
        <f t="shared" si="102"/>
        <v>0</v>
      </c>
      <c r="J170" s="185">
        <f t="shared" si="102"/>
        <v>0</v>
      </c>
      <c r="K170" s="185">
        <f t="shared" si="102"/>
        <v>0</v>
      </c>
      <c r="L170" s="185">
        <f t="shared" si="102"/>
        <v>0</v>
      </c>
      <c r="M170" s="185">
        <f t="shared" si="102"/>
        <v>0</v>
      </c>
      <c r="N170" s="185">
        <f t="shared" si="102"/>
        <v>0</v>
      </c>
      <c r="O170" s="185">
        <f t="shared" si="102"/>
        <v>0</v>
      </c>
      <c r="P170" s="185">
        <f t="shared" si="102"/>
        <v>0</v>
      </c>
      <c r="Q170" s="185">
        <f t="shared" si="102"/>
        <v>0</v>
      </c>
      <c r="R170" s="185">
        <f t="shared" si="102"/>
        <v>0</v>
      </c>
    </row>
    <row r="171" spans="1:16383" s="30" customFormat="1" x14ac:dyDescent="0.25">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1.0416029201511179</v>
      </c>
      <c r="M171" s="205">
        <f>Index!M$47</f>
        <v>1.0622616980779827</v>
      </c>
      <c r="N171" s="205">
        <f>Index!N$47</f>
        <v>1.0835515290872799</v>
      </c>
      <c r="O171" s="205">
        <f>Index!O$47</f>
        <v>1.1060365794841869</v>
      </c>
      <c r="P171" s="205">
        <f>Index!P$47</f>
        <v>1.1292633476533553</v>
      </c>
      <c r="Q171" s="205">
        <f>Index!Q$47</f>
        <v>1.1529778779540774</v>
      </c>
      <c r="R171" s="205">
        <f>Index!R$47</f>
        <v>1.1760374355131578</v>
      </c>
    </row>
    <row r="172" spans="1:16383" s="91" customFormat="1" x14ac:dyDescent="0.25">
      <c r="A172" s="170"/>
      <c r="B172" s="165"/>
      <c r="C172" s="166"/>
      <c r="D172" s="171"/>
      <c r="E172" s="7" t="s">
        <v>549</v>
      </c>
      <c r="F172" s="184"/>
      <c r="G172" s="184" t="s">
        <v>296</v>
      </c>
      <c r="H172" s="244"/>
      <c r="I172" s="184"/>
      <c r="J172" s="184">
        <f xml:space="preserve"> IF(J$171 = 0, 0, J169 / J$171)</f>
        <v>0</v>
      </c>
      <c r="K172" s="184">
        <f t="shared" ref="K172:R172" si="103" xml:space="preserve"> IF(K$171 = 0, 0, K169 / K$171)</f>
        <v>0</v>
      </c>
      <c r="L172" s="184">
        <f t="shared" si="103"/>
        <v>0</v>
      </c>
      <c r="M172" s="184">
        <f t="shared" si="103"/>
        <v>0</v>
      </c>
      <c r="N172" s="184">
        <f t="shared" si="103"/>
        <v>0</v>
      </c>
      <c r="O172" s="184">
        <f t="shared" si="103"/>
        <v>0</v>
      </c>
      <c r="P172" s="184">
        <f t="shared" si="103"/>
        <v>0</v>
      </c>
      <c r="Q172" s="184">
        <f t="shared" si="103"/>
        <v>0</v>
      </c>
      <c r="R172" s="184">
        <f t="shared" si="103"/>
        <v>0</v>
      </c>
      <c r="S172" s="92"/>
      <c r="T172" s="92"/>
      <c r="U172" s="92"/>
      <c r="V172" s="92"/>
      <c r="W172" s="92"/>
      <c r="X172" s="92"/>
      <c r="Y172" s="92"/>
      <c r="Z172" s="92"/>
    </row>
    <row r="173" spans="1:16383" s="91" customFormat="1" x14ac:dyDescent="0.25">
      <c r="A173" s="170"/>
      <c r="B173" s="165"/>
      <c r="C173" s="166"/>
      <c r="D173" s="171"/>
      <c r="E173" s="7" t="s">
        <v>550</v>
      </c>
      <c r="F173" s="184"/>
      <c r="G173" s="184" t="s">
        <v>296</v>
      </c>
      <c r="H173" s="244"/>
      <c r="I173" s="184"/>
      <c r="J173" s="184">
        <f t="shared" ref="J173:R173" si="104" xml:space="preserve"> IF(J$171 = 0, 0, J170 / J$171)</f>
        <v>0</v>
      </c>
      <c r="K173" s="184">
        <f t="shared" si="104"/>
        <v>0</v>
      </c>
      <c r="L173" s="184">
        <f t="shared" si="104"/>
        <v>0</v>
      </c>
      <c r="M173" s="184">
        <f t="shared" si="104"/>
        <v>0</v>
      </c>
      <c r="N173" s="184">
        <f t="shared" si="104"/>
        <v>0</v>
      </c>
      <c r="O173" s="184">
        <f t="shared" si="104"/>
        <v>0</v>
      </c>
      <c r="P173" s="184">
        <f t="shared" si="104"/>
        <v>0</v>
      </c>
      <c r="Q173" s="184">
        <f t="shared" si="104"/>
        <v>0</v>
      </c>
      <c r="R173" s="184">
        <f t="shared" si="104"/>
        <v>0</v>
      </c>
      <c r="S173" s="92"/>
      <c r="T173" s="92"/>
      <c r="U173" s="92"/>
      <c r="V173" s="92"/>
      <c r="W173" s="92"/>
      <c r="X173" s="92"/>
      <c r="Y173" s="92"/>
      <c r="Z173" s="92"/>
    </row>
    <row r="174" spans="1:16383" s="91" customFormat="1" x14ac:dyDescent="0.25">
      <c r="A174" s="170"/>
      <c r="B174" s="165"/>
      <c r="C174" s="166"/>
      <c r="D174" s="171"/>
      <c r="E174" s="7" t="s">
        <v>551</v>
      </c>
      <c r="F174" s="184"/>
      <c r="G174" s="184" t="s">
        <v>296</v>
      </c>
      <c r="H174" s="244"/>
      <c r="I174" s="184"/>
      <c r="J174" s="185">
        <f>J173-J172</f>
        <v>0</v>
      </c>
      <c r="K174" s="185">
        <f t="shared" ref="K174:R174" si="105">K173-K172</f>
        <v>0</v>
      </c>
      <c r="L174" s="185">
        <f t="shared" si="105"/>
        <v>0</v>
      </c>
      <c r="M174" s="185">
        <f t="shared" si="105"/>
        <v>0</v>
      </c>
      <c r="N174" s="185">
        <f t="shared" si="105"/>
        <v>0</v>
      </c>
      <c r="O174" s="185">
        <f t="shared" si="105"/>
        <v>0</v>
      </c>
      <c r="P174" s="185">
        <f t="shared" si="105"/>
        <v>0</v>
      </c>
      <c r="Q174" s="185">
        <f t="shared" si="105"/>
        <v>0</v>
      </c>
      <c r="R174" s="185">
        <f t="shared" si="105"/>
        <v>0</v>
      </c>
      <c r="S174" s="92"/>
      <c r="T174" s="92"/>
      <c r="U174" s="92"/>
      <c r="V174" s="92"/>
      <c r="W174" s="92"/>
      <c r="X174" s="92"/>
      <c r="Y174" s="92"/>
      <c r="Z174" s="92"/>
    </row>
    <row r="175" spans="1:16383" s="91" customFormat="1" x14ac:dyDescent="0.25">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x14ac:dyDescent="0.25">
      <c r="A176" s="49"/>
      <c r="D176" s="57"/>
      <c r="E176" s="7" t="str">
        <f>E$174</f>
        <v>Difference RCV balance END - real</v>
      </c>
      <c r="F176" s="185">
        <f t="shared" ref="F176:R176" si="106">F$174</f>
        <v>0</v>
      </c>
      <c r="G176" s="168" t="str">
        <f t="shared" si="106"/>
        <v>£m</v>
      </c>
      <c r="H176" s="247">
        <f t="shared" si="106"/>
        <v>0</v>
      </c>
      <c r="I176" s="247">
        <f t="shared" si="106"/>
        <v>0</v>
      </c>
      <c r="J176" s="185">
        <f t="shared" si="106"/>
        <v>0</v>
      </c>
      <c r="K176" s="185">
        <f t="shared" si="106"/>
        <v>0</v>
      </c>
      <c r="L176" s="185">
        <f t="shared" si="106"/>
        <v>0</v>
      </c>
      <c r="M176" s="185">
        <f t="shared" si="106"/>
        <v>0</v>
      </c>
      <c r="N176" s="185">
        <f t="shared" si="106"/>
        <v>0</v>
      </c>
      <c r="O176" s="185">
        <f t="shared" si="106"/>
        <v>0</v>
      </c>
      <c r="P176" s="185">
        <f t="shared" si="106"/>
        <v>0</v>
      </c>
      <c r="Q176" s="185">
        <f t="shared" si="106"/>
        <v>0</v>
      </c>
      <c r="R176" s="185">
        <f t="shared" si="106"/>
        <v>0</v>
      </c>
    </row>
    <row r="177" spans="1:26" s="92" customFormat="1" x14ac:dyDescent="0.25">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7" customFormat="1" x14ac:dyDescent="0.25">
      <c r="A178" s="270"/>
      <c r="B178" s="271"/>
      <c r="C178" s="272"/>
      <c r="D178" s="273"/>
      <c r="E178" s="34" t="s">
        <v>601</v>
      </c>
      <c r="F178" s="269"/>
      <c r="G178" s="269" t="s">
        <v>296</v>
      </c>
      <c r="H178" s="268"/>
      <c r="I178" s="269"/>
      <c r="J178" s="269">
        <f xml:space="preserve"> J176 * J177</f>
        <v>0</v>
      </c>
      <c r="K178" s="269">
        <f t="shared" ref="K178:P178" si="107" xml:space="preserve"> K176 * K177</f>
        <v>0</v>
      </c>
      <c r="L178" s="269">
        <f t="shared" si="107"/>
        <v>0</v>
      </c>
      <c r="M178" s="269">
        <f t="shared" si="107"/>
        <v>0</v>
      </c>
      <c r="N178" s="269">
        <f t="shared" si="107"/>
        <v>0</v>
      </c>
      <c r="O178" s="269">
        <f t="shared" si="107"/>
        <v>0</v>
      </c>
      <c r="P178" s="269">
        <f t="shared" si="107"/>
        <v>0</v>
      </c>
      <c r="Q178" s="269">
        <f xml:space="preserve"> Q176 * Q177</f>
        <v>0</v>
      </c>
      <c r="R178" s="269">
        <f t="shared" ref="R178" si="108" xml:space="preserve"> R176 * R177</f>
        <v>0</v>
      </c>
      <c r="S178" s="95"/>
      <c r="T178" s="95"/>
      <c r="U178" s="95"/>
      <c r="V178" s="95"/>
      <c r="W178" s="95"/>
      <c r="X178" s="95"/>
      <c r="Y178" s="95"/>
      <c r="Z178" s="95"/>
    </row>
    <row r="179" spans="1:26" x14ac:dyDescent="0.25">
      <c r="H179" s="184"/>
      <c r="J179" s="184"/>
      <c r="K179" s="184"/>
      <c r="L179" s="184"/>
      <c r="M179" s="185"/>
      <c r="N179" s="184"/>
      <c r="O179" s="184"/>
      <c r="P179" s="184"/>
      <c r="Q179" s="184"/>
      <c r="R179" s="184"/>
    </row>
    <row r="180" spans="1:26" x14ac:dyDescent="0.25">
      <c r="A180" s="50" t="s">
        <v>553</v>
      </c>
      <c r="B180" s="50"/>
    </row>
    <row r="182" spans="1:26" s="91" customFormat="1" x14ac:dyDescent="0.25">
      <c r="A182" s="170"/>
      <c r="B182" s="165"/>
      <c r="C182" s="166"/>
      <c r="D182" s="171"/>
      <c r="E182" s="7" t="str">
        <f>E$135</f>
        <v>True up Nominal RCV run-off</v>
      </c>
      <c r="F182" s="184">
        <f t="shared" ref="F182:R182" si="109">F$135</f>
        <v>0</v>
      </c>
      <c r="G182" s="184" t="str">
        <f t="shared" si="109"/>
        <v>£m</v>
      </c>
      <c r="H182" s="184">
        <f t="shared" si="109"/>
        <v>0</v>
      </c>
      <c r="I182" s="184">
        <f t="shared" si="109"/>
        <v>0</v>
      </c>
      <c r="J182" s="184">
        <f t="shared" si="109"/>
        <v>0</v>
      </c>
      <c r="K182" s="184">
        <f t="shared" si="109"/>
        <v>0</v>
      </c>
      <c r="L182" s="184">
        <f t="shared" si="109"/>
        <v>0</v>
      </c>
      <c r="M182" s="184">
        <f t="shared" si="109"/>
        <v>0</v>
      </c>
      <c r="N182" s="184">
        <f t="shared" si="109"/>
        <v>0</v>
      </c>
      <c r="O182" s="184">
        <f t="shared" si="109"/>
        <v>0</v>
      </c>
      <c r="P182" s="184">
        <f t="shared" si="109"/>
        <v>0</v>
      </c>
      <c r="Q182" s="184">
        <f t="shared" si="109"/>
        <v>0</v>
      </c>
      <c r="R182" s="184">
        <f t="shared" si="109"/>
        <v>0</v>
      </c>
      <c r="S182" s="92"/>
      <c r="T182" s="92"/>
      <c r="U182" s="92"/>
      <c r="V182" s="92"/>
      <c r="W182" s="92"/>
      <c r="X182" s="92"/>
      <c r="Y182" s="92"/>
      <c r="Z182" s="92"/>
    </row>
    <row r="183" spans="1:26" s="91" customFormat="1" x14ac:dyDescent="0.25">
      <c r="A183" s="170"/>
      <c r="B183" s="165"/>
      <c r="C183" s="166"/>
      <c r="D183" s="171"/>
      <c r="E183" s="7" t="str">
        <f>E$153</f>
        <v>True up Nominal return</v>
      </c>
      <c r="F183" s="184">
        <f t="shared" ref="F183:R183" si="110">F$153</f>
        <v>0</v>
      </c>
      <c r="G183" s="184" t="str">
        <f t="shared" si="110"/>
        <v>£m</v>
      </c>
      <c r="H183" s="184">
        <f t="shared" si="110"/>
        <v>0</v>
      </c>
      <c r="I183" s="184">
        <f t="shared" si="110"/>
        <v>0</v>
      </c>
      <c r="J183" s="184">
        <f t="shared" si="110"/>
        <v>0</v>
      </c>
      <c r="K183" s="184">
        <f t="shared" si="110"/>
        <v>0</v>
      </c>
      <c r="L183" s="184">
        <f t="shared" si="110"/>
        <v>0</v>
      </c>
      <c r="M183" s="184">
        <f t="shared" si="110"/>
        <v>0</v>
      </c>
      <c r="N183" s="184">
        <f t="shared" si="110"/>
        <v>0</v>
      </c>
      <c r="O183" s="184">
        <f t="shared" si="110"/>
        <v>0</v>
      </c>
      <c r="P183" s="184">
        <f t="shared" si="110"/>
        <v>0</v>
      </c>
      <c r="Q183" s="184">
        <f t="shared" si="110"/>
        <v>0</v>
      </c>
      <c r="R183" s="184">
        <f t="shared" si="110"/>
        <v>0</v>
      </c>
      <c r="S183" s="92"/>
      <c r="T183" s="92"/>
      <c r="U183" s="92"/>
      <c r="V183" s="92"/>
      <c r="W183" s="92"/>
      <c r="X183" s="92"/>
      <c r="Y183" s="92"/>
      <c r="Z183" s="92"/>
    </row>
    <row r="184" spans="1:26" s="91" customFormat="1" x14ac:dyDescent="0.25">
      <c r="A184" s="170"/>
      <c r="B184" s="165"/>
      <c r="C184" s="166"/>
      <c r="D184" s="171"/>
      <c r="E184" s="7" t="str">
        <f>E$157</f>
        <v>Total True up Nominal revenue to company</v>
      </c>
      <c r="F184" s="184">
        <f t="shared" ref="F184:R184" si="111">F$157</f>
        <v>0</v>
      </c>
      <c r="G184" s="184" t="str">
        <f t="shared" si="111"/>
        <v>£m</v>
      </c>
      <c r="H184" s="184">
        <f t="shared" si="111"/>
        <v>0</v>
      </c>
      <c r="I184" s="184">
        <f t="shared" si="111"/>
        <v>0</v>
      </c>
      <c r="J184" s="184">
        <f t="shared" si="111"/>
        <v>0</v>
      </c>
      <c r="K184" s="184">
        <f t="shared" si="111"/>
        <v>0</v>
      </c>
      <c r="L184" s="184">
        <f t="shared" si="111"/>
        <v>0</v>
      </c>
      <c r="M184" s="184">
        <f t="shared" si="111"/>
        <v>0</v>
      </c>
      <c r="N184" s="184">
        <f t="shared" si="111"/>
        <v>0</v>
      </c>
      <c r="O184" s="184">
        <f t="shared" si="111"/>
        <v>0</v>
      </c>
      <c r="P184" s="184">
        <f t="shared" si="111"/>
        <v>0</v>
      </c>
      <c r="Q184" s="184">
        <f t="shared" si="111"/>
        <v>0</v>
      </c>
      <c r="R184" s="184">
        <f t="shared" si="111"/>
        <v>0</v>
      </c>
      <c r="S184" s="92"/>
      <c r="T184" s="92"/>
      <c r="U184" s="92"/>
      <c r="V184" s="92"/>
      <c r="W184" s="92"/>
      <c r="X184" s="92"/>
      <c r="Y184" s="92"/>
      <c r="Z184" s="92"/>
    </row>
    <row r="185" spans="1:26" s="91" customFormat="1" x14ac:dyDescent="0.25">
      <c r="A185" s="170"/>
      <c r="B185" s="165"/>
      <c r="C185" s="166"/>
      <c r="D185" s="171"/>
      <c r="E185" s="7" t="str">
        <f>E$106</f>
        <v>RCV run-off company should have received</v>
      </c>
      <c r="F185" s="184">
        <f t="shared" ref="F185:R185" si="112">F$106</f>
        <v>0</v>
      </c>
      <c r="G185" s="184" t="str">
        <f t="shared" si="112"/>
        <v>£m</v>
      </c>
      <c r="H185" s="184">
        <f t="shared" si="112"/>
        <v>0</v>
      </c>
      <c r="I185" s="184">
        <f t="shared" si="112"/>
        <v>0</v>
      </c>
      <c r="J185" s="184">
        <f t="shared" si="112"/>
        <v>0</v>
      </c>
      <c r="K185" s="184">
        <f t="shared" si="112"/>
        <v>0</v>
      </c>
      <c r="L185" s="184">
        <f t="shared" si="112"/>
        <v>0</v>
      </c>
      <c r="M185" s="184">
        <f t="shared" si="112"/>
        <v>0</v>
      </c>
      <c r="N185" s="184">
        <f t="shared" si="112"/>
        <v>0</v>
      </c>
      <c r="O185" s="184">
        <f t="shared" si="112"/>
        <v>0</v>
      </c>
      <c r="P185" s="184">
        <f t="shared" si="112"/>
        <v>0</v>
      </c>
      <c r="Q185" s="184">
        <f t="shared" si="112"/>
        <v>0</v>
      </c>
      <c r="R185" s="184">
        <f t="shared" si="112"/>
        <v>0</v>
      </c>
      <c r="S185" s="92"/>
      <c r="T185" s="92"/>
      <c r="U185" s="92"/>
      <c r="V185" s="92"/>
      <c r="W185" s="92"/>
      <c r="X185" s="92"/>
      <c r="Y185" s="92"/>
      <c r="Z185" s="92"/>
    </row>
    <row r="186" spans="1:26" s="91" customFormat="1" x14ac:dyDescent="0.25">
      <c r="A186" s="170"/>
      <c r="B186" s="165"/>
      <c r="C186" s="166"/>
      <c r="D186" s="171"/>
      <c r="E186" s="7" t="str">
        <f>E$107</f>
        <v>Nominal return company should have received</v>
      </c>
      <c r="F186" s="184">
        <f t="shared" ref="F186:R186" si="113">F$107</f>
        <v>0</v>
      </c>
      <c r="G186" s="184" t="str">
        <f t="shared" si="113"/>
        <v>£m</v>
      </c>
      <c r="H186" s="184">
        <f t="shared" si="113"/>
        <v>0</v>
      </c>
      <c r="I186" s="184">
        <f t="shared" si="113"/>
        <v>0</v>
      </c>
      <c r="J186" s="184">
        <f t="shared" si="113"/>
        <v>0</v>
      </c>
      <c r="K186" s="184">
        <f t="shared" si="113"/>
        <v>0</v>
      </c>
      <c r="L186" s="184">
        <f t="shared" si="113"/>
        <v>0</v>
      </c>
      <c r="M186" s="184">
        <f t="shared" si="113"/>
        <v>0</v>
      </c>
      <c r="N186" s="184">
        <f t="shared" si="113"/>
        <v>0</v>
      </c>
      <c r="O186" s="184">
        <f t="shared" si="113"/>
        <v>0</v>
      </c>
      <c r="P186" s="184">
        <f t="shared" si="113"/>
        <v>0</v>
      </c>
      <c r="Q186" s="184">
        <f t="shared" si="113"/>
        <v>0</v>
      </c>
      <c r="R186" s="184">
        <f t="shared" si="113"/>
        <v>0</v>
      </c>
      <c r="S186" s="92"/>
      <c r="T186" s="92"/>
      <c r="U186" s="92"/>
      <c r="V186" s="92"/>
      <c r="W186" s="92"/>
      <c r="X186" s="92"/>
      <c r="Y186" s="92"/>
      <c r="Z186" s="92"/>
    </row>
    <row r="187" spans="1:26" s="91" customFormat="1" x14ac:dyDescent="0.25">
      <c r="A187" s="170"/>
      <c r="B187" s="165"/>
      <c r="C187" s="166"/>
      <c r="D187" s="171"/>
      <c r="E187" s="7" t="str">
        <f>E$108</f>
        <v>Total nominal revenue company should have received</v>
      </c>
      <c r="F187" s="184">
        <f t="shared" ref="F187:R187" si="114">F$108</f>
        <v>0</v>
      </c>
      <c r="G187" s="184" t="str">
        <f t="shared" si="114"/>
        <v>£m</v>
      </c>
      <c r="H187" s="184">
        <f t="shared" si="114"/>
        <v>0</v>
      </c>
      <c r="I187" s="184">
        <f t="shared" si="114"/>
        <v>0</v>
      </c>
      <c r="J187" s="184">
        <f t="shared" si="114"/>
        <v>0</v>
      </c>
      <c r="K187" s="184">
        <f t="shared" si="114"/>
        <v>0</v>
      </c>
      <c r="L187" s="184">
        <f t="shared" si="114"/>
        <v>0</v>
      </c>
      <c r="M187" s="184">
        <f t="shared" si="114"/>
        <v>0</v>
      </c>
      <c r="N187" s="184">
        <f t="shared" si="114"/>
        <v>0</v>
      </c>
      <c r="O187" s="184">
        <f t="shared" si="114"/>
        <v>0</v>
      </c>
      <c r="P187" s="184">
        <f t="shared" si="114"/>
        <v>0</v>
      </c>
      <c r="Q187" s="184">
        <f t="shared" si="114"/>
        <v>0</v>
      </c>
      <c r="R187" s="184">
        <f t="shared" si="114"/>
        <v>0</v>
      </c>
      <c r="S187" s="92"/>
      <c r="T187" s="92"/>
      <c r="U187" s="92"/>
      <c r="V187" s="92"/>
      <c r="W187" s="92"/>
      <c r="X187" s="92"/>
      <c r="Y187" s="92"/>
      <c r="Z187" s="92"/>
    </row>
    <row r="188" spans="1:26" s="205" customFormat="1" x14ac:dyDescent="0.25">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1.0416029201511179</v>
      </c>
      <c r="M188" s="205">
        <f>Index!M$47</f>
        <v>1.0622616980779827</v>
      </c>
      <c r="N188" s="205">
        <f>Index!N$47</f>
        <v>1.0835515290872799</v>
      </c>
      <c r="O188" s="205">
        <f>Index!O$47</f>
        <v>1.1060365794841869</v>
      </c>
      <c r="P188" s="205">
        <f>Index!P$47</f>
        <v>1.1292633476533553</v>
      </c>
      <c r="Q188" s="205">
        <f>Index!Q$47</f>
        <v>1.1529778779540774</v>
      </c>
      <c r="R188" s="205">
        <f>Index!R$47</f>
        <v>1.1760374355131578</v>
      </c>
    </row>
    <row r="189" spans="1:26" s="91" customFormat="1" x14ac:dyDescent="0.25">
      <c r="A189" s="170"/>
      <c r="B189" s="165"/>
      <c r="C189" s="166"/>
      <c r="D189" s="171"/>
      <c r="E189" s="7" t="str">
        <f t="shared" ref="E189:E194" si="115" xml:space="preserve"> E182 &amp; "- real"</f>
        <v>True up Nominal RCV run-off- real</v>
      </c>
      <c r="F189" s="184"/>
      <c r="G189" s="184" t="str">
        <f t="shared" ref="G189:G194" si="116">G$270</f>
        <v>£m</v>
      </c>
      <c r="H189" s="244">
        <f t="shared" ref="H189:H194" si="117">SUM(J189:R189)</f>
        <v>0</v>
      </c>
      <c r="I189" s="184"/>
      <c r="J189" s="184">
        <f t="shared" ref="J189:R189" si="118" xml:space="preserve"> IF(J$279 = 0, 0, J182 / J$279)</f>
        <v>0</v>
      </c>
      <c r="K189" s="184">
        <f t="shared" si="118"/>
        <v>0</v>
      </c>
      <c r="L189" s="184">
        <f t="shared" si="118"/>
        <v>0</v>
      </c>
      <c r="M189" s="185">
        <f t="shared" si="118"/>
        <v>0</v>
      </c>
      <c r="N189" s="184">
        <f t="shared" si="118"/>
        <v>0</v>
      </c>
      <c r="O189" s="184">
        <f t="shared" si="118"/>
        <v>0</v>
      </c>
      <c r="P189" s="184">
        <f t="shared" si="118"/>
        <v>0</v>
      </c>
      <c r="Q189" s="184">
        <f t="shared" si="118"/>
        <v>0</v>
      </c>
      <c r="R189" s="184">
        <f t="shared" si="118"/>
        <v>0</v>
      </c>
      <c r="S189" s="92"/>
      <c r="T189" s="92"/>
      <c r="U189" s="92"/>
      <c r="V189" s="92"/>
      <c r="W189" s="92"/>
      <c r="X189" s="92"/>
      <c r="Y189" s="92"/>
      <c r="Z189" s="92"/>
    </row>
    <row r="190" spans="1:26" s="91" customFormat="1" x14ac:dyDescent="0.25">
      <c r="A190" s="170"/>
      <c r="B190" s="165"/>
      <c r="C190" s="166"/>
      <c r="D190" s="171"/>
      <c r="E190" s="7" t="str">
        <f t="shared" si="115"/>
        <v>True up Nominal return- real</v>
      </c>
      <c r="F190" s="184"/>
      <c r="G190" s="184" t="str">
        <f t="shared" si="116"/>
        <v>£m</v>
      </c>
      <c r="H190" s="244">
        <f t="shared" si="117"/>
        <v>0</v>
      </c>
      <c r="I190" s="184"/>
      <c r="J190" s="184">
        <f t="shared" ref="J190:R190" si="119" xml:space="preserve"> IF(J$279 = 0, 0, J183 / J$279)</f>
        <v>0</v>
      </c>
      <c r="K190" s="184">
        <f t="shared" si="119"/>
        <v>0</v>
      </c>
      <c r="L190" s="184">
        <f t="shared" si="119"/>
        <v>0</v>
      </c>
      <c r="M190" s="185">
        <f t="shared" si="119"/>
        <v>0</v>
      </c>
      <c r="N190" s="184">
        <f t="shared" si="119"/>
        <v>0</v>
      </c>
      <c r="O190" s="184">
        <f t="shared" si="119"/>
        <v>0</v>
      </c>
      <c r="P190" s="184">
        <f t="shared" si="119"/>
        <v>0</v>
      </c>
      <c r="Q190" s="184">
        <f t="shared" si="119"/>
        <v>0</v>
      </c>
      <c r="R190" s="184">
        <f t="shared" si="119"/>
        <v>0</v>
      </c>
      <c r="S190" s="92"/>
      <c r="T190" s="92"/>
      <c r="U190" s="92"/>
      <c r="V190" s="92"/>
      <c r="W190" s="92"/>
      <c r="X190" s="92"/>
      <c r="Y190" s="92"/>
      <c r="Z190" s="92"/>
    </row>
    <row r="191" spans="1:26" s="91" customFormat="1" x14ac:dyDescent="0.25">
      <c r="A191" s="170"/>
      <c r="B191" s="165"/>
      <c r="C191" s="166"/>
      <c r="D191" s="171"/>
      <c r="E191" s="7" t="str">
        <f t="shared" si="115"/>
        <v>Total True up Nominal revenue to company- real</v>
      </c>
      <c r="F191" s="184"/>
      <c r="G191" s="184" t="str">
        <f t="shared" si="116"/>
        <v>£m</v>
      </c>
      <c r="H191" s="244">
        <f t="shared" si="117"/>
        <v>0</v>
      </c>
      <c r="I191" s="184"/>
      <c r="J191" s="184">
        <f t="shared" ref="J191:R191" si="120" xml:space="preserve"> IF(J$279 = 0, 0, J184 / J$279)</f>
        <v>0</v>
      </c>
      <c r="K191" s="184">
        <f t="shared" si="120"/>
        <v>0</v>
      </c>
      <c r="L191" s="184">
        <f t="shared" si="120"/>
        <v>0</v>
      </c>
      <c r="M191" s="185">
        <f t="shared" si="120"/>
        <v>0</v>
      </c>
      <c r="N191" s="184">
        <f t="shared" si="120"/>
        <v>0</v>
      </c>
      <c r="O191" s="184">
        <f t="shared" si="120"/>
        <v>0</v>
      </c>
      <c r="P191" s="184">
        <f t="shared" si="120"/>
        <v>0</v>
      </c>
      <c r="Q191" s="184">
        <f t="shared" si="120"/>
        <v>0</v>
      </c>
      <c r="R191" s="184">
        <f t="shared" si="120"/>
        <v>0</v>
      </c>
      <c r="S191" s="92"/>
      <c r="T191" s="92"/>
      <c r="U191" s="92"/>
      <c r="V191" s="92"/>
      <c r="W191" s="92"/>
      <c r="X191" s="92"/>
      <c r="Y191" s="92"/>
      <c r="Z191" s="92"/>
    </row>
    <row r="192" spans="1:26" s="91" customFormat="1" x14ac:dyDescent="0.25">
      <c r="A192" s="170"/>
      <c r="B192" s="165"/>
      <c r="C192" s="166"/>
      <c r="D192" s="171"/>
      <c r="E192" s="7" t="str">
        <f t="shared" si="115"/>
        <v>RCV run-off company should have received- real</v>
      </c>
      <c r="F192" s="184"/>
      <c r="G192" s="184" t="str">
        <f t="shared" si="116"/>
        <v>£m</v>
      </c>
      <c r="H192" s="244">
        <f t="shared" si="117"/>
        <v>0</v>
      </c>
      <c r="I192" s="184"/>
      <c r="J192" s="184">
        <f t="shared" ref="J192:R192" si="121" xml:space="preserve"> IF(J$279 = 0, 0, J185 / J$279)</f>
        <v>0</v>
      </c>
      <c r="K192" s="184">
        <f t="shared" si="121"/>
        <v>0</v>
      </c>
      <c r="L192" s="184">
        <f t="shared" si="121"/>
        <v>0</v>
      </c>
      <c r="M192" s="185">
        <f t="shared" si="121"/>
        <v>0</v>
      </c>
      <c r="N192" s="184">
        <f t="shared" si="121"/>
        <v>0</v>
      </c>
      <c r="O192" s="184">
        <f t="shared" si="121"/>
        <v>0</v>
      </c>
      <c r="P192" s="184">
        <f t="shared" si="121"/>
        <v>0</v>
      </c>
      <c r="Q192" s="184">
        <f t="shared" si="121"/>
        <v>0</v>
      </c>
      <c r="R192" s="184">
        <f t="shared" si="121"/>
        <v>0</v>
      </c>
      <c r="S192" s="92"/>
      <c r="T192" s="92"/>
      <c r="U192" s="92"/>
      <c r="V192" s="92"/>
      <c r="W192" s="92"/>
      <c r="X192" s="92"/>
      <c r="Y192" s="92"/>
      <c r="Z192" s="92"/>
    </row>
    <row r="193" spans="1:26" s="91" customFormat="1" x14ac:dyDescent="0.25">
      <c r="A193" s="170"/>
      <c r="B193" s="165"/>
      <c r="C193" s="166"/>
      <c r="D193" s="171"/>
      <c r="E193" s="7" t="str">
        <f t="shared" si="115"/>
        <v>Nominal return company should have received- real</v>
      </c>
      <c r="F193" s="184"/>
      <c r="G193" s="184" t="str">
        <f t="shared" si="116"/>
        <v>£m</v>
      </c>
      <c r="H193" s="244">
        <f t="shared" si="117"/>
        <v>0</v>
      </c>
      <c r="I193" s="184"/>
      <c r="J193" s="184">
        <f t="shared" ref="J193:R193" si="122" xml:space="preserve"> IF(J$279 = 0, 0, J186 / J$279)</f>
        <v>0</v>
      </c>
      <c r="K193" s="184">
        <f t="shared" si="122"/>
        <v>0</v>
      </c>
      <c r="L193" s="184">
        <f t="shared" si="122"/>
        <v>0</v>
      </c>
      <c r="M193" s="185">
        <f t="shared" si="122"/>
        <v>0</v>
      </c>
      <c r="N193" s="184">
        <f t="shared" si="122"/>
        <v>0</v>
      </c>
      <c r="O193" s="184">
        <f t="shared" si="122"/>
        <v>0</v>
      </c>
      <c r="P193" s="184">
        <f t="shared" si="122"/>
        <v>0</v>
      </c>
      <c r="Q193" s="184">
        <f t="shared" si="122"/>
        <v>0</v>
      </c>
      <c r="R193" s="184">
        <f t="shared" si="122"/>
        <v>0</v>
      </c>
      <c r="S193" s="92"/>
      <c r="T193" s="92"/>
      <c r="U193" s="92"/>
      <c r="V193" s="92"/>
      <c r="W193" s="92"/>
      <c r="X193" s="92"/>
      <c r="Y193" s="92"/>
      <c r="Z193" s="92"/>
    </row>
    <row r="194" spans="1:26" s="91" customFormat="1" x14ac:dyDescent="0.25">
      <c r="A194" s="170"/>
      <c r="B194" s="165"/>
      <c r="C194" s="166"/>
      <c r="D194" s="171"/>
      <c r="E194" s="7" t="str">
        <f t="shared" si="115"/>
        <v>Total nominal revenue company should have received- real</v>
      </c>
      <c r="F194" s="184"/>
      <c r="G194" s="184" t="str">
        <f t="shared" si="116"/>
        <v>£m</v>
      </c>
      <c r="H194" s="244">
        <f t="shared" si="117"/>
        <v>0</v>
      </c>
      <c r="I194" s="184"/>
      <c r="J194" s="184">
        <f t="shared" ref="J194:R194" si="123" xml:space="preserve"> IF(J$279 = 0, 0, J187 / J$279)</f>
        <v>0</v>
      </c>
      <c r="K194" s="184">
        <f t="shared" si="123"/>
        <v>0</v>
      </c>
      <c r="L194" s="184">
        <f t="shared" si="123"/>
        <v>0</v>
      </c>
      <c r="M194" s="185">
        <f t="shared" si="123"/>
        <v>0</v>
      </c>
      <c r="N194" s="184">
        <f t="shared" si="123"/>
        <v>0</v>
      </c>
      <c r="O194" s="184">
        <f t="shared" si="123"/>
        <v>0</v>
      </c>
      <c r="P194" s="184">
        <f t="shared" si="123"/>
        <v>0</v>
      </c>
      <c r="Q194" s="184">
        <f t="shared" si="123"/>
        <v>0</v>
      </c>
      <c r="R194" s="184">
        <f t="shared" si="123"/>
        <v>0</v>
      </c>
      <c r="S194" s="92"/>
      <c r="T194" s="92"/>
      <c r="U194" s="92"/>
      <c r="V194" s="92"/>
      <c r="W194" s="92"/>
      <c r="X194" s="92"/>
      <c r="Y194" s="92"/>
      <c r="Z194" s="92"/>
    </row>
    <row r="196" spans="1:26" s="91" customFormat="1" x14ac:dyDescent="0.25">
      <c r="A196" s="170"/>
      <c r="B196" s="165"/>
      <c r="C196" s="166"/>
      <c r="D196" s="171"/>
      <c r="E196" s="7" t="str">
        <f>E$189</f>
        <v>True up Nominal RCV run-off- real</v>
      </c>
      <c r="F196" s="184">
        <f t="shared" ref="F196:R196" si="124">F$189</f>
        <v>0</v>
      </c>
      <c r="G196" s="184" t="str">
        <f t="shared" si="124"/>
        <v>£m</v>
      </c>
      <c r="H196" s="244">
        <f t="shared" si="124"/>
        <v>0</v>
      </c>
      <c r="I196" s="184">
        <f t="shared" si="124"/>
        <v>0</v>
      </c>
      <c r="J196" s="184">
        <f t="shared" si="124"/>
        <v>0</v>
      </c>
      <c r="K196" s="184">
        <f t="shared" si="124"/>
        <v>0</v>
      </c>
      <c r="L196" s="184">
        <f t="shared" si="124"/>
        <v>0</v>
      </c>
      <c r="M196" s="185">
        <f t="shared" si="124"/>
        <v>0</v>
      </c>
      <c r="N196" s="184">
        <f t="shared" si="124"/>
        <v>0</v>
      </c>
      <c r="O196" s="184">
        <f t="shared" si="124"/>
        <v>0</v>
      </c>
      <c r="P196" s="184">
        <f t="shared" si="124"/>
        <v>0</v>
      </c>
      <c r="Q196" s="184">
        <f t="shared" si="124"/>
        <v>0</v>
      </c>
      <c r="R196" s="184">
        <f t="shared" si="124"/>
        <v>0</v>
      </c>
      <c r="S196" s="92"/>
      <c r="T196" s="92"/>
      <c r="U196" s="92"/>
      <c r="V196" s="92"/>
      <c r="W196" s="92"/>
      <c r="X196" s="92"/>
      <c r="Y196" s="92"/>
      <c r="Z196" s="92"/>
    </row>
    <row r="197" spans="1:26" s="91" customFormat="1" x14ac:dyDescent="0.25">
      <c r="A197" s="170"/>
      <c r="B197" s="165"/>
      <c r="C197" s="166"/>
      <c r="D197" s="171"/>
      <c r="E197" s="7" t="str">
        <f>E$192</f>
        <v>RCV run-off company should have received- real</v>
      </c>
      <c r="F197" s="184">
        <f t="shared" ref="F197:R197" si="125">F$192</f>
        <v>0</v>
      </c>
      <c r="G197" s="184" t="str">
        <f t="shared" si="125"/>
        <v>£m</v>
      </c>
      <c r="H197" s="244">
        <f t="shared" si="125"/>
        <v>0</v>
      </c>
      <c r="I197" s="184">
        <f t="shared" si="125"/>
        <v>0</v>
      </c>
      <c r="J197" s="184">
        <f t="shared" si="125"/>
        <v>0</v>
      </c>
      <c r="K197" s="184">
        <f t="shared" si="125"/>
        <v>0</v>
      </c>
      <c r="L197" s="184">
        <f t="shared" si="125"/>
        <v>0</v>
      </c>
      <c r="M197" s="185">
        <f t="shared" si="125"/>
        <v>0</v>
      </c>
      <c r="N197" s="184">
        <f t="shared" si="125"/>
        <v>0</v>
      </c>
      <c r="O197" s="184">
        <f t="shared" si="125"/>
        <v>0</v>
      </c>
      <c r="P197" s="184">
        <f t="shared" si="125"/>
        <v>0</v>
      </c>
      <c r="Q197" s="184">
        <f t="shared" si="125"/>
        <v>0</v>
      </c>
      <c r="R197" s="184">
        <f t="shared" si="125"/>
        <v>0</v>
      </c>
      <c r="S197" s="92"/>
      <c r="T197" s="92"/>
      <c r="U197" s="92"/>
      <c r="V197" s="92"/>
      <c r="W197" s="92"/>
      <c r="X197" s="92"/>
      <c r="Y197" s="92"/>
      <c r="Z197" s="92"/>
    </row>
    <row r="198" spans="1:26" x14ac:dyDescent="0.25">
      <c r="C198" s="276"/>
      <c r="E198" s="7" t="s">
        <v>554</v>
      </c>
      <c r="G198" s="7" t="s">
        <v>296</v>
      </c>
      <c r="H198" s="185">
        <f xml:space="preserve"> SUM(J198:R198)</f>
        <v>0</v>
      </c>
      <c r="I198" s="185"/>
      <c r="J198" s="184">
        <f t="shared" ref="J198:K198" si="126">J197-J196</f>
        <v>0</v>
      </c>
      <c r="K198" s="184">
        <f t="shared" si="126"/>
        <v>0</v>
      </c>
      <c r="L198" s="184">
        <f>L197-L196</f>
        <v>0</v>
      </c>
      <c r="M198" s="185">
        <f>M197-M196</f>
        <v>0</v>
      </c>
      <c r="N198" s="184">
        <f t="shared" ref="N198:R198" si="127">N197-N196</f>
        <v>0</v>
      </c>
      <c r="O198" s="184">
        <f t="shared" si="127"/>
        <v>0</v>
      </c>
      <c r="P198" s="184">
        <f t="shared" si="127"/>
        <v>0</v>
      </c>
      <c r="Q198" s="184">
        <f t="shared" si="127"/>
        <v>0</v>
      </c>
      <c r="R198" s="184">
        <f t="shared" si="127"/>
        <v>0</v>
      </c>
    </row>
    <row r="200" spans="1:26" x14ac:dyDescent="0.25">
      <c r="C200" s="276"/>
      <c r="E200" s="7" t="str">
        <f>E$190</f>
        <v>True up Nominal return- real</v>
      </c>
      <c r="F200" s="7">
        <f t="shared" ref="F200:R200" si="128">F$190</f>
        <v>0</v>
      </c>
      <c r="G200" s="7" t="str">
        <f t="shared" si="128"/>
        <v>£m</v>
      </c>
      <c r="H200" s="185">
        <f t="shared" si="128"/>
        <v>0</v>
      </c>
      <c r="I200" s="185">
        <f t="shared" si="128"/>
        <v>0</v>
      </c>
      <c r="J200" s="184">
        <f t="shared" si="128"/>
        <v>0</v>
      </c>
      <c r="K200" s="184">
        <f t="shared" si="128"/>
        <v>0</v>
      </c>
      <c r="L200" s="184">
        <f t="shared" si="128"/>
        <v>0</v>
      </c>
      <c r="M200" s="185">
        <f t="shared" si="128"/>
        <v>0</v>
      </c>
      <c r="N200" s="184">
        <f t="shared" si="128"/>
        <v>0</v>
      </c>
      <c r="O200" s="184">
        <f t="shared" si="128"/>
        <v>0</v>
      </c>
      <c r="P200" s="184">
        <f t="shared" si="128"/>
        <v>0</v>
      </c>
      <c r="Q200" s="184">
        <f t="shared" si="128"/>
        <v>0</v>
      </c>
      <c r="R200" s="184">
        <f t="shared" si="128"/>
        <v>0</v>
      </c>
    </row>
    <row r="201" spans="1:26" x14ac:dyDescent="0.25">
      <c r="C201" s="276"/>
      <c r="E201" s="7" t="str">
        <f>E$193</f>
        <v>Nominal return company should have received- real</v>
      </c>
      <c r="F201" s="7">
        <f t="shared" ref="F201:R201" si="129">F$193</f>
        <v>0</v>
      </c>
      <c r="G201" s="7" t="str">
        <f t="shared" si="129"/>
        <v>£m</v>
      </c>
      <c r="H201" s="185">
        <f t="shared" si="129"/>
        <v>0</v>
      </c>
      <c r="I201" s="185">
        <f t="shared" si="129"/>
        <v>0</v>
      </c>
      <c r="J201" s="184">
        <f t="shared" si="129"/>
        <v>0</v>
      </c>
      <c r="K201" s="184">
        <f t="shared" si="129"/>
        <v>0</v>
      </c>
      <c r="L201" s="184">
        <f t="shared" si="129"/>
        <v>0</v>
      </c>
      <c r="M201" s="185">
        <f t="shared" si="129"/>
        <v>0</v>
      </c>
      <c r="N201" s="184">
        <f t="shared" si="129"/>
        <v>0</v>
      </c>
      <c r="O201" s="184">
        <f t="shared" si="129"/>
        <v>0</v>
      </c>
      <c r="P201" s="184">
        <f t="shared" si="129"/>
        <v>0</v>
      </c>
      <c r="Q201" s="184">
        <f t="shared" si="129"/>
        <v>0</v>
      </c>
      <c r="R201" s="184">
        <f t="shared" si="129"/>
        <v>0</v>
      </c>
    </row>
    <row r="202" spans="1:26" x14ac:dyDescent="0.25">
      <c r="C202" s="276"/>
      <c r="E202" s="7" t="s">
        <v>555</v>
      </c>
      <c r="G202" s="7" t="s">
        <v>296</v>
      </c>
      <c r="H202" s="185">
        <f xml:space="preserve"> SUM(J202:R202)</f>
        <v>0</v>
      </c>
      <c r="I202" s="185"/>
      <c r="J202" s="184">
        <f t="shared" ref="J202:K202" si="130">J201-J200</f>
        <v>0</v>
      </c>
      <c r="K202" s="184">
        <f t="shared" si="130"/>
        <v>0</v>
      </c>
      <c r="L202" s="184">
        <f>L201-L200</f>
        <v>0</v>
      </c>
      <c r="M202" s="185">
        <f>M201-M200</f>
        <v>0</v>
      </c>
      <c r="N202" s="184">
        <f t="shared" ref="N202" si="131">N201-N200</f>
        <v>0</v>
      </c>
      <c r="O202" s="184">
        <f>O201-O200</f>
        <v>0</v>
      </c>
      <c r="P202" s="184">
        <f t="shared" ref="P202:R202" si="132">P201-P200</f>
        <v>0</v>
      </c>
      <c r="Q202" s="184">
        <f t="shared" si="132"/>
        <v>0</v>
      </c>
      <c r="R202" s="184">
        <f t="shared" si="132"/>
        <v>0</v>
      </c>
    </row>
    <row r="204" spans="1:26" x14ac:dyDescent="0.25">
      <c r="C204" s="276"/>
      <c r="E204" s="7" t="str">
        <f>E$191</f>
        <v>Total True up Nominal revenue to company- real</v>
      </c>
      <c r="F204" s="7">
        <f t="shared" ref="F204:R204" si="133">F$191</f>
        <v>0</v>
      </c>
      <c r="G204" s="7" t="str">
        <f t="shared" si="133"/>
        <v>£m</v>
      </c>
      <c r="H204" s="185">
        <f t="shared" si="133"/>
        <v>0</v>
      </c>
      <c r="I204" s="185">
        <f t="shared" si="133"/>
        <v>0</v>
      </c>
      <c r="J204" s="184">
        <f t="shared" si="133"/>
        <v>0</v>
      </c>
      <c r="K204" s="184">
        <f t="shared" si="133"/>
        <v>0</v>
      </c>
      <c r="L204" s="184">
        <f t="shared" si="133"/>
        <v>0</v>
      </c>
      <c r="M204" s="185">
        <f t="shared" si="133"/>
        <v>0</v>
      </c>
      <c r="N204" s="184">
        <f t="shared" si="133"/>
        <v>0</v>
      </c>
      <c r="O204" s="184">
        <f t="shared" si="133"/>
        <v>0</v>
      </c>
      <c r="P204" s="184">
        <f t="shared" si="133"/>
        <v>0</v>
      </c>
      <c r="Q204" s="184">
        <f t="shared" si="133"/>
        <v>0</v>
      </c>
      <c r="R204" s="184">
        <f t="shared" si="133"/>
        <v>0</v>
      </c>
    </row>
    <row r="205" spans="1:26" x14ac:dyDescent="0.25">
      <c r="C205" s="276"/>
      <c r="E205" s="7" t="str">
        <f>E$194</f>
        <v>Total nominal revenue company should have received- real</v>
      </c>
      <c r="F205" s="7">
        <f t="shared" ref="F205:R205" si="134">F$194</f>
        <v>0</v>
      </c>
      <c r="G205" s="7" t="str">
        <f t="shared" si="134"/>
        <v>£m</v>
      </c>
      <c r="H205" s="185">
        <f t="shared" si="134"/>
        <v>0</v>
      </c>
      <c r="I205" s="185">
        <f t="shared" si="134"/>
        <v>0</v>
      </c>
      <c r="J205" s="184">
        <f t="shared" si="134"/>
        <v>0</v>
      </c>
      <c r="K205" s="184">
        <f t="shared" si="134"/>
        <v>0</v>
      </c>
      <c r="L205" s="184">
        <f t="shared" si="134"/>
        <v>0</v>
      </c>
      <c r="M205" s="185">
        <f t="shared" si="134"/>
        <v>0</v>
      </c>
      <c r="N205" s="184">
        <f t="shared" si="134"/>
        <v>0</v>
      </c>
      <c r="O205" s="184">
        <f t="shared" si="134"/>
        <v>0</v>
      </c>
      <c r="P205" s="184">
        <f t="shared" si="134"/>
        <v>0</v>
      </c>
      <c r="Q205" s="184">
        <f t="shared" si="134"/>
        <v>0</v>
      </c>
      <c r="R205" s="184">
        <f t="shared" si="134"/>
        <v>0</v>
      </c>
    </row>
    <row r="206" spans="1:26" x14ac:dyDescent="0.25">
      <c r="C206" s="276"/>
      <c r="E206" s="7" t="s">
        <v>556</v>
      </c>
      <c r="G206" s="7" t="s">
        <v>296</v>
      </c>
      <c r="H206" s="185">
        <f xml:space="preserve"> SUM(J206:R206)</f>
        <v>0</v>
      </c>
      <c r="I206" s="185"/>
      <c r="J206" s="184">
        <f t="shared" ref="J206:K206" si="135">J205-J204</f>
        <v>0</v>
      </c>
      <c r="K206" s="184">
        <f t="shared" si="135"/>
        <v>0</v>
      </c>
      <c r="L206" s="184">
        <f>L205-L204</f>
        <v>0</v>
      </c>
      <c r="M206" s="185">
        <f>M205-M204</f>
        <v>0</v>
      </c>
      <c r="N206" s="184">
        <f t="shared" ref="N206:R206" si="136">N205-N204</f>
        <v>0</v>
      </c>
      <c r="O206" s="184">
        <f t="shared" si="136"/>
        <v>0</v>
      </c>
      <c r="P206" s="184">
        <f t="shared" si="136"/>
        <v>0</v>
      </c>
      <c r="Q206" s="184">
        <f t="shared" si="136"/>
        <v>0</v>
      </c>
      <c r="R206" s="184">
        <f t="shared" si="136"/>
        <v>0</v>
      </c>
    </row>
    <row r="208" spans="1:26" x14ac:dyDescent="0.25">
      <c r="B208" s="61" t="s">
        <v>557</v>
      </c>
      <c r="H208" s="185"/>
      <c r="I208" s="185"/>
      <c r="J208" s="184"/>
      <c r="K208" s="184"/>
      <c r="L208" s="184"/>
      <c r="M208" s="185"/>
      <c r="N208" s="184"/>
      <c r="O208" s="184"/>
      <c r="P208" s="184"/>
      <c r="Q208" s="184"/>
      <c r="R208" s="184"/>
    </row>
    <row r="209" spans="1:18" s="92" customFormat="1" x14ac:dyDescent="0.25">
      <c r="A209" s="164"/>
      <c r="B209" s="165"/>
      <c r="C209" s="166"/>
      <c r="D209" s="167"/>
      <c r="E209" s="30" t="str">
        <f>InpR!E$83</f>
        <v>Financing cost index</v>
      </c>
      <c r="F209" s="249">
        <f>InpR!F$83</f>
        <v>0</v>
      </c>
      <c r="G209" s="249" t="str">
        <f>InpR!G$83</f>
        <v>index</v>
      </c>
      <c r="H209" s="249">
        <f>InpR!H$83</f>
        <v>0</v>
      </c>
      <c r="I209" s="249">
        <f>InpR!I$83</f>
        <v>0</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x14ac:dyDescent="0.25">
      <c r="A210" s="201"/>
      <c r="B210" s="202"/>
      <c r="C210" s="203"/>
      <c r="D210" s="204"/>
      <c r="E210" s="37" t="str">
        <f>InpR!E$114</f>
        <v>WACC real on RCV - CPI(H) bf and additions - WWN</v>
      </c>
      <c r="F210" s="205">
        <f>InpR!F$114</f>
        <v>0</v>
      </c>
      <c r="G210" s="223" t="str">
        <f>InpR!G$114</f>
        <v>%</v>
      </c>
      <c r="H210" s="205">
        <f>InpR!H$114</f>
        <v>0</v>
      </c>
      <c r="I210" s="205">
        <f>InpR!I$114</f>
        <v>0</v>
      </c>
      <c r="J210" s="205">
        <f>InpR!J$114</f>
        <v>0</v>
      </c>
      <c r="K210" s="205">
        <f>InpR!K$114</f>
        <v>0</v>
      </c>
      <c r="L210" s="205">
        <f>InpR!L$114</f>
        <v>0</v>
      </c>
      <c r="M210" s="205">
        <f>InpR!M$114</f>
        <v>2.9195763820156317E-2</v>
      </c>
      <c r="N210" s="205">
        <f>InpR!N$114</f>
        <v>2.9195763820156317E-2</v>
      </c>
      <c r="O210" s="205">
        <f>InpR!O$114</f>
        <v>2.9195763820156317E-2</v>
      </c>
      <c r="P210" s="205">
        <f>InpR!P$114</f>
        <v>2.9195763820156317E-2</v>
      </c>
      <c r="Q210" s="205">
        <f>InpR!Q$114</f>
        <v>2.9195763820156317E-2</v>
      </c>
      <c r="R210" s="205">
        <f>InpR!R$114</f>
        <v>0</v>
      </c>
    </row>
    <row r="211" spans="1:18" x14ac:dyDescent="0.25">
      <c r="E211" s="7" t="s">
        <v>558</v>
      </c>
      <c r="G211" s="7" t="s">
        <v>559</v>
      </c>
      <c r="J211" s="255">
        <f xml:space="preserve"> (1 + J$286) ^ J$285</f>
        <v>1</v>
      </c>
      <c r="K211" s="255">
        <f t="shared" ref="K211:R211" si="137" xml:space="preserve"> (1 + K$286) ^ K$285</f>
        <v>1</v>
      </c>
      <c r="L211" s="255">
        <f t="shared" si="137"/>
        <v>1</v>
      </c>
      <c r="M211" s="255">
        <f t="shared" si="137"/>
        <v>1.1219976826191176</v>
      </c>
      <c r="N211" s="255">
        <f t="shared" si="137"/>
        <v>1.0901693555893588</v>
      </c>
      <c r="O211" s="255">
        <f t="shared" si="137"/>
        <v>1.059243920265355</v>
      </c>
      <c r="P211" s="255">
        <f t="shared" si="137"/>
        <v>1.0291957638201563</v>
      </c>
      <c r="Q211" s="255">
        <f t="shared" si="137"/>
        <v>1</v>
      </c>
      <c r="R211" s="255">
        <f t="shared" si="137"/>
        <v>1</v>
      </c>
    </row>
    <row r="213" spans="1:18" x14ac:dyDescent="0.25">
      <c r="B213" s="61" t="s">
        <v>560</v>
      </c>
    </row>
    <row r="214" spans="1:18" x14ac:dyDescent="0.25">
      <c r="C214" s="276"/>
      <c r="E214" s="7" t="str">
        <f>E$198</f>
        <v>Value of True up run-off - real</v>
      </c>
      <c r="F214" s="7">
        <f t="shared" ref="F214:R214" si="138">F$198</f>
        <v>0</v>
      </c>
      <c r="G214" s="7" t="str">
        <f t="shared" si="138"/>
        <v>£m</v>
      </c>
      <c r="H214" s="185">
        <f t="shared" si="138"/>
        <v>0</v>
      </c>
      <c r="I214" s="185">
        <f t="shared" si="138"/>
        <v>0</v>
      </c>
      <c r="J214" s="184">
        <f t="shared" si="138"/>
        <v>0</v>
      </c>
      <c r="K214" s="184">
        <f t="shared" si="138"/>
        <v>0</v>
      </c>
      <c r="L214" s="184">
        <f t="shared" si="138"/>
        <v>0</v>
      </c>
      <c r="M214" s="185">
        <f t="shared" si="138"/>
        <v>0</v>
      </c>
      <c r="N214" s="184">
        <f t="shared" si="138"/>
        <v>0</v>
      </c>
      <c r="O214" s="184">
        <f t="shared" si="138"/>
        <v>0</v>
      </c>
      <c r="P214" s="184">
        <f t="shared" si="138"/>
        <v>0</v>
      </c>
      <c r="Q214" s="184">
        <f t="shared" si="138"/>
        <v>0</v>
      </c>
      <c r="R214" s="184">
        <f t="shared" si="138"/>
        <v>0</v>
      </c>
    </row>
    <row r="215" spans="1:18" x14ac:dyDescent="0.25">
      <c r="E215" s="7" t="str">
        <f>E$287</f>
        <v xml:space="preserve">Time value of money factor </v>
      </c>
      <c r="F215" s="184">
        <f t="shared" ref="F215:R215" si="139">F$287</f>
        <v>0</v>
      </c>
      <c r="G215" s="7" t="str">
        <f t="shared" si="139"/>
        <v>Factor</v>
      </c>
      <c r="H215" s="247">
        <f t="shared" si="139"/>
        <v>0</v>
      </c>
      <c r="I215" s="247">
        <f t="shared" si="139"/>
        <v>0</v>
      </c>
      <c r="J215" s="184">
        <f t="shared" si="139"/>
        <v>1</v>
      </c>
      <c r="K215" s="184">
        <f t="shared" si="139"/>
        <v>1</v>
      </c>
      <c r="L215" s="184">
        <f t="shared" si="139"/>
        <v>1</v>
      </c>
      <c r="M215" s="185">
        <f t="shared" si="139"/>
        <v>1.1219976826191176</v>
      </c>
      <c r="N215" s="184">
        <f t="shared" si="139"/>
        <v>1.0901693555893588</v>
      </c>
      <c r="O215" s="184">
        <f t="shared" si="139"/>
        <v>1.059243920265355</v>
      </c>
      <c r="P215" s="184">
        <f t="shared" si="139"/>
        <v>1.0291957638201563</v>
      </c>
      <c r="Q215" s="184">
        <f t="shared" si="139"/>
        <v>1</v>
      </c>
      <c r="R215" s="184">
        <f t="shared" si="139"/>
        <v>1</v>
      </c>
    </row>
    <row r="216" spans="1:18" x14ac:dyDescent="0.25">
      <c r="A216" s="49"/>
      <c r="C216" s="276"/>
      <c r="D216" s="57"/>
      <c r="E216" s="7" t="s">
        <v>602</v>
      </c>
      <c r="G216" s="7" t="s">
        <v>296</v>
      </c>
      <c r="H216" s="185">
        <f xml:space="preserve"> SUM(J216:R216)</f>
        <v>0</v>
      </c>
      <c r="J216" s="185">
        <f xml:space="preserve"> J214 * J215</f>
        <v>0</v>
      </c>
      <c r="K216" s="185">
        <f t="shared" ref="K216:R216" si="140" xml:space="preserve"> K214 * K215</f>
        <v>0</v>
      </c>
      <c r="L216" s="185">
        <f t="shared" si="140"/>
        <v>0</v>
      </c>
      <c r="M216" s="185">
        <f t="shared" si="140"/>
        <v>0</v>
      </c>
      <c r="N216" s="185">
        <f t="shared" si="140"/>
        <v>0</v>
      </c>
      <c r="O216" s="185">
        <f t="shared" si="140"/>
        <v>0</v>
      </c>
      <c r="P216" s="185">
        <f t="shared" si="140"/>
        <v>0</v>
      </c>
      <c r="Q216" s="185">
        <f t="shared" si="140"/>
        <v>0</v>
      </c>
      <c r="R216" s="185">
        <f t="shared" si="140"/>
        <v>0</v>
      </c>
    </row>
    <row r="218" spans="1:18" x14ac:dyDescent="0.25">
      <c r="B218" s="61" t="s">
        <v>562</v>
      </c>
    </row>
    <row r="219" spans="1:18" x14ac:dyDescent="0.25">
      <c r="E219" s="7" t="str">
        <f>E202</f>
        <v>Value of True up return - real</v>
      </c>
      <c r="F219" s="184">
        <f t="shared" ref="F219:R219" si="141">F202</f>
        <v>0</v>
      </c>
      <c r="G219" s="7" t="str">
        <f t="shared" si="141"/>
        <v>£m</v>
      </c>
      <c r="H219" s="247">
        <f t="shared" si="141"/>
        <v>0</v>
      </c>
      <c r="I219" s="247">
        <f t="shared" si="141"/>
        <v>0</v>
      </c>
      <c r="J219" s="184">
        <f t="shared" si="141"/>
        <v>0</v>
      </c>
      <c r="K219" s="184">
        <f t="shared" si="141"/>
        <v>0</v>
      </c>
      <c r="L219" s="184">
        <f t="shared" si="141"/>
        <v>0</v>
      </c>
      <c r="M219" s="185">
        <f t="shared" si="141"/>
        <v>0</v>
      </c>
      <c r="N219" s="184">
        <f t="shared" si="141"/>
        <v>0</v>
      </c>
      <c r="O219" s="184">
        <f t="shared" si="141"/>
        <v>0</v>
      </c>
      <c r="P219" s="184">
        <f t="shared" si="141"/>
        <v>0</v>
      </c>
      <c r="Q219" s="184">
        <f t="shared" si="141"/>
        <v>0</v>
      </c>
      <c r="R219" s="184">
        <f t="shared" si="141"/>
        <v>0</v>
      </c>
    </row>
    <row r="220" spans="1:18" x14ac:dyDescent="0.25">
      <c r="E220" s="7" t="str">
        <f>E$287</f>
        <v xml:space="preserve">Time value of money factor </v>
      </c>
      <c r="F220" s="184">
        <f t="shared" ref="F220:R220" si="142">F$287</f>
        <v>0</v>
      </c>
      <c r="G220" s="7" t="str">
        <f t="shared" si="142"/>
        <v>Factor</v>
      </c>
      <c r="H220" s="247">
        <f t="shared" si="142"/>
        <v>0</v>
      </c>
      <c r="I220" s="247">
        <f t="shared" si="142"/>
        <v>0</v>
      </c>
      <c r="J220" s="184">
        <f t="shared" si="142"/>
        <v>1</v>
      </c>
      <c r="K220" s="184">
        <f t="shared" si="142"/>
        <v>1</v>
      </c>
      <c r="L220" s="184">
        <f t="shared" si="142"/>
        <v>1</v>
      </c>
      <c r="M220" s="185">
        <f t="shared" si="142"/>
        <v>1.1219976826191176</v>
      </c>
      <c r="N220" s="184">
        <f t="shared" si="142"/>
        <v>1.0901693555893588</v>
      </c>
      <c r="O220" s="184">
        <f t="shared" si="142"/>
        <v>1.059243920265355</v>
      </c>
      <c r="P220" s="184">
        <f t="shared" si="142"/>
        <v>1.0291957638201563</v>
      </c>
      <c r="Q220" s="184">
        <f t="shared" si="142"/>
        <v>1</v>
      </c>
      <c r="R220" s="184">
        <f t="shared" si="142"/>
        <v>1</v>
      </c>
    </row>
    <row r="221" spans="1:18" x14ac:dyDescent="0.25">
      <c r="A221" s="49"/>
      <c r="C221" s="276"/>
      <c r="D221" s="57"/>
      <c r="E221" s="7" t="s">
        <v>603</v>
      </c>
      <c r="G221" s="7" t="s">
        <v>296</v>
      </c>
      <c r="H221" s="185">
        <f xml:space="preserve"> SUM(J221:R221)</f>
        <v>0</v>
      </c>
      <c r="J221" s="185">
        <f xml:space="preserve"> J219 * J220</f>
        <v>0</v>
      </c>
      <c r="K221" s="185">
        <f t="shared" ref="K221:M221" si="143" xml:space="preserve"> K219 * K220</f>
        <v>0</v>
      </c>
      <c r="L221" s="185">
        <f t="shared" si="143"/>
        <v>0</v>
      </c>
      <c r="M221" s="185">
        <f t="shared" si="143"/>
        <v>0</v>
      </c>
      <c r="N221" s="185">
        <f xml:space="preserve"> N219 * N220</f>
        <v>0</v>
      </c>
      <c r="O221" s="185">
        <f t="shared" ref="O221:R221" si="144" xml:space="preserve"> O219 * O220</f>
        <v>0</v>
      </c>
      <c r="P221" s="185">
        <f t="shared" si="144"/>
        <v>0</v>
      </c>
      <c r="Q221" s="185">
        <f t="shared" si="144"/>
        <v>0</v>
      </c>
      <c r="R221" s="185">
        <f t="shared" si="144"/>
        <v>0</v>
      </c>
    </row>
    <row r="223" spans="1:18" x14ac:dyDescent="0.25">
      <c r="B223" s="61" t="s">
        <v>564</v>
      </c>
    </row>
    <row r="224" spans="1:18" x14ac:dyDescent="0.25">
      <c r="E224" s="7" t="str">
        <f xml:space="preserve"> E$216</f>
        <v>Revenue adjustment for RCV run-off - real - WWN</v>
      </c>
      <c r="F224" s="184">
        <f t="shared" ref="F224:R224" si="145" xml:space="preserve"> F$216</f>
        <v>0</v>
      </c>
      <c r="G224" s="7" t="str">
        <f t="shared" si="145"/>
        <v>£m</v>
      </c>
      <c r="H224" s="247">
        <f t="shared" si="145"/>
        <v>0</v>
      </c>
      <c r="I224" s="247">
        <f t="shared" si="145"/>
        <v>0</v>
      </c>
      <c r="J224" s="184">
        <f t="shared" si="145"/>
        <v>0</v>
      </c>
      <c r="K224" s="184">
        <f t="shared" si="145"/>
        <v>0</v>
      </c>
      <c r="L224" s="184">
        <f t="shared" si="145"/>
        <v>0</v>
      </c>
      <c r="M224" s="185">
        <f t="shared" si="145"/>
        <v>0</v>
      </c>
      <c r="N224" s="184">
        <f t="shared" si="145"/>
        <v>0</v>
      </c>
      <c r="O224" s="184">
        <f t="shared" si="145"/>
        <v>0</v>
      </c>
      <c r="P224" s="184">
        <f t="shared" si="145"/>
        <v>0</v>
      </c>
      <c r="Q224" s="184">
        <f t="shared" si="145"/>
        <v>0</v>
      </c>
      <c r="R224" s="184">
        <f t="shared" si="145"/>
        <v>0</v>
      </c>
    </row>
    <row r="225" spans="1:26" x14ac:dyDescent="0.25">
      <c r="E225" s="7" t="str">
        <f xml:space="preserve"> E$221</f>
        <v>Revenue adjustment for return - real - WWN</v>
      </c>
      <c r="F225" s="184">
        <f t="shared" ref="F225:R225" si="146" xml:space="preserve"> F$221</f>
        <v>0</v>
      </c>
      <c r="G225" s="7" t="str">
        <f t="shared" si="146"/>
        <v>£m</v>
      </c>
      <c r="H225" s="247">
        <f t="shared" si="146"/>
        <v>0</v>
      </c>
      <c r="I225" s="247">
        <f t="shared" si="146"/>
        <v>0</v>
      </c>
      <c r="J225" s="184">
        <f t="shared" si="146"/>
        <v>0</v>
      </c>
      <c r="K225" s="184">
        <f t="shared" si="146"/>
        <v>0</v>
      </c>
      <c r="L225" s="184">
        <f t="shared" si="146"/>
        <v>0</v>
      </c>
      <c r="M225" s="185">
        <f t="shared" si="146"/>
        <v>0</v>
      </c>
      <c r="N225" s="184">
        <f t="shared" si="146"/>
        <v>0</v>
      </c>
      <c r="O225" s="184">
        <f t="shared" si="146"/>
        <v>0</v>
      </c>
      <c r="P225" s="184">
        <f t="shared" si="146"/>
        <v>0</v>
      </c>
      <c r="Q225" s="184">
        <f t="shared" si="146"/>
        <v>0</v>
      </c>
      <c r="R225" s="184">
        <f t="shared" si="146"/>
        <v>0</v>
      </c>
    </row>
    <row r="226" spans="1:26" x14ac:dyDescent="0.25">
      <c r="A226" s="49"/>
      <c r="C226" s="276"/>
      <c r="D226" s="57"/>
      <c r="E226" s="7" t="s">
        <v>604</v>
      </c>
      <c r="G226" s="7" t="s">
        <v>296</v>
      </c>
      <c r="H226" s="185">
        <f xml:space="preserve"> SUM(J226:R226)</f>
        <v>0</v>
      </c>
      <c r="J226" s="185">
        <f xml:space="preserve"> J$224 + J$225</f>
        <v>0</v>
      </c>
      <c r="K226" s="185">
        <f t="shared" ref="K226:R226" si="147" xml:space="preserve"> K$224 + K$225</f>
        <v>0</v>
      </c>
      <c r="L226" s="185">
        <f t="shared" si="147"/>
        <v>0</v>
      </c>
      <c r="M226" s="185">
        <f t="shared" si="147"/>
        <v>0</v>
      </c>
      <c r="N226" s="185">
        <f t="shared" si="147"/>
        <v>0</v>
      </c>
      <c r="O226" s="185">
        <f t="shared" si="147"/>
        <v>0</v>
      </c>
      <c r="P226" s="185">
        <f t="shared" si="147"/>
        <v>0</v>
      </c>
      <c r="Q226" s="185">
        <f t="shared" si="147"/>
        <v>0</v>
      </c>
      <c r="R226" s="185">
        <f t="shared" si="147"/>
        <v>0</v>
      </c>
    </row>
    <row r="229" spans="1:26" x14ac:dyDescent="0.25">
      <c r="A229" s="283" t="s">
        <v>566</v>
      </c>
      <c r="B229" s="284"/>
      <c r="C229" s="285"/>
      <c r="D229" s="285"/>
      <c r="E229" s="285"/>
      <c r="F229" s="285"/>
      <c r="G229" s="285"/>
      <c r="H229" s="285"/>
      <c r="I229" s="285"/>
      <c r="J229" s="285"/>
      <c r="K229" s="285"/>
      <c r="L229" s="285"/>
      <c r="M229" s="285"/>
      <c r="N229" s="285"/>
      <c r="O229" s="285"/>
      <c r="P229" s="285"/>
      <c r="Q229" s="285"/>
      <c r="R229" s="285"/>
    </row>
    <row r="231" spans="1:26" x14ac:dyDescent="0.25">
      <c r="A231" s="49"/>
      <c r="C231" s="110" t="s">
        <v>567</v>
      </c>
      <c r="D231" s="57"/>
    </row>
    <row r="232" spans="1:26" x14ac:dyDescent="0.25">
      <c r="A232" s="49"/>
      <c r="C232" s="110" t="s">
        <v>536</v>
      </c>
      <c r="D232" s="57"/>
    </row>
    <row r="233" spans="1:26" x14ac:dyDescent="0.25">
      <c r="A233" s="49"/>
      <c r="C233" s="110" t="s">
        <v>568</v>
      </c>
      <c r="D233" s="57"/>
    </row>
    <row r="235" spans="1:26" s="205" customFormat="1" x14ac:dyDescent="0.25">
      <c r="A235" s="201"/>
      <c r="B235" s="202"/>
      <c r="C235" s="203"/>
      <c r="D235" s="204"/>
      <c r="E235" s="37" t="str">
        <f>Index!E$48</f>
        <v>CPI(H): Fin year average - percentage increase - final determination</v>
      </c>
      <c r="F235" s="205">
        <f>Index!F$48</f>
        <v>0</v>
      </c>
      <c r="G235" s="223" t="str">
        <f>Index!G$48</f>
        <v>%</v>
      </c>
      <c r="H235" s="205">
        <f>Index!H$48</f>
        <v>0</v>
      </c>
      <c r="I235" s="205">
        <f>Index!I$48</f>
        <v>0</v>
      </c>
      <c r="J235" s="205">
        <f>Index!J$48</f>
        <v>0</v>
      </c>
      <c r="K235" s="205">
        <f>Index!K$48</f>
        <v>2.1269790500559882E-2</v>
      </c>
      <c r="L235" s="205">
        <f>Index!L$48</f>
        <v>1.9909655450194075E-2</v>
      </c>
      <c r="M235" s="205">
        <f>Index!M$48</f>
        <v>1.9833640562247679E-2</v>
      </c>
      <c r="N235" s="205">
        <f>Index!N$48</f>
        <v>2.0041983108134653E-2</v>
      </c>
      <c r="O235" s="205">
        <f>Index!O$48</f>
        <v>2.0751251595618081E-2</v>
      </c>
      <c r="P235" s="205">
        <f>Index!P$48</f>
        <v>2.1000000000000574E-2</v>
      </c>
      <c r="Q235" s="205">
        <f>Index!Q$48</f>
        <v>2.100000000000124E-2</v>
      </c>
      <c r="R235" s="205">
        <f>Index!R$48</f>
        <v>1.999999999999913E-2</v>
      </c>
    </row>
    <row r="236" spans="1:26" s="205" customFormat="1" x14ac:dyDescent="0.25">
      <c r="A236" s="201"/>
      <c r="B236" s="202"/>
      <c r="C236" s="203"/>
      <c r="D236" s="204"/>
      <c r="E236" s="37" t="str">
        <f>Index!E$71</f>
        <v>Forecast RPI/CPIH wedge - final determination</v>
      </c>
      <c r="F236" s="205">
        <f>Index!F$71</f>
        <v>0</v>
      </c>
      <c r="G236" s="223" t="str">
        <f>Index!G$71</f>
        <v>%</v>
      </c>
      <c r="H236" s="205">
        <f>Index!H$71</f>
        <v>0</v>
      </c>
      <c r="I236" s="205">
        <f>Index!I$71</f>
        <v>0</v>
      </c>
      <c r="J236" s="205">
        <f>Index!J$71</f>
        <v>0</v>
      </c>
      <c r="K236" s="205">
        <f>Index!K$71</f>
        <v>-2.1269790500559882E-2</v>
      </c>
      <c r="L236" s="205">
        <f>Index!L$71</f>
        <v>1.1612485258307714E-2</v>
      </c>
      <c r="M236" s="205">
        <f>Index!M$71</f>
        <v>4.424450951415082E-3</v>
      </c>
      <c r="N236" s="205">
        <f>Index!N$71</f>
        <v>9.5456655774606158E-3</v>
      </c>
      <c r="O236" s="205">
        <f>Index!O$71</f>
        <v>1.0752431675141949E-2</v>
      </c>
      <c r="P236" s="205">
        <f>Index!P$71</f>
        <v>1.1000000000000121E-2</v>
      </c>
      <c r="Q236" s="205">
        <f>Index!Q$71</f>
        <v>1.0999999999998566E-2</v>
      </c>
      <c r="R236" s="205">
        <f>Index!R$71</f>
        <v>1.0000000000000675E-2</v>
      </c>
    </row>
    <row r="237" spans="1:26" s="172" customFormat="1" x14ac:dyDescent="0.25">
      <c r="A237" s="173"/>
      <c r="B237" s="174"/>
      <c r="C237" s="175"/>
      <c r="D237" s="176"/>
      <c r="E237" s="172" t="s">
        <v>594</v>
      </c>
      <c r="J237" s="172">
        <f t="shared" ref="J237:L237" si="148">SUM(J235:J236)</f>
        <v>0</v>
      </c>
      <c r="K237" s="172">
        <f t="shared" si="148"/>
        <v>0</v>
      </c>
      <c r="L237" s="172">
        <f t="shared" si="148"/>
        <v>3.1522140708501789E-2</v>
      </c>
      <c r="M237" s="172">
        <f>SUM(M235:M236)</f>
        <v>2.4258091513662761E-2</v>
      </c>
      <c r="N237" s="172">
        <f t="shared" ref="N237:R237" si="149">SUM(N235:N236)</f>
        <v>2.9587648685595269E-2</v>
      </c>
      <c r="O237" s="172">
        <f t="shared" si="149"/>
        <v>3.150368327076003E-2</v>
      </c>
      <c r="P237" s="172">
        <f t="shared" si="149"/>
        <v>3.2000000000000695E-2</v>
      </c>
      <c r="Q237" s="172">
        <f t="shared" si="149"/>
        <v>3.1999999999999806E-2</v>
      </c>
      <c r="R237" s="172">
        <f t="shared" si="149"/>
        <v>2.9999999999999805E-2</v>
      </c>
      <c r="S237" s="177"/>
      <c r="T237" s="177"/>
      <c r="U237" s="177"/>
      <c r="V237" s="177"/>
      <c r="W237" s="177"/>
      <c r="X237" s="177"/>
      <c r="Y237" s="177"/>
      <c r="Z237" s="177"/>
    </row>
    <row r="239" spans="1:26" s="161" customFormat="1" x14ac:dyDescent="0.25">
      <c r="A239" s="157"/>
      <c r="B239" s="158"/>
      <c r="C239" s="159"/>
      <c r="D239" s="160"/>
      <c r="E239" s="161" t="str">
        <f t="shared" ref="E239:R239" si="150" xml:space="preserve"> E$255</f>
        <v>2019-20 wedge Nominal RCV balance BEG</v>
      </c>
      <c r="F239" s="245">
        <f xml:space="preserve"> F$255</f>
        <v>0</v>
      </c>
      <c r="G239" s="245" t="str">
        <f t="shared" si="150"/>
        <v>£m</v>
      </c>
      <c r="H239" s="245">
        <f t="shared" si="150"/>
        <v>0</v>
      </c>
      <c r="I239" s="245">
        <f t="shared" si="150"/>
        <v>0</v>
      </c>
      <c r="J239" s="245">
        <f t="shared" si="150"/>
        <v>0</v>
      </c>
      <c r="K239" s="245">
        <f t="shared" si="150"/>
        <v>0</v>
      </c>
      <c r="L239" s="245">
        <f t="shared" si="150"/>
        <v>0</v>
      </c>
      <c r="M239" s="245">
        <f t="shared" si="150"/>
        <v>0</v>
      </c>
      <c r="N239" s="245">
        <f t="shared" si="150"/>
        <v>0</v>
      </c>
      <c r="O239" s="245">
        <f t="shared" si="150"/>
        <v>0</v>
      </c>
      <c r="P239" s="245">
        <f t="shared" si="150"/>
        <v>0</v>
      </c>
      <c r="Q239" s="245">
        <f t="shared" si="150"/>
        <v>0</v>
      </c>
      <c r="R239" s="245">
        <f t="shared" si="150"/>
        <v>0</v>
      </c>
    </row>
    <row r="240" spans="1:26" x14ac:dyDescent="0.25">
      <c r="E240" s="178" t="str">
        <f t="shared" ref="E240:R240" si="151" xml:space="preserve"> E$237</f>
        <v>2019-20 wedge Indexation percentage</v>
      </c>
      <c r="F240" s="178">
        <f t="shared" si="151"/>
        <v>0</v>
      </c>
      <c r="G240" s="178">
        <f t="shared" si="151"/>
        <v>0</v>
      </c>
      <c r="H240" s="178">
        <f t="shared" si="151"/>
        <v>0</v>
      </c>
      <c r="I240" s="178">
        <f t="shared" si="151"/>
        <v>0</v>
      </c>
      <c r="J240" s="178">
        <f t="shared" si="151"/>
        <v>0</v>
      </c>
      <c r="K240" s="178">
        <f t="shared" si="151"/>
        <v>0</v>
      </c>
      <c r="L240" s="178">
        <f t="shared" si="151"/>
        <v>3.1522140708501789E-2</v>
      </c>
      <c r="M240" s="178">
        <f t="shared" si="151"/>
        <v>2.4258091513662761E-2</v>
      </c>
      <c r="N240" s="178">
        <f t="shared" si="151"/>
        <v>2.9587648685595269E-2</v>
      </c>
      <c r="O240" s="178">
        <f t="shared" si="151"/>
        <v>3.150368327076003E-2</v>
      </c>
      <c r="P240" s="178">
        <f t="shared" si="151"/>
        <v>3.2000000000000695E-2</v>
      </c>
      <c r="Q240" s="178">
        <f t="shared" si="151"/>
        <v>3.1999999999999806E-2</v>
      </c>
      <c r="R240" s="178">
        <f t="shared" si="151"/>
        <v>2.9999999999999805E-2</v>
      </c>
    </row>
    <row r="241" spans="1:16383" x14ac:dyDescent="0.25">
      <c r="A241" s="49"/>
      <c r="C241" s="276"/>
      <c r="D241" s="57"/>
      <c r="E241" s="7" t="s">
        <v>569</v>
      </c>
      <c r="G241" s="92" t="s">
        <v>296</v>
      </c>
      <c r="J241" s="337">
        <f>J239*J240</f>
        <v>0</v>
      </c>
      <c r="K241" s="337">
        <f t="shared" ref="K241:L241" si="152">K239*K240</f>
        <v>0</v>
      </c>
      <c r="L241" s="337">
        <f t="shared" si="152"/>
        <v>0</v>
      </c>
      <c r="M241" s="337">
        <f>M239*M240</f>
        <v>0</v>
      </c>
      <c r="N241" s="337">
        <f t="shared" ref="N241:R241" si="153">N239*N240</f>
        <v>0</v>
      </c>
      <c r="O241" s="337">
        <f t="shared" si="153"/>
        <v>0</v>
      </c>
      <c r="P241" s="337">
        <f t="shared" si="153"/>
        <v>0</v>
      </c>
      <c r="Q241" s="337">
        <f t="shared" si="153"/>
        <v>0</v>
      </c>
      <c r="R241" s="337">
        <f t="shared" si="153"/>
        <v>0</v>
      </c>
    </row>
    <row r="243" spans="1:16383" s="205" customFormat="1" x14ac:dyDescent="0.25">
      <c r="A243" s="201"/>
      <c r="B243" s="202"/>
      <c r="C243" s="203"/>
      <c r="D243" s="204"/>
      <c r="E243" s="37" t="str">
        <f xml:space="preserve"> InpR!E$100</f>
        <v>Run-off rate - CPI(H) + RPI wedge - active - WWN</v>
      </c>
      <c r="F243" s="205">
        <f xml:space="preserve"> InpR!F$100</f>
        <v>0</v>
      </c>
      <c r="G243" s="223" t="str">
        <f xml:space="preserve"> InpR!G$100</f>
        <v>%</v>
      </c>
      <c r="H243" s="205">
        <f xml:space="preserve"> InpR!H$100</f>
        <v>0</v>
      </c>
      <c r="I243" s="205">
        <f xml:space="preserve"> InpR!I$100</f>
        <v>0</v>
      </c>
      <c r="J243" s="205">
        <f xml:space="preserve"> InpR!J$100</f>
        <v>0</v>
      </c>
      <c r="K243" s="205">
        <f xml:space="preserve"> InpR!K$100</f>
        <v>0</v>
      </c>
      <c r="L243" s="205">
        <f xml:space="preserve"> InpR!L$100</f>
        <v>0</v>
      </c>
      <c r="M243" s="205">
        <f xml:space="preserve"> InpR!M$100</f>
        <v>0</v>
      </c>
      <c r="N243" s="205">
        <f xml:space="preserve"> InpR!N$100</f>
        <v>0</v>
      </c>
      <c r="O243" s="205">
        <f xml:space="preserve"> InpR!O$100</f>
        <v>0</v>
      </c>
      <c r="P243" s="205">
        <f xml:space="preserve"> InpR!P$100</f>
        <v>0</v>
      </c>
      <c r="Q243" s="205">
        <f xml:space="preserve"> InpR!Q$100</f>
        <v>0</v>
      </c>
      <c r="R243" s="205">
        <f xml:space="preserve"> InpR!R$100</f>
        <v>0</v>
      </c>
    </row>
    <row r="244" spans="1:16383" s="161" customFormat="1" x14ac:dyDescent="0.25">
      <c r="A244" s="157"/>
      <c r="B244" s="158"/>
      <c r="C244" s="159"/>
      <c r="D244" s="160"/>
      <c r="E244" s="161" t="str">
        <f t="shared" ref="E244:R244" si="154" xml:space="preserve"> E$255</f>
        <v>2019-20 wedge Nominal RCV balance BEG</v>
      </c>
      <c r="F244" s="245">
        <f t="shared" si="154"/>
        <v>0</v>
      </c>
      <c r="G244" s="245" t="str">
        <f t="shared" si="154"/>
        <v>£m</v>
      </c>
      <c r="H244" s="245">
        <f t="shared" si="154"/>
        <v>0</v>
      </c>
      <c r="I244" s="245">
        <f t="shared" si="154"/>
        <v>0</v>
      </c>
      <c r="J244" s="245">
        <f t="shared" si="154"/>
        <v>0</v>
      </c>
      <c r="K244" s="245">
        <f t="shared" si="154"/>
        <v>0</v>
      </c>
      <c r="L244" s="245">
        <f t="shared" si="154"/>
        <v>0</v>
      </c>
      <c r="M244" s="245">
        <f t="shared" si="154"/>
        <v>0</v>
      </c>
      <c r="N244" s="245">
        <f t="shared" si="154"/>
        <v>0</v>
      </c>
      <c r="O244" s="245">
        <f t="shared" si="154"/>
        <v>0</v>
      </c>
      <c r="P244" s="245">
        <f t="shared" si="154"/>
        <v>0</v>
      </c>
      <c r="Q244" s="245">
        <f t="shared" si="154"/>
        <v>0</v>
      </c>
      <c r="R244" s="245">
        <f t="shared" si="154"/>
        <v>0</v>
      </c>
    </row>
    <row r="245" spans="1:16383" s="91" customFormat="1" x14ac:dyDescent="0.25">
      <c r="A245" s="170"/>
      <c r="B245" s="165"/>
      <c r="C245" s="274"/>
      <c r="D245" s="171"/>
      <c r="E245" s="7" t="str">
        <f t="shared" ref="E245:R245" si="155" xml:space="preserve"> E$241</f>
        <v>2019-20 wedge RCV indexation</v>
      </c>
      <c r="F245" s="246">
        <f t="shared" si="155"/>
        <v>0</v>
      </c>
      <c r="G245" s="162" t="str">
        <f t="shared" si="155"/>
        <v>£m</v>
      </c>
      <c r="H245" s="246">
        <f t="shared" si="155"/>
        <v>0</v>
      </c>
      <c r="I245" s="246">
        <f t="shared" si="155"/>
        <v>0</v>
      </c>
      <c r="J245" s="246">
        <f t="shared" si="155"/>
        <v>0</v>
      </c>
      <c r="K245" s="246">
        <f t="shared" si="155"/>
        <v>0</v>
      </c>
      <c r="L245" s="246">
        <f t="shared" si="155"/>
        <v>0</v>
      </c>
      <c r="M245" s="246">
        <f t="shared" si="155"/>
        <v>0</v>
      </c>
      <c r="N245" s="246">
        <f t="shared" si="155"/>
        <v>0</v>
      </c>
      <c r="O245" s="246">
        <f t="shared" si="155"/>
        <v>0</v>
      </c>
      <c r="P245" s="246">
        <f t="shared" si="155"/>
        <v>0</v>
      </c>
      <c r="Q245" s="246">
        <f t="shared" si="155"/>
        <v>0</v>
      </c>
      <c r="R245" s="246">
        <f t="shared" si="155"/>
        <v>0</v>
      </c>
      <c r="S245" s="92"/>
      <c r="T245" s="92"/>
      <c r="U245" s="92"/>
      <c r="V245" s="92"/>
      <c r="W245" s="92"/>
      <c r="X245" s="92"/>
      <c r="Y245" s="92"/>
      <c r="Z245" s="92"/>
    </row>
    <row r="246" spans="1:16383" x14ac:dyDescent="0.25">
      <c r="A246" s="49"/>
      <c r="C246" s="276"/>
      <c r="D246" s="57"/>
      <c r="E246" s="7" t="s">
        <v>570</v>
      </c>
      <c r="F246" s="247"/>
      <c r="G246" s="162" t="s">
        <v>296</v>
      </c>
      <c r="H246" s="247"/>
      <c r="I246" s="247"/>
      <c r="J246" s="337">
        <f t="shared" ref="J246:R246" si="156" xml:space="preserve"> (J244+J245) * J243</f>
        <v>0</v>
      </c>
      <c r="K246" s="337">
        <f t="shared" si="156"/>
        <v>0</v>
      </c>
      <c r="L246" s="337">
        <f t="shared" si="156"/>
        <v>0</v>
      </c>
      <c r="M246" s="337">
        <f xml:space="preserve"> (M244+M245) * M243</f>
        <v>0</v>
      </c>
      <c r="N246" s="337">
        <f t="shared" si="156"/>
        <v>0</v>
      </c>
      <c r="O246" s="337">
        <f t="shared" si="156"/>
        <v>0</v>
      </c>
      <c r="P246" s="337">
        <f t="shared" si="156"/>
        <v>0</v>
      </c>
      <c r="Q246" s="337">
        <f t="shared" si="156"/>
        <v>0</v>
      </c>
      <c r="R246" s="337">
        <f t="shared" si="156"/>
        <v>0</v>
      </c>
      <c r="S246" s="92"/>
      <c r="T246" s="92"/>
      <c r="U246" s="92"/>
      <c r="V246" s="92"/>
      <c r="W246" s="92"/>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c r="BB246" s="92"/>
      <c r="BC246" s="92"/>
      <c r="BD246" s="92"/>
      <c r="BE246" s="92"/>
      <c r="BF246" s="92"/>
      <c r="BG246" s="92"/>
      <c r="BH246" s="92"/>
      <c r="BI246" s="92"/>
      <c r="BJ246" s="92"/>
      <c r="BK246" s="92"/>
      <c r="BL246" s="92"/>
      <c r="BM246" s="92"/>
      <c r="BN246" s="92"/>
      <c r="BO246" s="92"/>
      <c r="BP246" s="92"/>
      <c r="BQ246" s="92"/>
      <c r="BR246" s="92"/>
      <c r="BS246" s="92"/>
      <c r="BT246" s="92"/>
      <c r="BU246" s="92"/>
      <c r="BV246" s="92"/>
      <c r="BW246" s="92"/>
      <c r="BX246" s="92"/>
      <c r="BY246" s="92"/>
      <c r="BZ246" s="92"/>
      <c r="CA246" s="92"/>
      <c r="CB246" s="92"/>
      <c r="CC246" s="92"/>
      <c r="CD246" s="92"/>
      <c r="CE246" s="92"/>
      <c r="CF246" s="92"/>
      <c r="CG246" s="92"/>
      <c r="CH246" s="92"/>
      <c r="CI246" s="92"/>
      <c r="CJ246" s="92"/>
      <c r="CK246" s="92"/>
      <c r="CL246" s="92"/>
      <c r="CM246" s="92"/>
      <c r="CN246" s="92"/>
      <c r="CO246" s="92"/>
      <c r="CP246" s="92"/>
      <c r="CQ246" s="92"/>
      <c r="CR246" s="92"/>
      <c r="CS246" s="92"/>
      <c r="CT246" s="92"/>
      <c r="CU246" s="92"/>
      <c r="CV246" s="92"/>
      <c r="CW246" s="92"/>
      <c r="CX246" s="92"/>
      <c r="CY246" s="92"/>
      <c r="CZ246" s="92"/>
      <c r="DA246" s="92"/>
      <c r="DB246" s="92"/>
      <c r="DC246" s="92"/>
      <c r="DD246" s="92"/>
      <c r="DE246" s="92"/>
      <c r="DF246" s="92"/>
      <c r="DG246" s="92"/>
      <c r="DH246" s="92"/>
      <c r="DI246" s="92"/>
      <c r="DJ246" s="92"/>
      <c r="DK246" s="92"/>
      <c r="DL246" s="92"/>
      <c r="DM246" s="92"/>
      <c r="DN246" s="92"/>
      <c r="DO246" s="92"/>
      <c r="DP246" s="92"/>
      <c r="DQ246" s="92"/>
      <c r="DR246" s="92"/>
      <c r="DS246" s="92"/>
      <c r="DT246" s="92"/>
      <c r="DU246" s="92"/>
      <c r="DV246" s="92"/>
      <c r="DW246" s="92"/>
      <c r="DX246" s="92"/>
      <c r="DY246" s="92"/>
      <c r="DZ246" s="92"/>
      <c r="EA246" s="92"/>
      <c r="EB246" s="92"/>
      <c r="EC246" s="92"/>
      <c r="ED246" s="92"/>
      <c r="EE246" s="92"/>
      <c r="EF246" s="92"/>
      <c r="EG246" s="92"/>
      <c r="EH246" s="92"/>
      <c r="EI246" s="92"/>
      <c r="EJ246" s="92"/>
      <c r="EK246" s="92"/>
      <c r="EL246" s="92"/>
      <c r="EM246" s="92"/>
      <c r="EN246" s="92"/>
      <c r="EO246" s="92"/>
      <c r="EP246" s="92"/>
      <c r="EQ246" s="92"/>
      <c r="ER246" s="92"/>
      <c r="ES246" s="92"/>
      <c r="ET246" s="92"/>
      <c r="EU246" s="92"/>
      <c r="EV246" s="92"/>
      <c r="EW246" s="92"/>
      <c r="EX246" s="92"/>
      <c r="EY246" s="92"/>
      <c r="EZ246" s="92"/>
      <c r="FA246" s="92"/>
      <c r="FB246" s="92"/>
      <c r="FC246" s="92"/>
      <c r="FD246" s="92"/>
      <c r="FE246" s="92"/>
      <c r="FF246" s="92"/>
      <c r="FG246" s="92"/>
      <c r="FH246" s="92"/>
      <c r="FI246" s="92"/>
      <c r="FJ246" s="92"/>
      <c r="FK246" s="92"/>
      <c r="FL246" s="92"/>
      <c r="FM246" s="92"/>
      <c r="FN246" s="92"/>
      <c r="FO246" s="92"/>
      <c r="FP246" s="92"/>
      <c r="FQ246" s="92"/>
      <c r="FR246" s="92"/>
      <c r="FS246" s="92"/>
      <c r="FT246" s="92"/>
      <c r="FU246" s="92"/>
      <c r="FV246" s="92"/>
      <c r="FW246" s="92"/>
      <c r="FX246" s="92"/>
      <c r="FY246" s="92"/>
      <c r="FZ246" s="92"/>
      <c r="GA246" s="92"/>
      <c r="GB246" s="92"/>
      <c r="GC246" s="92"/>
      <c r="GD246" s="92"/>
      <c r="GE246" s="92"/>
      <c r="GF246" s="92"/>
      <c r="GG246" s="92"/>
      <c r="GH246" s="92"/>
      <c r="GI246" s="92"/>
      <c r="GJ246" s="92"/>
      <c r="GK246" s="92"/>
      <c r="GL246" s="92"/>
      <c r="GM246" s="92"/>
      <c r="GN246" s="92"/>
      <c r="GO246" s="92"/>
      <c r="GP246" s="92"/>
      <c r="GQ246" s="92"/>
      <c r="GR246" s="92"/>
      <c r="GS246" s="92"/>
      <c r="GT246" s="92"/>
      <c r="GU246" s="92"/>
      <c r="GV246" s="92"/>
      <c r="GW246" s="92"/>
      <c r="GX246" s="92"/>
      <c r="GY246" s="92"/>
      <c r="GZ246" s="92"/>
      <c r="HA246" s="92"/>
      <c r="HB246" s="92"/>
      <c r="HC246" s="92"/>
      <c r="HD246" s="92"/>
      <c r="HE246" s="92"/>
      <c r="HF246" s="92"/>
      <c r="HG246" s="92"/>
      <c r="HH246" s="92"/>
      <c r="HI246" s="92"/>
      <c r="HJ246" s="92"/>
      <c r="HK246" s="92"/>
      <c r="HL246" s="92"/>
      <c r="HM246" s="92"/>
      <c r="HN246" s="92"/>
      <c r="HO246" s="92"/>
      <c r="HP246" s="92"/>
      <c r="HQ246" s="92"/>
      <c r="HR246" s="92"/>
      <c r="HS246" s="92"/>
      <c r="HT246" s="92"/>
      <c r="HU246" s="92"/>
      <c r="HV246" s="92"/>
      <c r="HW246" s="92"/>
      <c r="HX246" s="92"/>
      <c r="HY246" s="92"/>
      <c r="HZ246" s="92"/>
      <c r="IA246" s="92"/>
      <c r="IB246" s="92"/>
      <c r="IC246" s="92"/>
      <c r="ID246" s="92"/>
      <c r="IE246" s="92"/>
      <c r="IF246" s="92"/>
      <c r="IG246" s="92"/>
      <c r="IH246" s="92"/>
      <c r="II246" s="92"/>
      <c r="IJ246" s="92"/>
      <c r="IK246" s="92"/>
      <c r="IL246" s="92"/>
      <c r="IM246" s="92"/>
      <c r="IN246" s="92"/>
      <c r="IO246" s="92"/>
      <c r="IP246" s="92"/>
      <c r="IQ246" s="92"/>
      <c r="IR246" s="92"/>
      <c r="IS246" s="92"/>
      <c r="IT246" s="92"/>
      <c r="IU246" s="92"/>
      <c r="IV246" s="92"/>
      <c r="IW246" s="92"/>
      <c r="IX246" s="92"/>
      <c r="IY246" s="92"/>
      <c r="IZ246" s="92"/>
      <c r="JA246" s="92"/>
      <c r="JB246" s="92"/>
      <c r="JC246" s="92"/>
      <c r="JD246" s="92"/>
      <c r="JE246" s="92"/>
      <c r="JF246" s="92"/>
      <c r="JG246" s="92"/>
      <c r="JH246" s="92"/>
      <c r="JI246" s="92"/>
      <c r="JJ246" s="92"/>
      <c r="JK246" s="92"/>
      <c r="JL246" s="92"/>
      <c r="JM246" s="92"/>
      <c r="JN246" s="92"/>
      <c r="JO246" s="92"/>
      <c r="JP246" s="92"/>
      <c r="JQ246" s="92"/>
      <c r="JR246" s="92"/>
      <c r="JS246" s="92"/>
      <c r="JT246" s="92"/>
      <c r="JU246" s="92"/>
      <c r="JV246" s="92"/>
      <c r="JW246" s="92"/>
      <c r="JX246" s="92"/>
      <c r="JY246" s="92"/>
      <c r="JZ246" s="92"/>
      <c r="KA246" s="92"/>
      <c r="KB246" s="92"/>
      <c r="KC246" s="92"/>
      <c r="KD246" s="92"/>
      <c r="KE246" s="92"/>
      <c r="KF246" s="92"/>
      <c r="KG246" s="92"/>
      <c r="KH246" s="92"/>
      <c r="KI246" s="92"/>
      <c r="KJ246" s="92"/>
      <c r="KK246" s="92"/>
      <c r="KL246" s="92"/>
      <c r="KM246" s="92"/>
      <c r="KN246" s="92"/>
      <c r="KO246" s="92"/>
      <c r="KP246" s="92"/>
      <c r="KQ246" s="92"/>
      <c r="KR246" s="92"/>
      <c r="KS246" s="92"/>
      <c r="KT246" s="92"/>
      <c r="KU246" s="92"/>
      <c r="KV246" s="92"/>
      <c r="KW246" s="92"/>
      <c r="KX246" s="92"/>
      <c r="KY246" s="92"/>
      <c r="KZ246" s="92"/>
      <c r="LA246" s="92"/>
      <c r="LB246" s="92"/>
      <c r="LC246" s="92"/>
      <c r="LD246" s="92"/>
      <c r="LE246" s="92"/>
      <c r="LF246" s="92"/>
      <c r="LG246" s="92"/>
      <c r="LH246" s="92"/>
      <c r="LI246" s="92"/>
      <c r="LJ246" s="92"/>
      <c r="LK246" s="92"/>
      <c r="LL246" s="92"/>
      <c r="LM246" s="92"/>
      <c r="LN246" s="92"/>
      <c r="LO246" s="92"/>
      <c r="LP246" s="92"/>
      <c r="LQ246" s="92"/>
      <c r="LR246" s="92"/>
      <c r="LS246" s="92"/>
      <c r="LT246" s="92"/>
      <c r="LU246" s="92"/>
      <c r="LV246" s="92"/>
      <c r="LW246" s="92"/>
      <c r="LX246" s="92"/>
      <c r="LY246" s="92"/>
      <c r="LZ246" s="92"/>
      <c r="MA246" s="92"/>
      <c r="MB246" s="92"/>
      <c r="MC246" s="92"/>
      <c r="MD246" s="92"/>
      <c r="ME246" s="92"/>
      <c r="MF246" s="92"/>
      <c r="MG246" s="92"/>
      <c r="MH246" s="92"/>
      <c r="MI246" s="92"/>
      <c r="MJ246" s="92"/>
      <c r="MK246" s="92"/>
      <c r="ML246" s="92"/>
      <c r="MM246" s="92"/>
      <c r="MN246" s="92"/>
      <c r="MO246" s="92"/>
      <c r="MP246" s="92"/>
      <c r="MQ246" s="92"/>
      <c r="MR246" s="92"/>
      <c r="MS246" s="92"/>
      <c r="MT246" s="92"/>
      <c r="MU246" s="92"/>
      <c r="MV246" s="92"/>
      <c r="MW246" s="92"/>
      <c r="MX246" s="92"/>
      <c r="MY246" s="92"/>
      <c r="MZ246" s="92"/>
      <c r="NA246" s="92"/>
      <c r="NB246" s="92"/>
      <c r="NC246" s="92"/>
      <c r="ND246" s="92"/>
      <c r="NE246" s="92"/>
      <c r="NF246" s="92"/>
      <c r="NG246" s="92"/>
      <c r="NH246" s="92"/>
      <c r="NI246" s="92"/>
      <c r="NJ246" s="92"/>
      <c r="NK246" s="92"/>
      <c r="NL246" s="92"/>
      <c r="NM246" s="92"/>
      <c r="NN246" s="92"/>
      <c r="NO246" s="92"/>
      <c r="NP246" s="92"/>
      <c r="NQ246" s="92"/>
      <c r="NR246" s="92"/>
      <c r="NS246" s="92"/>
      <c r="NT246" s="92"/>
      <c r="NU246" s="92"/>
      <c r="NV246" s="92"/>
      <c r="NW246" s="92"/>
      <c r="NX246" s="92"/>
      <c r="NY246" s="92"/>
      <c r="NZ246" s="92"/>
      <c r="OA246" s="92"/>
      <c r="OB246" s="92"/>
      <c r="OC246" s="92"/>
      <c r="OD246" s="92"/>
      <c r="OE246" s="92"/>
      <c r="OF246" s="92"/>
      <c r="OG246" s="92"/>
      <c r="OH246" s="92"/>
      <c r="OI246" s="92"/>
      <c r="OJ246" s="92"/>
      <c r="OK246" s="92"/>
      <c r="OL246" s="92"/>
      <c r="OM246" s="92"/>
      <c r="ON246" s="92"/>
      <c r="OO246" s="92"/>
      <c r="OP246" s="92"/>
      <c r="OQ246" s="92"/>
      <c r="OR246" s="92"/>
      <c r="OS246" s="92"/>
      <c r="OT246" s="92"/>
      <c r="OU246" s="92"/>
      <c r="OV246" s="92"/>
      <c r="OW246" s="92"/>
      <c r="OX246" s="92"/>
      <c r="OY246" s="92"/>
      <c r="OZ246" s="92"/>
      <c r="PA246" s="92"/>
      <c r="PB246" s="92"/>
      <c r="PC246" s="92"/>
      <c r="PD246" s="92"/>
      <c r="PE246" s="92"/>
      <c r="PF246" s="92"/>
      <c r="PG246" s="92"/>
      <c r="PH246" s="92"/>
      <c r="PI246" s="92"/>
      <c r="PJ246" s="92"/>
      <c r="PK246" s="92"/>
      <c r="PL246" s="92"/>
      <c r="PM246" s="92"/>
      <c r="PN246" s="92"/>
      <c r="PO246" s="92"/>
      <c r="PP246" s="92"/>
      <c r="PQ246" s="92"/>
      <c r="PR246" s="92"/>
      <c r="PS246" s="92"/>
      <c r="PT246" s="92"/>
      <c r="PU246" s="92"/>
      <c r="PV246" s="92"/>
      <c r="PW246" s="92"/>
      <c r="PX246" s="92"/>
      <c r="PY246" s="92"/>
      <c r="PZ246" s="92"/>
      <c r="QA246" s="92"/>
      <c r="QB246" s="92"/>
      <c r="QC246" s="92"/>
      <c r="QD246" s="92"/>
      <c r="QE246" s="92"/>
      <c r="QF246" s="92"/>
      <c r="QG246" s="92"/>
      <c r="QH246" s="92"/>
      <c r="QI246" s="92"/>
      <c r="QJ246" s="92"/>
      <c r="QK246" s="92"/>
      <c r="QL246" s="92"/>
      <c r="QM246" s="92"/>
      <c r="QN246" s="92"/>
      <c r="QO246" s="92"/>
      <c r="QP246" s="92"/>
      <c r="QQ246" s="92"/>
      <c r="QR246" s="92"/>
      <c r="QS246" s="92"/>
      <c r="QT246" s="92"/>
      <c r="QU246" s="92"/>
      <c r="QV246" s="92"/>
      <c r="QW246" s="92"/>
      <c r="QX246" s="92"/>
      <c r="QY246" s="92"/>
      <c r="QZ246" s="92"/>
      <c r="RA246" s="92"/>
      <c r="RB246" s="92"/>
      <c r="RC246" s="92"/>
      <c r="RD246" s="92"/>
      <c r="RE246" s="92"/>
      <c r="RF246" s="92"/>
      <c r="RG246" s="92"/>
      <c r="RH246" s="92"/>
      <c r="RI246" s="92"/>
      <c r="RJ246" s="92"/>
      <c r="RK246" s="92"/>
      <c r="RL246" s="92"/>
      <c r="RM246" s="92"/>
      <c r="RN246" s="92"/>
      <c r="RO246" s="92"/>
      <c r="RP246" s="92"/>
      <c r="RQ246" s="92"/>
      <c r="RR246" s="92"/>
      <c r="RS246" s="92"/>
      <c r="RT246" s="92"/>
      <c r="RU246" s="92"/>
      <c r="RV246" s="92"/>
      <c r="RW246" s="92"/>
      <c r="RX246" s="92"/>
      <c r="RY246" s="92"/>
      <c r="RZ246" s="92"/>
      <c r="SA246" s="92"/>
      <c r="SB246" s="92"/>
      <c r="SC246" s="92"/>
      <c r="SD246" s="92"/>
      <c r="SE246" s="92"/>
      <c r="SF246" s="92"/>
      <c r="SG246" s="92"/>
      <c r="SH246" s="92"/>
      <c r="SI246" s="92"/>
      <c r="SJ246" s="92"/>
      <c r="SK246" s="92"/>
      <c r="SL246" s="92"/>
      <c r="SM246" s="92"/>
      <c r="SN246" s="92"/>
      <c r="SO246" s="92"/>
      <c r="SP246" s="92"/>
      <c r="SQ246" s="92"/>
      <c r="SR246" s="92"/>
      <c r="SS246" s="92"/>
      <c r="ST246" s="92"/>
      <c r="SU246" s="92"/>
      <c r="SV246" s="92"/>
      <c r="SW246" s="92"/>
      <c r="SX246" s="92"/>
      <c r="SY246" s="92"/>
      <c r="SZ246" s="92"/>
      <c r="TA246" s="92"/>
      <c r="TB246" s="92"/>
      <c r="TC246" s="92"/>
      <c r="TD246" s="92"/>
      <c r="TE246" s="92"/>
      <c r="TF246" s="92"/>
      <c r="TG246" s="92"/>
      <c r="TH246" s="92"/>
      <c r="TI246" s="92"/>
      <c r="TJ246" s="92"/>
      <c r="TK246" s="92"/>
      <c r="TL246" s="92"/>
      <c r="TM246" s="92"/>
      <c r="TN246" s="92"/>
      <c r="TO246" s="92"/>
      <c r="TP246" s="92"/>
      <c r="TQ246" s="92"/>
      <c r="TR246" s="92"/>
      <c r="TS246" s="92"/>
      <c r="TT246" s="92"/>
      <c r="TU246" s="92"/>
      <c r="TV246" s="92"/>
      <c r="TW246" s="92"/>
      <c r="TX246" s="92"/>
      <c r="TY246" s="92"/>
      <c r="TZ246" s="92"/>
      <c r="UA246" s="92"/>
      <c r="UB246" s="92"/>
      <c r="UC246" s="92"/>
      <c r="UD246" s="92"/>
      <c r="UE246" s="92"/>
      <c r="UF246" s="92"/>
      <c r="UG246" s="92"/>
      <c r="UH246" s="92"/>
      <c r="UI246" s="92"/>
      <c r="UJ246" s="92"/>
      <c r="UK246" s="92"/>
      <c r="UL246" s="92"/>
      <c r="UM246" s="92"/>
      <c r="UN246" s="92"/>
      <c r="UO246" s="92"/>
      <c r="UP246" s="92"/>
      <c r="UQ246" s="92"/>
      <c r="UR246" s="92"/>
      <c r="US246" s="92"/>
      <c r="UT246" s="92"/>
      <c r="UU246" s="92"/>
      <c r="UV246" s="92"/>
      <c r="UW246" s="92"/>
      <c r="UX246" s="92"/>
      <c r="UY246" s="92"/>
      <c r="UZ246" s="92"/>
      <c r="VA246" s="92"/>
      <c r="VB246" s="92"/>
      <c r="VC246" s="92"/>
      <c r="VD246" s="92"/>
      <c r="VE246" s="92"/>
      <c r="VF246" s="92"/>
      <c r="VG246" s="92"/>
      <c r="VH246" s="92"/>
      <c r="VI246" s="92"/>
      <c r="VJ246" s="92"/>
      <c r="VK246" s="92"/>
      <c r="VL246" s="92"/>
      <c r="VM246" s="92"/>
      <c r="VN246" s="92"/>
      <c r="VO246" s="92"/>
      <c r="VP246" s="92"/>
      <c r="VQ246" s="92"/>
      <c r="VR246" s="92"/>
      <c r="VS246" s="92"/>
      <c r="VT246" s="92"/>
      <c r="VU246" s="92"/>
      <c r="VV246" s="92"/>
      <c r="VW246" s="92"/>
      <c r="VX246" s="92"/>
      <c r="VY246" s="92"/>
      <c r="VZ246" s="92"/>
      <c r="WA246" s="92"/>
      <c r="WB246" s="92"/>
      <c r="WC246" s="92"/>
      <c r="WD246" s="92"/>
      <c r="WE246" s="92"/>
      <c r="WF246" s="92"/>
      <c r="WG246" s="92"/>
      <c r="WH246" s="92"/>
      <c r="WI246" s="92"/>
      <c r="WJ246" s="92"/>
      <c r="WK246" s="92"/>
      <c r="WL246" s="92"/>
      <c r="WM246" s="92"/>
      <c r="WN246" s="92"/>
      <c r="WO246" s="92"/>
      <c r="WP246" s="92"/>
      <c r="WQ246" s="92"/>
      <c r="WR246" s="92"/>
      <c r="WS246" s="92"/>
      <c r="WT246" s="92"/>
      <c r="WU246" s="92"/>
      <c r="WV246" s="92"/>
      <c r="WW246" s="92"/>
      <c r="WX246" s="92"/>
      <c r="WY246" s="92"/>
      <c r="WZ246" s="92"/>
      <c r="XA246" s="92"/>
      <c r="XB246" s="92"/>
      <c r="XC246" s="92"/>
      <c r="XD246" s="92"/>
      <c r="XE246" s="92"/>
      <c r="XF246" s="92"/>
      <c r="XG246" s="92"/>
      <c r="XH246" s="92"/>
      <c r="XI246" s="92"/>
      <c r="XJ246" s="92"/>
      <c r="XK246" s="92"/>
      <c r="XL246" s="92"/>
      <c r="XM246" s="92"/>
      <c r="XN246" s="92"/>
      <c r="XO246" s="92"/>
      <c r="XP246" s="92"/>
      <c r="XQ246" s="92"/>
      <c r="XR246" s="92"/>
      <c r="XS246" s="92"/>
      <c r="XT246" s="92"/>
      <c r="XU246" s="92"/>
      <c r="XV246" s="92"/>
      <c r="XW246" s="92"/>
      <c r="XX246" s="92"/>
      <c r="XY246" s="92"/>
      <c r="XZ246" s="92"/>
      <c r="YA246" s="92"/>
      <c r="YB246" s="92"/>
      <c r="YC246" s="92"/>
      <c r="YD246" s="92"/>
      <c r="YE246" s="92"/>
      <c r="YF246" s="92"/>
      <c r="YG246" s="92"/>
      <c r="YH246" s="92"/>
      <c r="YI246" s="92"/>
      <c r="YJ246" s="92"/>
      <c r="YK246" s="92"/>
      <c r="YL246" s="92"/>
      <c r="YM246" s="92"/>
      <c r="YN246" s="92"/>
      <c r="YO246" s="92"/>
      <c r="YP246" s="92"/>
      <c r="YQ246" s="92"/>
      <c r="YR246" s="92"/>
      <c r="YS246" s="92"/>
      <c r="YT246" s="92"/>
      <c r="YU246" s="92"/>
      <c r="YV246" s="92"/>
      <c r="YW246" s="92"/>
      <c r="YX246" s="92"/>
      <c r="YY246" s="92"/>
      <c r="YZ246" s="92"/>
      <c r="ZA246" s="92"/>
      <c r="ZB246" s="92"/>
      <c r="ZC246" s="92"/>
      <c r="ZD246" s="92"/>
      <c r="ZE246" s="92"/>
      <c r="ZF246" s="92"/>
      <c r="ZG246" s="92"/>
      <c r="ZH246" s="92"/>
      <c r="ZI246" s="92"/>
      <c r="ZJ246" s="92"/>
      <c r="ZK246" s="92"/>
      <c r="ZL246" s="92"/>
      <c r="ZM246" s="92"/>
      <c r="ZN246" s="92"/>
      <c r="ZO246" s="92"/>
      <c r="ZP246" s="92"/>
      <c r="ZQ246" s="92"/>
      <c r="ZR246" s="92"/>
      <c r="ZS246" s="92"/>
      <c r="ZT246" s="92"/>
      <c r="ZU246" s="92"/>
      <c r="ZV246" s="92"/>
      <c r="ZW246" s="92"/>
      <c r="ZX246" s="92"/>
      <c r="ZY246" s="92"/>
      <c r="ZZ246" s="92"/>
      <c r="AAA246" s="92"/>
      <c r="AAB246" s="92"/>
      <c r="AAC246" s="92"/>
      <c r="AAD246" s="92"/>
      <c r="AAE246" s="92"/>
      <c r="AAF246" s="92"/>
      <c r="AAG246" s="92"/>
      <c r="AAH246" s="92"/>
      <c r="AAI246" s="92"/>
      <c r="AAJ246" s="92"/>
      <c r="AAK246" s="92"/>
      <c r="AAL246" s="92"/>
      <c r="AAM246" s="92"/>
      <c r="AAN246" s="92"/>
      <c r="AAO246" s="92"/>
      <c r="AAP246" s="92"/>
      <c r="AAQ246" s="92"/>
      <c r="AAR246" s="92"/>
      <c r="AAS246" s="92"/>
      <c r="AAT246" s="92"/>
      <c r="AAU246" s="92"/>
      <c r="AAV246" s="92"/>
      <c r="AAW246" s="92"/>
      <c r="AAX246" s="92"/>
      <c r="AAY246" s="92"/>
      <c r="AAZ246" s="92"/>
      <c r="ABA246" s="92"/>
      <c r="ABB246" s="92"/>
      <c r="ABC246" s="92"/>
      <c r="ABD246" s="92"/>
      <c r="ABE246" s="92"/>
      <c r="ABF246" s="92"/>
      <c r="ABG246" s="92"/>
      <c r="ABH246" s="92"/>
      <c r="ABI246" s="92"/>
      <c r="ABJ246" s="92"/>
      <c r="ABK246" s="92"/>
      <c r="ABL246" s="92"/>
      <c r="ABM246" s="92"/>
      <c r="ABN246" s="92"/>
      <c r="ABO246" s="92"/>
      <c r="ABP246" s="92"/>
      <c r="ABQ246" s="92"/>
      <c r="ABR246" s="92"/>
      <c r="ABS246" s="92"/>
      <c r="ABT246" s="92"/>
      <c r="ABU246" s="92"/>
      <c r="ABV246" s="92"/>
      <c r="ABW246" s="92"/>
      <c r="ABX246" s="92"/>
      <c r="ABY246" s="92"/>
      <c r="ABZ246" s="92"/>
      <c r="ACA246" s="92"/>
      <c r="ACB246" s="92"/>
      <c r="ACC246" s="92"/>
      <c r="ACD246" s="92"/>
      <c r="ACE246" s="92"/>
      <c r="ACF246" s="92"/>
      <c r="ACG246" s="92"/>
      <c r="ACH246" s="92"/>
      <c r="ACI246" s="92"/>
      <c r="ACJ246" s="92"/>
      <c r="ACK246" s="92"/>
      <c r="ACL246" s="92"/>
      <c r="ACM246" s="92"/>
      <c r="ACN246" s="92"/>
      <c r="ACO246" s="92"/>
      <c r="ACP246" s="92"/>
      <c r="ACQ246" s="92"/>
      <c r="ACR246" s="92"/>
      <c r="ACS246" s="92"/>
      <c r="ACT246" s="92"/>
      <c r="ACU246" s="92"/>
      <c r="ACV246" s="92"/>
      <c r="ACW246" s="92"/>
      <c r="ACX246" s="92"/>
      <c r="ACY246" s="92"/>
      <c r="ACZ246" s="92"/>
      <c r="ADA246" s="92"/>
      <c r="ADB246" s="92"/>
      <c r="ADC246" s="92"/>
      <c r="ADD246" s="92"/>
      <c r="ADE246" s="92"/>
      <c r="ADF246" s="92"/>
      <c r="ADG246" s="92"/>
      <c r="ADH246" s="92"/>
      <c r="ADI246" s="92"/>
      <c r="ADJ246" s="92"/>
      <c r="ADK246" s="92"/>
      <c r="ADL246" s="92"/>
      <c r="ADM246" s="92"/>
      <c r="ADN246" s="92"/>
      <c r="ADO246" s="92"/>
      <c r="ADP246" s="92"/>
      <c r="ADQ246" s="92"/>
      <c r="ADR246" s="92"/>
      <c r="ADS246" s="92"/>
      <c r="ADT246" s="92"/>
      <c r="ADU246" s="92"/>
      <c r="ADV246" s="92"/>
      <c r="ADW246" s="92"/>
      <c r="ADX246" s="92"/>
      <c r="ADY246" s="92"/>
      <c r="ADZ246" s="92"/>
      <c r="AEA246" s="92"/>
      <c r="AEB246" s="92"/>
      <c r="AEC246" s="92"/>
      <c r="AED246" s="92"/>
      <c r="AEE246" s="92"/>
      <c r="AEF246" s="92"/>
      <c r="AEG246" s="92"/>
      <c r="AEH246" s="92"/>
      <c r="AEI246" s="92"/>
      <c r="AEJ246" s="92"/>
      <c r="AEK246" s="92"/>
      <c r="AEL246" s="92"/>
      <c r="AEM246" s="92"/>
      <c r="AEN246" s="92"/>
      <c r="AEO246" s="92"/>
      <c r="AEP246" s="92"/>
      <c r="AEQ246" s="92"/>
      <c r="AER246" s="92"/>
      <c r="AES246" s="92"/>
      <c r="AET246" s="92"/>
      <c r="AEU246" s="92"/>
      <c r="AEV246" s="92"/>
      <c r="AEW246" s="92"/>
      <c r="AEX246" s="92"/>
      <c r="AEY246" s="92"/>
      <c r="AEZ246" s="92"/>
      <c r="AFA246" s="92"/>
      <c r="AFB246" s="92"/>
      <c r="AFC246" s="92"/>
      <c r="AFD246" s="92"/>
      <c r="AFE246" s="92"/>
      <c r="AFF246" s="92"/>
      <c r="AFG246" s="92"/>
      <c r="AFH246" s="92"/>
      <c r="AFI246" s="92"/>
      <c r="AFJ246" s="92"/>
      <c r="AFK246" s="92"/>
      <c r="AFL246" s="92"/>
      <c r="AFM246" s="92"/>
      <c r="AFN246" s="92"/>
      <c r="AFO246" s="92"/>
      <c r="AFP246" s="92"/>
      <c r="AFQ246" s="92"/>
      <c r="AFR246" s="92"/>
      <c r="AFS246" s="92"/>
      <c r="AFT246" s="92"/>
      <c r="AFU246" s="92"/>
      <c r="AFV246" s="92"/>
      <c r="AFW246" s="92"/>
      <c r="AFX246" s="92"/>
      <c r="AFY246" s="92"/>
      <c r="AFZ246" s="92"/>
      <c r="AGA246" s="92"/>
      <c r="AGB246" s="92"/>
      <c r="AGC246" s="92"/>
      <c r="AGD246" s="92"/>
      <c r="AGE246" s="92"/>
      <c r="AGF246" s="92"/>
      <c r="AGG246" s="92"/>
      <c r="AGH246" s="92"/>
      <c r="AGI246" s="92"/>
      <c r="AGJ246" s="92"/>
      <c r="AGK246" s="92"/>
      <c r="AGL246" s="92"/>
      <c r="AGM246" s="92"/>
      <c r="AGN246" s="92"/>
      <c r="AGO246" s="92"/>
      <c r="AGP246" s="92"/>
      <c r="AGQ246" s="92"/>
      <c r="AGR246" s="92"/>
      <c r="AGS246" s="92"/>
      <c r="AGT246" s="92"/>
      <c r="AGU246" s="92"/>
      <c r="AGV246" s="92"/>
      <c r="AGW246" s="92"/>
      <c r="AGX246" s="92"/>
      <c r="AGY246" s="92"/>
      <c r="AGZ246" s="92"/>
      <c r="AHA246" s="92"/>
      <c r="AHB246" s="92"/>
      <c r="AHC246" s="92"/>
      <c r="AHD246" s="92"/>
      <c r="AHE246" s="92"/>
      <c r="AHF246" s="92"/>
      <c r="AHG246" s="92"/>
      <c r="AHH246" s="92"/>
      <c r="AHI246" s="92"/>
      <c r="AHJ246" s="92"/>
      <c r="AHK246" s="92"/>
      <c r="AHL246" s="92"/>
      <c r="AHM246" s="92"/>
      <c r="AHN246" s="92"/>
      <c r="AHO246" s="92"/>
      <c r="AHP246" s="92"/>
      <c r="AHQ246" s="92"/>
      <c r="AHR246" s="92"/>
      <c r="AHS246" s="92"/>
      <c r="AHT246" s="92"/>
      <c r="AHU246" s="92"/>
      <c r="AHV246" s="92"/>
      <c r="AHW246" s="92"/>
      <c r="AHX246" s="92"/>
      <c r="AHY246" s="92"/>
      <c r="AHZ246" s="92"/>
      <c r="AIA246" s="92"/>
      <c r="AIB246" s="92"/>
      <c r="AIC246" s="92"/>
      <c r="AID246" s="92"/>
      <c r="AIE246" s="92"/>
      <c r="AIF246" s="92"/>
      <c r="AIG246" s="92"/>
      <c r="AIH246" s="92"/>
      <c r="AII246" s="92"/>
      <c r="AIJ246" s="92"/>
      <c r="AIK246" s="92"/>
      <c r="AIL246" s="92"/>
      <c r="AIM246" s="92"/>
      <c r="AIN246" s="92"/>
      <c r="AIO246" s="92"/>
      <c r="AIP246" s="92"/>
      <c r="AIQ246" s="92"/>
      <c r="AIR246" s="92"/>
      <c r="AIS246" s="92"/>
      <c r="AIT246" s="92"/>
      <c r="AIU246" s="92"/>
      <c r="AIV246" s="92"/>
      <c r="AIW246" s="92"/>
      <c r="AIX246" s="92"/>
      <c r="AIY246" s="92"/>
      <c r="AIZ246" s="92"/>
      <c r="AJA246" s="92"/>
      <c r="AJB246" s="92"/>
      <c r="AJC246" s="92"/>
      <c r="AJD246" s="92"/>
      <c r="AJE246" s="92"/>
      <c r="AJF246" s="92"/>
      <c r="AJG246" s="92"/>
      <c r="AJH246" s="92"/>
      <c r="AJI246" s="92"/>
      <c r="AJJ246" s="92"/>
      <c r="AJK246" s="92"/>
      <c r="AJL246" s="92"/>
      <c r="AJM246" s="92"/>
      <c r="AJN246" s="92"/>
      <c r="AJO246" s="92"/>
      <c r="AJP246" s="92"/>
      <c r="AJQ246" s="92"/>
      <c r="AJR246" s="92"/>
      <c r="AJS246" s="92"/>
      <c r="AJT246" s="92"/>
      <c r="AJU246" s="92"/>
      <c r="AJV246" s="92"/>
      <c r="AJW246" s="92"/>
      <c r="AJX246" s="92"/>
      <c r="AJY246" s="92"/>
      <c r="AJZ246" s="92"/>
      <c r="AKA246" s="92"/>
      <c r="AKB246" s="92"/>
      <c r="AKC246" s="92"/>
      <c r="AKD246" s="92"/>
      <c r="AKE246" s="92"/>
      <c r="AKF246" s="92"/>
      <c r="AKG246" s="92"/>
      <c r="AKH246" s="92"/>
      <c r="AKI246" s="92"/>
      <c r="AKJ246" s="92"/>
      <c r="AKK246" s="92"/>
      <c r="AKL246" s="92"/>
      <c r="AKM246" s="92"/>
      <c r="AKN246" s="92"/>
      <c r="AKO246" s="92"/>
      <c r="AKP246" s="92"/>
      <c r="AKQ246" s="92"/>
      <c r="AKR246" s="92"/>
      <c r="AKS246" s="92"/>
      <c r="AKT246" s="92"/>
      <c r="AKU246" s="92"/>
      <c r="AKV246" s="92"/>
      <c r="AKW246" s="92"/>
      <c r="AKX246" s="92"/>
      <c r="AKY246" s="92"/>
      <c r="AKZ246" s="92"/>
      <c r="ALA246" s="92"/>
      <c r="ALB246" s="92"/>
      <c r="ALC246" s="92"/>
      <c r="ALD246" s="92"/>
      <c r="ALE246" s="92"/>
      <c r="ALF246" s="92"/>
      <c r="ALG246" s="92"/>
      <c r="ALH246" s="92"/>
      <c r="ALI246" s="92"/>
      <c r="ALJ246" s="92"/>
      <c r="ALK246" s="92"/>
      <c r="ALL246" s="92"/>
      <c r="ALM246" s="92"/>
      <c r="ALN246" s="92"/>
      <c r="ALO246" s="92"/>
      <c r="ALP246" s="92"/>
      <c r="ALQ246" s="92"/>
      <c r="ALR246" s="92"/>
      <c r="ALS246" s="92"/>
      <c r="ALT246" s="92"/>
      <c r="ALU246" s="92"/>
      <c r="ALV246" s="92"/>
      <c r="ALW246" s="92"/>
      <c r="ALX246" s="92"/>
      <c r="ALY246" s="92"/>
      <c r="ALZ246" s="92"/>
      <c r="AMA246" s="92"/>
      <c r="AMB246" s="92"/>
      <c r="AMC246" s="92"/>
      <c r="AMD246" s="92"/>
      <c r="AME246" s="92"/>
      <c r="AMF246" s="92"/>
      <c r="AMG246" s="92"/>
      <c r="AMH246" s="92"/>
      <c r="AMI246" s="92"/>
      <c r="AMJ246" s="92"/>
      <c r="AMK246" s="92"/>
      <c r="AML246" s="92"/>
      <c r="AMM246" s="92"/>
      <c r="AMN246" s="92"/>
      <c r="AMO246" s="92"/>
      <c r="AMP246" s="92"/>
      <c r="AMQ246" s="92"/>
      <c r="AMR246" s="92"/>
      <c r="AMS246" s="92"/>
      <c r="AMT246" s="92"/>
      <c r="AMU246" s="92"/>
      <c r="AMV246" s="92"/>
      <c r="AMW246" s="92"/>
      <c r="AMX246" s="92"/>
      <c r="AMY246" s="92"/>
      <c r="AMZ246" s="92"/>
      <c r="ANA246" s="92"/>
      <c r="ANB246" s="92"/>
      <c r="ANC246" s="92"/>
      <c r="AND246" s="92"/>
      <c r="ANE246" s="92"/>
      <c r="ANF246" s="92"/>
      <c r="ANG246" s="92"/>
      <c r="ANH246" s="92"/>
      <c r="ANI246" s="92"/>
      <c r="ANJ246" s="92"/>
      <c r="ANK246" s="92"/>
      <c r="ANL246" s="92"/>
      <c r="ANM246" s="92"/>
      <c r="ANN246" s="92"/>
      <c r="ANO246" s="92"/>
      <c r="ANP246" s="92"/>
      <c r="ANQ246" s="92"/>
      <c r="ANR246" s="92"/>
      <c r="ANS246" s="92"/>
      <c r="ANT246" s="92"/>
      <c r="ANU246" s="92"/>
      <c r="ANV246" s="92"/>
      <c r="ANW246" s="92"/>
      <c r="ANX246" s="92"/>
      <c r="ANY246" s="92"/>
      <c r="ANZ246" s="92"/>
      <c r="AOA246" s="92"/>
      <c r="AOB246" s="92"/>
      <c r="AOC246" s="92"/>
      <c r="AOD246" s="92"/>
      <c r="AOE246" s="92"/>
      <c r="AOF246" s="92"/>
      <c r="AOG246" s="92"/>
      <c r="AOH246" s="92"/>
      <c r="AOI246" s="92"/>
      <c r="AOJ246" s="92"/>
      <c r="AOK246" s="92"/>
      <c r="AOL246" s="92"/>
      <c r="AOM246" s="92"/>
      <c r="AON246" s="92"/>
      <c r="AOO246" s="92"/>
      <c r="AOP246" s="92"/>
      <c r="AOQ246" s="92"/>
      <c r="AOR246" s="92"/>
      <c r="AOS246" s="92"/>
      <c r="AOT246" s="92"/>
      <c r="AOU246" s="92"/>
      <c r="AOV246" s="92"/>
      <c r="AOW246" s="92"/>
      <c r="AOX246" s="92"/>
      <c r="AOY246" s="92"/>
      <c r="AOZ246" s="92"/>
      <c r="APA246" s="92"/>
      <c r="APB246" s="92"/>
      <c r="APC246" s="92"/>
      <c r="APD246" s="92"/>
      <c r="APE246" s="92"/>
      <c r="APF246" s="92"/>
      <c r="APG246" s="92"/>
      <c r="APH246" s="92"/>
      <c r="API246" s="92"/>
      <c r="APJ246" s="92"/>
      <c r="APK246" s="92"/>
      <c r="APL246" s="92"/>
      <c r="APM246" s="92"/>
      <c r="APN246" s="92"/>
      <c r="APO246" s="92"/>
      <c r="APP246" s="92"/>
      <c r="APQ246" s="92"/>
      <c r="APR246" s="92"/>
      <c r="APS246" s="92"/>
      <c r="APT246" s="92"/>
      <c r="APU246" s="92"/>
      <c r="APV246" s="92"/>
      <c r="APW246" s="92"/>
      <c r="APX246" s="92"/>
      <c r="APY246" s="92"/>
      <c r="APZ246" s="92"/>
      <c r="AQA246" s="92"/>
      <c r="AQB246" s="92"/>
      <c r="AQC246" s="92"/>
      <c r="AQD246" s="92"/>
      <c r="AQE246" s="92"/>
      <c r="AQF246" s="92"/>
      <c r="AQG246" s="92"/>
      <c r="AQH246" s="92"/>
      <c r="AQI246" s="92"/>
      <c r="AQJ246" s="92"/>
      <c r="AQK246" s="92"/>
      <c r="AQL246" s="92"/>
      <c r="AQM246" s="92"/>
      <c r="AQN246" s="92"/>
      <c r="AQO246" s="92"/>
      <c r="AQP246" s="92"/>
      <c r="AQQ246" s="92"/>
      <c r="AQR246" s="92"/>
      <c r="AQS246" s="92"/>
      <c r="AQT246" s="92"/>
      <c r="AQU246" s="92"/>
      <c r="AQV246" s="92"/>
      <c r="AQW246" s="92"/>
      <c r="AQX246" s="92"/>
      <c r="AQY246" s="92"/>
      <c r="AQZ246" s="92"/>
      <c r="ARA246" s="92"/>
      <c r="ARB246" s="92"/>
      <c r="ARC246" s="92"/>
      <c r="ARD246" s="92"/>
      <c r="ARE246" s="92"/>
      <c r="ARF246" s="92"/>
      <c r="ARG246" s="92"/>
      <c r="ARH246" s="92"/>
      <c r="ARI246" s="92"/>
      <c r="ARJ246" s="92"/>
      <c r="ARK246" s="92"/>
      <c r="ARL246" s="92"/>
      <c r="ARM246" s="92"/>
      <c r="ARN246" s="92"/>
      <c r="ARO246" s="92"/>
      <c r="ARP246" s="92"/>
      <c r="ARQ246" s="92"/>
      <c r="ARR246" s="92"/>
      <c r="ARS246" s="92"/>
      <c r="ART246" s="92"/>
      <c r="ARU246" s="92"/>
      <c r="ARV246" s="92"/>
      <c r="ARW246" s="92"/>
      <c r="ARX246" s="92"/>
      <c r="ARY246" s="92"/>
      <c r="ARZ246" s="92"/>
      <c r="ASA246" s="92"/>
      <c r="ASB246" s="92"/>
      <c r="ASC246" s="92"/>
      <c r="ASD246" s="92"/>
      <c r="ASE246" s="92"/>
      <c r="ASF246" s="92"/>
      <c r="ASG246" s="92"/>
      <c r="ASH246" s="92"/>
      <c r="ASI246" s="92"/>
      <c r="ASJ246" s="92"/>
      <c r="ASK246" s="92"/>
      <c r="ASL246" s="92"/>
      <c r="ASM246" s="92"/>
      <c r="ASN246" s="92"/>
      <c r="ASO246" s="92"/>
      <c r="ASP246" s="92"/>
      <c r="ASQ246" s="92"/>
      <c r="ASR246" s="92"/>
      <c r="ASS246" s="92"/>
      <c r="AST246" s="92"/>
      <c r="ASU246" s="92"/>
      <c r="ASV246" s="92"/>
      <c r="ASW246" s="92"/>
      <c r="ASX246" s="92"/>
      <c r="ASY246" s="92"/>
      <c r="ASZ246" s="92"/>
      <c r="ATA246" s="92"/>
      <c r="ATB246" s="92"/>
      <c r="ATC246" s="92"/>
      <c r="ATD246" s="92"/>
      <c r="ATE246" s="92"/>
      <c r="ATF246" s="92"/>
      <c r="ATG246" s="92"/>
      <c r="ATH246" s="92"/>
      <c r="ATI246" s="92"/>
      <c r="ATJ246" s="92"/>
      <c r="ATK246" s="92"/>
      <c r="ATL246" s="92"/>
      <c r="ATM246" s="92"/>
      <c r="ATN246" s="92"/>
      <c r="ATO246" s="92"/>
      <c r="ATP246" s="92"/>
      <c r="ATQ246" s="92"/>
      <c r="ATR246" s="92"/>
      <c r="ATS246" s="92"/>
      <c r="ATT246" s="92"/>
      <c r="ATU246" s="92"/>
      <c r="ATV246" s="92"/>
      <c r="ATW246" s="92"/>
      <c r="ATX246" s="92"/>
      <c r="ATY246" s="92"/>
      <c r="ATZ246" s="92"/>
      <c r="AUA246" s="92"/>
      <c r="AUB246" s="92"/>
      <c r="AUC246" s="92"/>
      <c r="AUD246" s="92"/>
      <c r="AUE246" s="92"/>
      <c r="AUF246" s="92"/>
      <c r="AUG246" s="92"/>
      <c r="AUH246" s="92"/>
      <c r="AUI246" s="92"/>
      <c r="AUJ246" s="92"/>
      <c r="AUK246" s="92"/>
      <c r="AUL246" s="92"/>
      <c r="AUM246" s="92"/>
      <c r="AUN246" s="92"/>
      <c r="AUO246" s="92"/>
      <c r="AUP246" s="92"/>
      <c r="AUQ246" s="92"/>
      <c r="AUR246" s="92"/>
      <c r="AUS246" s="92"/>
      <c r="AUT246" s="92"/>
      <c r="AUU246" s="92"/>
      <c r="AUV246" s="92"/>
      <c r="AUW246" s="92"/>
      <c r="AUX246" s="92"/>
      <c r="AUY246" s="92"/>
      <c r="AUZ246" s="92"/>
      <c r="AVA246" s="92"/>
      <c r="AVB246" s="92"/>
      <c r="AVC246" s="92"/>
      <c r="AVD246" s="92"/>
      <c r="AVE246" s="92"/>
      <c r="AVF246" s="92"/>
      <c r="AVG246" s="92"/>
      <c r="AVH246" s="92"/>
      <c r="AVI246" s="92"/>
      <c r="AVJ246" s="92"/>
      <c r="AVK246" s="92"/>
      <c r="AVL246" s="92"/>
      <c r="AVM246" s="92"/>
      <c r="AVN246" s="92"/>
      <c r="AVO246" s="92"/>
      <c r="AVP246" s="92"/>
      <c r="AVQ246" s="92"/>
      <c r="AVR246" s="92"/>
      <c r="AVS246" s="92"/>
      <c r="AVT246" s="92"/>
      <c r="AVU246" s="92"/>
      <c r="AVV246" s="92"/>
      <c r="AVW246" s="92"/>
      <c r="AVX246" s="92"/>
      <c r="AVY246" s="92"/>
      <c r="AVZ246" s="92"/>
      <c r="AWA246" s="92"/>
      <c r="AWB246" s="92"/>
      <c r="AWC246" s="92"/>
      <c r="AWD246" s="92"/>
      <c r="AWE246" s="92"/>
      <c r="AWF246" s="92"/>
      <c r="AWG246" s="92"/>
      <c r="AWH246" s="92"/>
      <c r="AWI246" s="92"/>
      <c r="AWJ246" s="92"/>
      <c r="AWK246" s="92"/>
      <c r="AWL246" s="92"/>
      <c r="AWM246" s="92"/>
      <c r="AWN246" s="92"/>
      <c r="AWO246" s="92"/>
      <c r="AWP246" s="92"/>
      <c r="AWQ246" s="92"/>
      <c r="AWR246" s="92"/>
      <c r="AWS246" s="92"/>
      <c r="AWT246" s="92"/>
      <c r="AWU246" s="92"/>
      <c r="AWV246" s="92"/>
      <c r="AWW246" s="92"/>
      <c r="AWX246" s="92"/>
      <c r="AWY246" s="92"/>
      <c r="AWZ246" s="92"/>
      <c r="AXA246" s="92"/>
      <c r="AXB246" s="92"/>
      <c r="AXC246" s="92"/>
      <c r="AXD246" s="92"/>
      <c r="AXE246" s="92"/>
      <c r="AXF246" s="92"/>
      <c r="AXG246" s="92"/>
      <c r="AXH246" s="92"/>
      <c r="AXI246" s="92"/>
      <c r="AXJ246" s="92"/>
      <c r="AXK246" s="92"/>
      <c r="AXL246" s="92"/>
      <c r="AXM246" s="92"/>
      <c r="AXN246" s="92"/>
      <c r="AXO246" s="92"/>
      <c r="AXP246" s="92"/>
      <c r="AXQ246" s="92"/>
      <c r="AXR246" s="92"/>
      <c r="AXS246" s="92"/>
      <c r="AXT246" s="92"/>
      <c r="AXU246" s="92"/>
      <c r="AXV246" s="92"/>
      <c r="AXW246" s="92"/>
      <c r="AXX246" s="92"/>
      <c r="AXY246" s="92"/>
      <c r="AXZ246" s="92"/>
      <c r="AYA246" s="92"/>
      <c r="AYB246" s="92"/>
      <c r="AYC246" s="92"/>
      <c r="AYD246" s="92"/>
      <c r="AYE246" s="92"/>
      <c r="AYF246" s="92"/>
      <c r="AYG246" s="92"/>
      <c r="AYH246" s="92"/>
      <c r="AYI246" s="92"/>
      <c r="AYJ246" s="92"/>
      <c r="AYK246" s="92"/>
      <c r="AYL246" s="92"/>
      <c r="AYM246" s="92"/>
      <c r="AYN246" s="92"/>
      <c r="AYO246" s="92"/>
      <c r="AYP246" s="92"/>
      <c r="AYQ246" s="92"/>
      <c r="AYR246" s="92"/>
      <c r="AYS246" s="92"/>
      <c r="AYT246" s="92"/>
      <c r="AYU246" s="92"/>
      <c r="AYV246" s="92"/>
      <c r="AYW246" s="92"/>
      <c r="AYX246" s="92"/>
      <c r="AYY246" s="92"/>
      <c r="AYZ246" s="92"/>
      <c r="AZA246" s="92"/>
      <c r="AZB246" s="92"/>
      <c r="AZC246" s="92"/>
      <c r="AZD246" s="92"/>
      <c r="AZE246" s="92"/>
      <c r="AZF246" s="92"/>
      <c r="AZG246" s="92"/>
      <c r="AZH246" s="92"/>
      <c r="AZI246" s="92"/>
      <c r="AZJ246" s="92"/>
      <c r="AZK246" s="92"/>
      <c r="AZL246" s="92"/>
      <c r="AZM246" s="92"/>
      <c r="AZN246" s="92"/>
      <c r="AZO246" s="92"/>
      <c r="AZP246" s="92"/>
      <c r="AZQ246" s="92"/>
      <c r="AZR246" s="92"/>
      <c r="AZS246" s="92"/>
      <c r="AZT246" s="92"/>
      <c r="AZU246" s="92"/>
      <c r="AZV246" s="92"/>
      <c r="AZW246" s="92"/>
      <c r="AZX246" s="92"/>
      <c r="AZY246" s="92"/>
      <c r="AZZ246" s="92"/>
      <c r="BAA246" s="92"/>
      <c r="BAB246" s="92"/>
      <c r="BAC246" s="92"/>
      <c r="BAD246" s="92"/>
      <c r="BAE246" s="92"/>
      <c r="BAF246" s="92"/>
      <c r="BAG246" s="92"/>
      <c r="BAH246" s="92"/>
      <c r="BAI246" s="92"/>
      <c r="BAJ246" s="92"/>
      <c r="BAK246" s="92"/>
      <c r="BAL246" s="92"/>
      <c r="BAM246" s="92"/>
      <c r="BAN246" s="92"/>
      <c r="BAO246" s="92"/>
      <c r="BAP246" s="92"/>
      <c r="BAQ246" s="92"/>
      <c r="BAR246" s="92"/>
      <c r="BAS246" s="92"/>
      <c r="BAT246" s="92"/>
      <c r="BAU246" s="92"/>
      <c r="BAV246" s="92"/>
      <c r="BAW246" s="92"/>
      <c r="BAX246" s="92"/>
      <c r="BAY246" s="92"/>
      <c r="BAZ246" s="92"/>
      <c r="BBA246" s="92"/>
      <c r="BBB246" s="92"/>
      <c r="BBC246" s="92"/>
      <c r="BBD246" s="92"/>
      <c r="BBE246" s="92"/>
      <c r="BBF246" s="92"/>
      <c r="BBG246" s="92"/>
      <c r="BBH246" s="92"/>
      <c r="BBI246" s="92"/>
      <c r="BBJ246" s="92"/>
      <c r="BBK246" s="92"/>
      <c r="BBL246" s="92"/>
      <c r="BBM246" s="92"/>
      <c r="BBN246" s="92"/>
      <c r="BBO246" s="92"/>
      <c r="BBP246" s="92"/>
      <c r="BBQ246" s="92"/>
      <c r="BBR246" s="92"/>
      <c r="BBS246" s="92"/>
      <c r="BBT246" s="92"/>
      <c r="BBU246" s="92"/>
      <c r="BBV246" s="92"/>
      <c r="BBW246" s="92"/>
      <c r="BBX246" s="92"/>
      <c r="BBY246" s="92"/>
      <c r="BBZ246" s="92"/>
      <c r="BCA246" s="92"/>
      <c r="BCB246" s="92"/>
      <c r="BCC246" s="92"/>
      <c r="BCD246" s="92"/>
      <c r="BCE246" s="92"/>
      <c r="BCF246" s="92"/>
      <c r="BCG246" s="92"/>
      <c r="BCH246" s="92"/>
      <c r="BCI246" s="92"/>
      <c r="BCJ246" s="92"/>
      <c r="BCK246" s="92"/>
      <c r="BCL246" s="92"/>
      <c r="BCM246" s="92"/>
      <c r="BCN246" s="92"/>
      <c r="BCO246" s="92"/>
      <c r="BCP246" s="92"/>
      <c r="BCQ246" s="92"/>
      <c r="BCR246" s="92"/>
      <c r="BCS246" s="92"/>
      <c r="BCT246" s="92"/>
      <c r="BCU246" s="92"/>
      <c r="BCV246" s="92"/>
      <c r="BCW246" s="92"/>
      <c r="BCX246" s="92"/>
      <c r="BCY246" s="92"/>
      <c r="BCZ246" s="92"/>
      <c r="BDA246" s="92"/>
      <c r="BDB246" s="92"/>
      <c r="BDC246" s="92"/>
      <c r="BDD246" s="92"/>
      <c r="BDE246" s="92"/>
      <c r="BDF246" s="92"/>
      <c r="BDG246" s="92"/>
      <c r="BDH246" s="92"/>
      <c r="BDI246" s="92"/>
      <c r="BDJ246" s="92"/>
      <c r="BDK246" s="92"/>
      <c r="BDL246" s="92"/>
      <c r="BDM246" s="92"/>
      <c r="BDN246" s="92"/>
      <c r="BDO246" s="92"/>
      <c r="BDP246" s="92"/>
      <c r="BDQ246" s="92"/>
      <c r="BDR246" s="92"/>
      <c r="BDS246" s="92"/>
      <c r="BDT246" s="92"/>
      <c r="BDU246" s="92"/>
      <c r="BDV246" s="92"/>
      <c r="BDW246" s="92"/>
      <c r="BDX246" s="92"/>
      <c r="BDY246" s="92"/>
      <c r="BDZ246" s="92"/>
      <c r="BEA246" s="92"/>
      <c r="BEB246" s="92"/>
      <c r="BEC246" s="92"/>
      <c r="BED246" s="92"/>
      <c r="BEE246" s="92"/>
      <c r="BEF246" s="92"/>
      <c r="BEG246" s="92"/>
      <c r="BEH246" s="92"/>
      <c r="BEI246" s="92"/>
      <c r="BEJ246" s="92"/>
      <c r="BEK246" s="92"/>
      <c r="BEL246" s="92"/>
      <c r="BEM246" s="92"/>
      <c r="BEN246" s="92"/>
      <c r="BEO246" s="92"/>
      <c r="BEP246" s="92"/>
      <c r="BEQ246" s="92"/>
      <c r="BER246" s="92"/>
      <c r="BES246" s="92"/>
      <c r="BET246" s="92"/>
      <c r="BEU246" s="92"/>
      <c r="BEV246" s="92"/>
      <c r="BEW246" s="92"/>
      <c r="BEX246" s="92"/>
      <c r="BEY246" s="92"/>
      <c r="BEZ246" s="92"/>
      <c r="BFA246" s="92"/>
      <c r="BFB246" s="92"/>
      <c r="BFC246" s="92"/>
      <c r="BFD246" s="92"/>
      <c r="BFE246" s="92"/>
      <c r="BFF246" s="92"/>
      <c r="BFG246" s="92"/>
      <c r="BFH246" s="92"/>
      <c r="BFI246" s="92"/>
      <c r="BFJ246" s="92"/>
      <c r="BFK246" s="92"/>
      <c r="BFL246" s="92"/>
      <c r="BFM246" s="92"/>
      <c r="BFN246" s="92"/>
      <c r="BFO246" s="92"/>
      <c r="BFP246" s="92"/>
      <c r="BFQ246" s="92"/>
      <c r="BFR246" s="92"/>
      <c r="BFS246" s="92"/>
      <c r="BFT246" s="92"/>
      <c r="BFU246" s="92"/>
      <c r="BFV246" s="92"/>
      <c r="BFW246" s="92"/>
      <c r="BFX246" s="92"/>
      <c r="BFY246" s="92"/>
      <c r="BFZ246" s="92"/>
      <c r="BGA246" s="92"/>
      <c r="BGB246" s="92"/>
      <c r="BGC246" s="92"/>
      <c r="BGD246" s="92"/>
      <c r="BGE246" s="92"/>
      <c r="BGF246" s="92"/>
      <c r="BGG246" s="92"/>
      <c r="BGH246" s="92"/>
      <c r="BGI246" s="92"/>
      <c r="BGJ246" s="92"/>
      <c r="BGK246" s="92"/>
      <c r="BGL246" s="92"/>
      <c r="BGM246" s="92"/>
      <c r="BGN246" s="92"/>
      <c r="BGO246" s="92"/>
      <c r="BGP246" s="92"/>
      <c r="BGQ246" s="92"/>
      <c r="BGR246" s="92"/>
      <c r="BGS246" s="92"/>
      <c r="BGT246" s="92"/>
      <c r="BGU246" s="92"/>
      <c r="BGV246" s="92"/>
      <c r="BGW246" s="92"/>
      <c r="BGX246" s="92"/>
      <c r="BGY246" s="92"/>
      <c r="BGZ246" s="92"/>
      <c r="BHA246" s="92"/>
      <c r="BHB246" s="92"/>
      <c r="BHC246" s="92"/>
      <c r="BHD246" s="92"/>
      <c r="BHE246" s="92"/>
      <c r="BHF246" s="92"/>
      <c r="BHG246" s="92"/>
      <c r="BHH246" s="92"/>
      <c r="BHI246" s="92"/>
      <c r="BHJ246" s="92"/>
      <c r="BHK246" s="92"/>
      <c r="BHL246" s="92"/>
      <c r="BHM246" s="92"/>
      <c r="BHN246" s="92"/>
      <c r="BHO246" s="92"/>
      <c r="BHP246" s="92"/>
      <c r="BHQ246" s="92"/>
      <c r="BHR246" s="92"/>
      <c r="BHS246" s="92"/>
      <c r="BHT246" s="92"/>
      <c r="BHU246" s="92"/>
      <c r="BHV246" s="92"/>
      <c r="BHW246" s="92"/>
      <c r="BHX246" s="92"/>
      <c r="BHY246" s="92"/>
      <c r="BHZ246" s="92"/>
      <c r="BIA246" s="92"/>
      <c r="BIB246" s="92"/>
      <c r="BIC246" s="92"/>
      <c r="BID246" s="92"/>
      <c r="BIE246" s="92"/>
      <c r="BIF246" s="92"/>
      <c r="BIG246" s="92"/>
      <c r="BIH246" s="92"/>
      <c r="BII246" s="92"/>
      <c r="BIJ246" s="92"/>
      <c r="BIK246" s="92"/>
      <c r="BIL246" s="92"/>
      <c r="BIM246" s="92"/>
      <c r="BIN246" s="92"/>
      <c r="BIO246" s="92"/>
      <c r="BIP246" s="92"/>
      <c r="BIQ246" s="92"/>
      <c r="BIR246" s="92"/>
      <c r="BIS246" s="92"/>
      <c r="BIT246" s="92"/>
      <c r="BIU246" s="92"/>
      <c r="BIV246" s="92"/>
      <c r="BIW246" s="92"/>
      <c r="BIX246" s="92"/>
      <c r="BIY246" s="92"/>
      <c r="BIZ246" s="92"/>
      <c r="BJA246" s="92"/>
      <c r="BJB246" s="92"/>
      <c r="BJC246" s="92"/>
      <c r="BJD246" s="92"/>
      <c r="BJE246" s="92"/>
      <c r="BJF246" s="92"/>
      <c r="BJG246" s="92"/>
      <c r="BJH246" s="92"/>
      <c r="BJI246" s="92"/>
      <c r="BJJ246" s="92"/>
      <c r="BJK246" s="92"/>
      <c r="BJL246" s="92"/>
      <c r="BJM246" s="92"/>
      <c r="BJN246" s="92"/>
      <c r="BJO246" s="92"/>
      <c r="BJP246" s="92"/>
      <c r="BJQ246" s="92"/>
      <c r="BJR246" s="92"/>
      <c r="BJS246" s="92"/>
      <c r="BJT246" s="92"/>
      <c r="BJU246" s="92"/>
      <c r="BJV246" s="92"/>
      <c r="BJW246" s="92"/>
      <c r="BJX246" s="92"/>
      <c r="BJY246" s="92"/>
      <c r="BJZ246" s="92"/>
      <c r="BKA246" s="92"/>
      <c r="BKB246" s="92"/>
      <c r="BKC246" s="92"/>
      <c r="BKD246" s="92"/>
      <c r="BKE246" s="92"/>
      <c r="BKF246" s="92"/>
      <c r="BKG246" s="92"/>
      <c r="BKH246" s="92"/>
      <c r="BKI246" s="92"/>
      <c r="BKJ246" s="92"/>
      <c r="BKK246" s="92"/>
      <c r="BKL246" s="92"/>
      <c r="BKM246" s="92"/>
      <c r="BKN246" s="92"/>
      <c r="BKO246" s="92"/>
      <c r="BKP246" s="92"/>
      <c r="BKQ246" s="92"/>
      <c r="BKR246" s="92"/>
      <c r="BKS246" s="92"/>
      <c r="BKT246" s="92"/>
      <c r="BKU246" s="92"/>
      <c r="BKV246" s="92"/>
      <c r="BKW246" s="92"/>
      <c r="BKX246" s="92"/>
      <c r="BKY246" s="92"/>
      <c r="BKZ246" s="92"/>
      <c r="BLA246" s="92"/>
      <c r="BLB246" s="92"/>
      <c r="BLC246" s="92"/>
      <c r="BLD246" s="92"/>
      <c r="BLE246" s="92"/>
      <c r="BLF246" s="92"/>
      <c r="BLG246" s="92"/>
      <c r="BLH246" s="92"/>
      <c r="BLI246" s="92"/>
      <c r="BLJ246" s="92"/>
      <c r="BLK246" s="92"/>
      <c r="BLL246" s="92"/>
      <c r="BLM246" s="92"/>
      <c r="BLN246" s="92"/>
      <c r="BLO246" s="92"/>
      <c r="BLP246" s="92"/>
      <c r="BLQ246" s="92"/>
      <c r="BLR246" s="92"/>
      <c r="BLS246" s="92"/>
      <c r="BLT246" s="92"/>
      <c r="BLU246" s="92"/>
      <c r="BLV246" s="92"/>
      <c r="BLW246" s="92"/>
      <c r="BLX246" s="92"/>
      <c r="BLY246" s="92"/>
      <c r="BLZ246" s="92"/>
      <c r="BMA246" s="92"/>
      <c r="BMB246" s="92"/>
      <c r="BMC246" s="92"/>
      <c r="BMD246" s="92"/>
      <c r="BME246" s="92"/>
      <c r="BMF246" s="92"/>
      <c r="BMG246" s="92"/>
      <c r="BMH246" s="92"/>
      <c r="BMI246" s="92"/>
      <c r="BMJ246" s="92"/>
      <c r="BMK246" s="92"/>
      <c r="BML246" s="92"/>
      <c r="BMM246" s="92"/>
      <c r="BMN246" s="92"/>
      <c r="BMO246" s="92"/>
      <c r="BMP246" s="92"/>
      <c r="BMQ246" s="92"/>
      <c r="BMR246" s="92"/>
      <c r="BMS246" s="92"/>
      <c r="BMT246" s="92"/>
      <c r="BMU246" s="92"/>
      <c r="BMV246" s="92"/>
      <c r="BMW246" s="92"/>
      <c r="BMX246" s="92"/>
      <c r="BMY246" s="92"/>
      <c r="BMZ246" s="92"/>
      <c r="BNA246" s="92"/>
      <c r="BNB246" s="92"/>
      <c r="BNC246" s="92"/>
      <c r="BND246" s="92"/>
      <c r="BNE246" s="92"/>
      <c r="BNF246" s="92"/>
      <c r="BNG246" s="92"/>
      <c r="BNH246" s="92"/>
      <c r="BNI246" s="92"/>
      <c r="BNJ246" s="92"/>
      <c r="BNK246" s="92"/>
      <c r="BNL246" s="92"/>
      <c r="BNM246" s="92"/>
      <c r="BNN246" s="92"/>
      <c r="BNO246" s="92"/>
      <c r="BNP246" s="92"/>
      <c r="BNQ246" s="92"/>
      <c r="BNR246" s="92"/>
      <c r="BNS246" s="92"/>
      <c r="BNT246" s="92"/>
      <c r="BNU246" s="92"/>
      <c r="BNV246" s="92"/>
      <c r="BNW246" s="92"/>
      <c r="BNX246" s="92"/>
      <c r="BNY246" s="92"/>
      <c r="BNZ246" s="92"/>
      <c r="BOA246" s="92"/>
      <c r="BOB246" s="92"/>
      <c r="BOC246" s="92"/>
      <c r="BOD246" s="92"/>
      <c r="BOE246" s="92"/>
      <c r="BOF246" s="92"/>
      <c r="BOG246" s="92"/>
      <c r="BOH246" s="92"/>
      <c r="BOI246" s="92"/>
      <c r="BOJ246" s="92"/>
      <c r="BOK246" s="92"/>
      <c r="BOL246" s="92"/>
      <c r="BOM246" s="92"/>
      <c r="BON246" s="92"/>
      <c r="BOO246" s="92"/>
      <c r="BOP246" s="92"/>
      <c r="BOQ246" s="92"/>
      <c r="BOR246" s="92"/>
      <c r="BOS246" s="92"/>
      <c r="BOT246" s="92"/>
      <c r="BOU246" s="92"/>
      <c r="BOV246" s="92"/>
      <c r="BOW246" s="92"/>
      <c r="BOX246" s="92"/>
      <c r="BOY246" s="92"/>
      <c r="BOZ246" s="92"/>
      <c r="BPA246" s="92"/>
      <c r="BPB246" s="92"/>
      <c r="BPC246" s="92"/>
      <c r="BPD246" s="92"/>
      <c r="BPE246" s="92"/>
      <c r="BPF246" s="92"/>
      <c r="BPG246" s="92"/>
      <c r="BPH246" s="92"/>
      <c r="BPI246" s="92"/>
      <c r="BPJ246" s="92"/>
      <c r="BPK246" s="92"/>
      <c r="BPL246" s="92"/>
      <c r="BPM246" s="92"/>
      <c r="BPN246" s="92"/>
      <c r="BPO246" s="92"/>
      <c r="BPP246" s="92"/>
      <c r="BPQ246" s="92"/>
      <c r="BPR246" s="92"/>
      <c r="BPS246" s="92"/>
      <c r="BPT246" s="92"/>
      <c r="BPU246" s="92"/>
      <c r="BPV246" s="92"/>
      <c r="BPW246" s="92"/>
      <c r="BPX246" s="92"/>
      <c r="BPY246" s="92"/>
      <c r="BPZ246" s="92"/>
      <c r="BQA246" s="92"/>
      <c r="BQB246" s="92"/>
      <c r="BQC246" s="92"/>
      <c r="BQD246" s="92"/>
      <c r="BQE246" s="92"/>
      <c r="BQF246" s="92"/>
      <c r="BQG246" s="92"/>
      <c r="BQH246" s="92"/>
      <c r="BQI246" s="92"/>
      <c r="BQJ246" s="92"/>
      <c r="BQK246" s="92"/>
      <c r="BQL246" s="92"/>
      <c r="BQM246" s="92"/>
      <c r="BQN246" s="92"/>
      <c r="BQO246" s="92"/>
      <c r="BQP246" s="92"/>
      <c r="BQQ246" s="92"/>
      <c r="BQR246" s="92"/>
      <c r="BQS246" s="92"/>
      <c r="BQT246" s="92"/>
      <c r="BQU246" s="92"/>
      <c r="BQV246" s="92"/>
      <c r="BQW246" s="92"/>
      <c r="BQX246" s="92"/>
      <c r="BQY246" s="92"/>
      <c r="BQZ246" s="92"/>
      <c r="BRA246" s="92"/>
      <c r="BRB246" s="92"/>
      <c r="BRC246" s="92"/>
      <c r="BRD246" s="92"/>
      <c r="BRE246" s="92"/>
      <c r="BRF246" s="92"/>
      <c r="BRG246" s="92"/>
      <c r="BRH246" s="92"/>
      <c r="BRI246" s="92"/>
      <c r="BRJ246" s="92"/>
      <c r="BRK246" s="92"/>
      <c r="BRL246" s="92"/>
      <c r="BRM246" s="92"/>
      <c r="BRN246" s="92"/>
      <c r="BRO246" s="92"/>
      <c r="BRP246" s="92"/>
      <c r="BRQ246" s="92"/>
      <c r="BRR246" s="92"/>
      <c r="BRS246" s="92"/>
      <c r="BRT246" s="92"/>
      <c r="BRU246" s="92"/>
      <c r="BRV246" s="92"/>
      <c r="BRW246" s="92"/>
      <c r="BRX246" s="92"/>
      <c r="BRY246" s="92"/>
      <c r="BRZ246" s="92"/>
      <c r="BSA246" s="92"/>
      <c r="BSB246" s="92"/>
      <c r="BSC246" s="92"/>
      <c r="BSD246" s="92"/>
      <c r="BSE246" s="92"/>
      <c r="BSF246" s="92"/>
      <c r="BSG246" s="92"/>
      <c r="BSH246" s="92"/>
      <c r="BSI246" s="92"/>
      <c r="BSJ246" s="92"/>
      <c r="BSK246" s="92"/>
      <c r="BSL246" s="92"/>
      <c r="BSM246" s="92"/>
      <c r="BSN246" s="92"/>
      <c r="BSO246" s="92"/>
      <c r="BSP246" s="92"/>
      <c r="BSQ246" s="92"/>
      <c r="BSR246" s="92"/>
      <c r="BSS246" s="92"/>
      <c r="BST246" s="92"/>
      <c r="BSU246" s="92"/>
      <c r="BSV246" s="92"/>
      <c r="BSW246" s="92"/>
      <c r="BSX246" s="92"/>
      <c r="BSY246" s="92"/>
      <c r="BSZ246" s="92"/>
      <c r="BTA246" s="92"/>
      <c r="BTB246" s="92"/>
      <c r="BTC246" s="92"/>
      <c r="BTD246" s="92"/>
      <c r="BTE246" s="92"/>
      <c r="BTF246" s="92"/>
      <c r="BTG246" s="92"/>
      <c r="BTH246" s="92"/>
      <c r="BTI246" s="92"/>
      <c r="BTJ246" s="92"/>
      <c r="BTK246" s="92"/>
      <c r="BTL246" s="92"/>
      <c r="BTM246" s="92"/>
      <c r="BTN246" s="92"/>
      <c r="BTO246" s="92"/>
      <c r="BTP246" s="92"/>
      <c r="BTQ246" s="92"/>
      <c r="BTR246" s="92"/>
      <c r="BTS246" s="92"/>
      <c r="BTT246" s="92"/>
      <c r="BTU246" s="92"/>
      <c r="BTV246" s="92"/>
      <c r="BTW246" s="92"/>
      <c r="BTX246" s="92"/>
      <c r="BTY246" s="92"/>
      <c r="BTZ246" s="92"/>
      <c r="BUA246" s="92"/>
      <c r="BUB246" s="92"/>
      <c r="BUC246" s="92"/>
      <c r="BUD246" s="92"/>
      <c r="BUE246" s="92"/>
      <c r="BUF246" s="92"/>
      <c r="BUG246" s="92"/>
      <c r="BUH246" s="92"/>
      <c r="BUI246" s="92"/>
      <c r="BUJ246" s="92"/>
      <c r="BUK246" s="92"/>
      <c r="BUL246" s="92"/>
      <c r="BUM246" s="92"/>
      <c r="BUN246" s="92"/>
      <c r="BUO246" s="92"/>
      <c r="BUP246" s="92"/>
      <c r="BUQ246" s="92"/>
      <c r="BUR246" s="92"/>
      <c r="BUS246" s="92"/>
      <c r="BUT246" s="92"/>
      <c r="BUU246" s="92"/>
      <c r="BUV246" s="92"/>
      <c r="BUW246" s="92"/>
      <c r="BUX246" s="92"/>
      <c r="BUY246" s="92"/>
      <c r="BUZ246" s="92"/>
      <c r="BVA246" s="92"/>
      <c r="BVB246" s="92"/>
      <c r="BVC246" s="92"/>
      <c r="BVD246" s="92"/>
      <c r="BVE246" s="92"/>
      <c r="BVF246" s="92"/>
      <c r="BVG246" s="92"/>
      <c r="BVH246" s="92"/>
      <c r="BVI246" s="92"/>
      <c r="BVJ246" s="92"/>
      <c r="BVK246" s="92"/>
      <c r="BVL246" s="92"/>
      <c r="BVM246" s="92"/>
      <c r="BVN246" s="92"/>
      <c r="BVO246" s="92"/>
      <c r="BVP246" s="92"/>
      <c r="BVQ246" s="92"/>
      <c r="BVR246" s="92"/>
      <c r="BVS246" s="92"/>
      <c r="BVT246" s="92"/>
      <c r="BVU246" s="92"/>
      <c r="BVV246" s="92"/>
      <c r="BVW246" s="92"/>
      <c r="BVX246" s="92"/>
      <c r="BVY246" s="92"/>
      <c r="BVZ246" s="92"/>
      <c r="BWA246" s="92"/>
      <c r="BWB246" s="92"/>
      <c r="BWC246" s="92"/>
      <c r="BWD246" s="92"/>
      <c r="BWE246" s="92"/>
      <c r="BWF246" s="92"/>
      <c r="BWG246" s="92"/>
      <c r="BWH246" s="92"/>
      <c r="BWI246" s="92"/>
      <c r="BWJ246" s="92"/>
      <c r="BWK246" s="92"/>
      <c r="BWL246" s="92"/>
      <c r="BWM246" s="92"/>
      <c r="BWN246" s="92"/>
      <c r="BWO246" s="92"/>
      <c r="BWP246" s="92"/>
      <c r="BWQ246" s="92"/>
      <c r="BWR246" s="92"/>
      <c r="BWS246" s="92"/>
      <c r="BWT246" s="92"/>
      <c r="BWU246" s="92"/>
      <c r="BWV246" s="92"/>
      <c r="BWW246" s="92"/>
      <c r="BWX246" s="92"/>
      <c r="BWY246" s="92"/>
      <c r="BWZ246" s="92"/>
      <c r="BXA246" s="92"/>
      <c r="BXB246" s="92"/>
      <c r="BXC246" s="92"/>
      <c r="BXD246" s="92"/>
      <c r="BXE246" s="92"/>
      <c r="BXF246" s="92"/>
      <c r="BXG246" s="92"/>
      <c r="BXH246" s="92"/>
      <c r="BXI246" s="92"/>
      <c r="BXJ246" s="92"/>
      <c r="BXK246" s="92"/>
      <c r="BXL246" s="92"/>
      <c r="BXM246" s="92"/>
      <c r="BXN246" s="92"/>
      <c r="BXO246" s="92"/>
      <c r="BXP246" s="92"/>
      <c r="BXQ246" s="92"/>
      <c r="BXR246" s="92"/>
      <c r="BXS246" s="92"/>
      <c r="BXT246" s="92"/>
      <c r="BXU246" s="92"/>
      <c r="BXV246" s="92"/>
      <c r="BXW246" s="92"/>
      <c r="BXX246" s="92"/>
      <c r="BXY246" s="92"/>
      <c r="BXZ246" s="92"/>
      <c r="BYA246" s="92"/>
      <c r="BYB246" s="92"/>
      <c r="BYC246" s="92"/>
      <c r="BYD246" s="92"/>
      <c r="BYE246" s="92"/>
      <c r="BYF246" s="92"/>
      <c r="BYG246" s="92"/>
      <c r="BYH246" s="92"/>
      <c r="BYI246" s="92"/>
      <c r="BYJ246" s="92"/>
      <c r="BYK246" s="92"/>
      <c r="BYL246" s="92"/>
      <c r="BYM246" s="92"/>
      <c r="BYN246" s="92"/>
      <c r="BYO246" s="92"/>
      <c r="BYP246" s="92"/>
      <c r="BYQ246" s="92"/>
      <c r="BYR246" s="92"/>
      <c r="BYS246" s="92"/>
      <c r="BYT246" s="92"/>
      <c r="BYU246" s="92"/>
      <c r="BYV246" s="92"/>
      <c r="BYW246" s="92"/>
      <c r="BYX246" s="92"/>
      <c r="BYY246" s="92"/>
      <c r="BYZ246" s="92"/>
      <c r="BZA246" s="92"/>
      <c r="BZB246" s="92"/>
      <c r="BZC246" s="92"/>
      <c r="BZD246" s="92"/>
      <c r="BZE246" s="92"/>
      <c r="BZF246" s="92"/>
      <c r="BZG246" s="92"/>
      <c r="BZH246" s="92"/>
      <c r="BZI246" s="92"/>
      <c r="BZJ246" s="92"/>
      <c r="BZK246" s="92"/>
      <c r="BZL246" s="92"/>
      <c r="BZM246" s="92"/>
      <c r="BZN246" s="92"/>
      <c r="BZO246" s="92"/>
      <c r="BZP246" s="92"/>
      <c r="BZQ246" s="92"/>
      <c r="BZR246" s="92"/>
      <c r="BZS246" s="92"/>
      <c r="BZT246" s="92"/>
      <c r="BZU246" s="92"/>
      <c r="BZV246" s="92"/>
      <c r="BZW246" s="92"/>
      <c r="BZX246" s="92"/>
      <c r="BZY246" s="92"/>
      <c r="BZZ246" s="92"/>
      <c r="CAA246" s="92"/>
      <c r="CAB246" s="92"/>
      <c r="CAC246" s="92"/>
      <c r="CAD246" s="92"/>
      <c r="CAE246" s="92"/>
      <c r="CAF246" s="92"/>
      <c r="CAG246" s="92"/>
      <c r="CAH246" s="92"/>
      <c r="CAI246" s="92"/>
      <c r="CAJ246" s="92"/>
      <c r="CAK246" s="92"/>
      <c r="CAL246" s="92"/>
      <c r="CAM246" s="92"/>
      <c r="CAN246" s="92"/>
      <c r="CAO246" s="92"/>
      <c r="CAP246" s="92"/>
      <c r="CAQ246" s="92"/>
      <c r="CAR246" s="92"/>
      <c r="CAS246" s="92"/>
      <c r="CAT246" s="92"/>
      <c r="CAU246" s="92"/>
      <c r="CAV246" s="92"/>
      <c r="CAW246" s="92"/>
      <c r="CAX246" s="92"/>
      <c r="CAY246" s="92"/>
      <c r="CAZ246" s="92"/>
      <c r="CBA246" s="92"/>
      <c r="CBB246" s="92"/>
      <c r="CBC246" s="92"/>
      <c r="CBD246" s="92"/>
      <c r="CBE246" s="92"/>
      <c r="CBF246" s="92"/>
      <c r="CBG246" s="92"/>
      <c r="CBH246" s="92"/>
      <c r="CBI246" s="92"/>
      <c r="CBJ246" s="92"/>
      <c r="CBK246" s="92"/>
      <c r="CBL246" s="92"/>
      <c r="CBM246" s="92"/>
      <c r="CBN246" s="92"/>
      <c r="CBO246" s="92"/>
      <c r="CBP246" s="92"/>
      <c r="CBQ246" s="92"/>
      <c r="CBR246" s="92"/>
      <c r="CBS246" s="92"/>
      <c r="CBT246" s="92"/>
      <c r="CBU246" s="92"/>
      <c r="CBV246" s="92"/>
      <c r="CBW246" s="92"/>
      <c r="CBX246" s="92"/>
      <c r="CBY246" s="92"/>
      <c r="CBZ246" s="92"/>
      <c r="CCA246" s="92"/>
      <c r="CCB246" s="92"/>
      <c r="CCC246" s="92"/>
      <c r="CCD246" s="92"/>
      <c r="CCE246" s="92"/>
      <c r="CCF246" s="92"/>
      <c r="CCG246" s="92"/>
      <c r="CCH246" s="92"/>
      <c r="CCI246" s="92"/>
      <c r="CCJ246" s="92"/>
      <c r="CCK246" s="92"/>
      <c r="CCL246" s="92"/>
      <c r="CCM246" s="92"/>
      <c r="CCN246" s="92"/>
      <c r="CCO246" s="92"/>
      <c r="CCP246" s="92"/>
      <c r="CCQ246" s="92"/>
      <c r="CCR246" s="92"/>
      <c r="CCS246" s="92"/>
      <c r="CCT246" s="92"/>
      <c r="CCU246" s="92"/>
      <c r="CCV246" s="92"/>
      <c r="CCW246" s="92"/>
      <c r="CCX246" s="92"/>
      <c r="CCY246" s="92"/>
      <c r="CCZ246" s="92"/>
      <c r="CDA246" s="92"/>
      <c r="CDB246" s="92"/>
      <c r="CDC246" s="92"/>
      <c r="CDD246" s="92"/>
      <c r="CDE246" s="92"/>
      <c r="CDF246" s="92"/>
      <c r="CDG246" s="92"/>
      <c r="CDH246" s="92"/>
      <c r="CDI246" s="92"/>
      <c r="CDJ246" s="92"/>
      <c r="CDK246" s="92"/>
      <c r="CDL246" s="92"/>
      <c r="CDM246" s="92"/>
      <c r="CDN246" s="92"/>
      <c r="CDO246" s="92"/>
      <c r="CDP246" s="92"/>
      <c r="CDQ246" s="92"/>
      <c r="CDR246" s="92"/>
      <c r="CDS246" s="92"/>
      <c r="CDT246" s="92"/>
      <c r="CDU246" s="92"/>
      <c r="CDV246" s="92"/>
      <c r="CDW246" s="92"/>
      <c r="CDX246" s="92"/>
      <c r="CDY246" s="92"/>
      <c r="CDZ246" s="92"/>
      <c r="CEA246" s="92"/>
      <c r="CEB246" s="92"/>
      <c r="CEC246" s="92"/>
      <c r="CED246" s="92"/>
      <c r="CEE246" s="92"/>
      <c r="CEF246" s="92"/>
      <c r="CEG246" s="92"/>
      <c r="CEH246" s="92"/>
      <c r="CEI246" s="92"/>
      <c r="CEJ246" s="92"/>
      <c r="CEK246" s="92"/>
      <c r="CEL246" s="92"/>
      <c r="CEM246" s="92"/>
      <c r="CEN246" s="92"/>
      <c r="CEO246" s="92"/>
      <c r="CEP246" s="92"/>
      <c r="CEQ246" s="92"/>
      <c r="CER246" s="92"/>
      <c r="CES246" s="92"/>
      <c r="CET246" s="92"/>
      <c r="CEU246" s="92"/>
      <c r="CEV246" s="92"/>
      <c r="CEW246" s="92"/>
      <c r="CEX246" s="92"/>
      <c r="CEY246" s="92"/>
      <c r="CEZ246" s="92"/>
      <c r="CFA246" s="92"/>
      <c r="CFB246" s="92"/>
      <c r="CFC246" s="92"/>
      <c r="CFD246" s="92"/>
      <c r="CFE246" s="92"/>
      <c r="CFF246" s="92"/>
      <c r="CFG246" s="92"/>
      <c r="CFH246" s="92"/>
      <c r="CFI246" s="92"/>
      <c r="CFJ246" s="92"/>
      <c r="CFK246" s="92"/>
      <c r="CFL246" s="92"/>
      <c r="CFM246" s="92"/>
      <c r="CFN246" s="92"/>
      <c r="CFO246" s="92"/>
      <c r="CFP246" s="92"/>
      <c r="CFQ246" s="92"/>
      <c r="CFR246" s="92"/>
      <c r="CFS246" s="92"/>
      <c r="CFT246" s="92"/>
      <c r="CFU246" s="92"/>
      <c r="CFV246" s="92"/>
      <c r="CFW246" s="92"/>
      <c r="CFX246" s="92"/>
      <c r="CFY246" s="92"/>
      <c r="CFZ246" s="92"/>
      <c r="CGA246" s="92"/>
      <c r="CGB246" s="92"/>
      <c r="CGC246" s="92"/>
      <c r="CGD246" s="92"/>
      <c r="CGE246" s="92"/>
      <c r="CGF246" s="92"/>
      <c r="CGG246" s="92"/>
      <c r="CGH246" s="92"/>
      <c r="CGI246" s="92"/>
      <c r="CGJ246" s="92"/>
      <c r="CGK246" s="92"/>
      <c r="CGL246" s="92"/>
      <c r="CGM246" s="92"/>
      <c r="CGN246" s="92"/>
      <c r="CGO246" s="92"/>
      <c r="CGP246" s="92"/>
      <c r="CGQ246" s="92"/>
      <c r="CGR246" s="92"/>
      <c r="CGS246" s="92"/>
      <c r="CGT246" s="92"/>
      <c r="CGU246" s="92"/>
      <c r="CGV246" s="92"/>
      <c r="CGW246" s="92"/>
      <c r="CGX246" s="92"/>
      <c r="CGY246" s="92"/>
      <c r="CGZ246" s="92"/>
      <c r="CHA246" s="92"/>
      <c r="CHB246" s="92"/>
      <c r="CHC246" s="92"/>
      <c r="CHD246" s="92"/>
      <c r="CHE246" s="92"/>
      <c r="CHF246" s="92"/>
      <c r="CHG246" s="92"/>
      <c r="CHH246" s="92"/>
      <c r="CHI246" s="92"/>
      <c r="CHJ246" s="92"/>
      <c r="CHK246" s="92"/>
      <c r="CHL246" s="92"/>
      <c r="CHM246" s="92"/>
      <c r="CHN246" s="92"/>
      <c r="CHO246" s="92"/>
      <c r="CHP246" s="92"/>
      <c r="CHQ246" s="92"/>
      <c r="CHR246" s="92"/>
      <c r="CHS246" s="92"/>
      <c r="CHT246" s="92"/>
      <c r="CHU246" s="92"/>
      <c r="CHV246" s="92"/>
      <c r="CHW246" s="92"/>
      <c r="CHX246" s="92"/>
      <c r="CHY246" s="92"/>
      <c r="CHZ246" s="92"/>
      <c r="CIA246" s="92"/>
      <c r="CIB246" s="92"/>
      <c r="CIC246" s="92"/>
      <c r="CID246" s="92"/>
      <c r="CIE246" s="92"/>
      <c r="CIF246" s="92"/>
      <c r="CIG246" s="92"/>
      <c r="CIH246" s="92"/>
      <c r="CII246" s="92"/>
      <c r="CIJ246" s="92"/>
      <c r="CIK246" s="92"/>
      <c r="CIL246" s="92"/>
      <c r="CIM246" s="92"/>
      <c r="CIN246" s="92"/>
      <c r="CIO246" s="92"/>
      <c r="CIP246" s="92"/>
      <c r="CIQ246" s="92"/>
      <c r="CIR246" s="92"/>
      <c r="CIS246" s="92"/>
      <c r="CIT246" s="92"/>
      <c r="CIU246" s="92"/>
      <c r="CIV246" s="92"/>
      <c r="CIW246" s="92"/>
      <c r="CIX246" s="92"/>
      <c r="CIY246" s="92"/>
      <c r="CIZ246" s="92"/>
      <c r="CJA246" s="92"/>
      <c r="CJB246" s="92"/>
      <c r="CJC246" s="92"/>
      <c r="CJD246" s="92"/>
      <c r="CJE246" s="92"/>
      <c r="CJF246" s="92"/>
      <c r="CJG246" s="92"/>
      <c r="CJH246" s="92"/>
      <c r="CJI246" s="92"/>
      <c r="CJJ246" s="92"/>
      <c r="CJK246" s="92"/>
      <c r="CJL246" s="92"/>
      <c r="CJM246" s="92"/>
      <c r="CJN246" s="92"/>
      <c r="CJO246" s="92"/>
      <c r="CJP246" s="92"/>
      <c r="CJQ246" s="92"/>
      <c r="CJR246" s="92"/>
      <c r="CJS246" s="92"/>
      <c r="CJT246" s="92"/>
      <c r="CJU246" s="92"/>
      <c r="CJV246" s="92"/>
      <c r="CJW246" s="92"/>
      <c r="CJX246" s="92"/>
      <c r="CJY246" s="92"/>
      <c r="CJZ246" s="92"/>
      <c r="CKA246" s="92"/>
      <c r="CKB246" s="92"/>
      <c r="CKC246" s="92"/>
      <c r="CKD246" s="92"/>
      <c r="CKE246" s="92"/>
      <c r="CKF246" s="92"/>
      <c r="CKG246" s="92"/>
      <c r="CKH246" s="92"/>
      <c r="CKI246" s="92"/>
      <c r="CKJ246" s="92"/>
      <c r="CKK246" s="92"/>
      <c r="CKL246" s="92"/>
      <c r="CKM246" s="92"/>
      <c r="CKN246" s="92"/>
      <c r="CKO246" s="92"/>
      <c r="CKP246" s="92"/>
      <c r="CKQ246" s="92"/>
      <c r="CKR246" s="92"/>
      <c r="CKS246" s="92"/>
      <c r="CKT246" s="92"/>
      <c r="CKU246" s="92"/>
      <c r="CKV246" s="92"/>
      <c r="CKW246" s="92"/>
      <c r="CKX246" s="92"/>
      <c r="CKY246" s="92"/>
      <c r="CKZ246" s="92"/>
      <c r="CLA246" s="92"/>
      <c r="CLB246" s="92"/>
      <c r="CLC246" s="92"/>
      <c r="CLD246" s="92"/>
      <c r="CLE246" s="92"/>
      <c r="CLF246" s="92"/>
      <c r="CLG246" s="92"/>
      <c r="CLH246" s="92"/>
      <c r="CLI246" s="92"/>
      <c r="CLJ246" s="92"/>
      <c r="CLK246" s="92"/>
      <c r="CLL246" s="92"/>
      <c r="CLM246" s="92"/>
      <c r="CLN246" s="92"/>
      <c r="CLO246" s="92"/>
      <c r="CLP246" s="92"/>
      <c r="CLQ246" s="92"/>
      <c r="CLR246" s="92"/>
      <c r="CLS246" s="92"/>
      <c r="CLT246" s="92"/>
      <c r="CLU246" s="92"/>
      <c r="CLV246" s="92"/>
      <c r="CLW246" s="92"/>
      <c r="CLX246" s="92"/>
      <c r="CLY246" s="92"/>
      <c r="CLZ246" s="92"/>
      <c r="CMA246" s="92"/>
      <c r="CMB246" s="92"/>
      <c r="CMC246" s="92"/>
      <c r="CMD246" s="92"/>
      <c r="CME246" s="92"/>
      <c r="CMF246" s="92"/>
      <c r="CMG246" s="92"/>
      <c r="CMH246" s="92"/>
      <c r="CMI246" s="92"/>
      <c r="CMJ246" s="92"/>
      <c r="CMK246" s="92"/>
      <c r="CML246" s="92"/>
      <c r="CMM246" s="92"/>
      <c r="CMN246" s="92"/>
      <c r="CMO246" s="92"/>
      <c r="CMP246" s="92"/>
      <c r="CMQ246" s="92"/>
      <c r="CMR246" s="92"/>
      <c r="CMS246" s="92"/>
      <c r="CMT246" s="92"/>
      <c r="CMU246" s="92"/>
      <c r="CMV246" s="92"/>
      <c r="CMW246" s="92"/>
      <c r="CMX246" s="92"/>
      <c r="CMY246" s="92"/>
      <c r="CMZ246" s="92"/>
      <c r="CNA246" s="92"/>
      <c r="CNB246" s="92"/>
      <c r="CNC246" s="92"/>
      <c r="CND246" s="92"/>
      <c r="CNE246" s="92"/>
      <c r="CNF246" s="92"/>
      <c r="CNG246" s="92"/>
      <c r="CNH246" s="92"/>
      <c r="CNI246" s="92"/>
      <c r="CNJ246" s="92"/>
      <c r="CNK246" s="92"/>
      <c r="CNL246" s="92"/>
      <c r="CNM246" s="92"/>
      <c r="CNN246" s="92"/>
      <c r="CNO246" s="92"/>
      <c r="CNP246" s="92"/>
      <c r="CNQ246" s="92"/>
      <c r="CNR246" s="92"/>
      <c r="CNS246" s="92"/>
      <c r="CNT246" s="92"/>
      <c r="CNU246" s="92"/>
      <c r="CNV246" s="92"/>
      <c r="CNW246" s="92"/>
      <c r="CNX246" s="92"/>
      <c r="CNY246" s="92"/>
      <c r="CNZ246" s="92"/>
      <c r="COA246" s="92"/>
      <c r="COB246" s="92"/>
      <c r="COC246" s="92"/>
      <c r="COD246" s="92"/>
      <c r="COE246" s="92"/>
      <c r="COF246" s="92"/>
      <c r="COG246" s="92"/>
      <c r="COH246" s="92"/>
      <c r="COI246" s="92"/>
      <c r="COJ246" s="92"/>
      <c r="COK246" s="92"/>
      <c r="COL246" s="92"/>
      <c r="COM246" s="92"/>
      <c r="CON246" s="92"/>
      <c r="COO246" s="92"/>
      <c r="COP246" s="92"/>
      <c r="COQ246" s="92"/>
      <c r="COR246" s="92"/>
      <c r="COS246" s="92"/>
      <c r="COT246" s="92"/>
      <c r="COU246" s="92"/>
      <c r="COV246" s="92"/>
      <c r="COW246" s="92"/>
      <c r="COX246" s="92"/>
      <c r="COY246" s="92"/>
      <c r="COZ246" s="92"/>
      <c r="CPA246" s="92"/>
      <c r="CPB246" s="92"/>
      <c r="CPC246" s="92"/>
      <c r="CPD246" s="92"/>
      <c r="CPE246" s="92"/>
      <c r="CPF246" s="92"/>
      <c r="CPG246" s="92"/>
      <c r="CPH246" s="92"/>
      <c r="CPI246" s="92"/>
      <c r="CPJ246" s="92"/>
      <c r="CPK246" s="92"/>
      <c r="CPL246" s="92"/>
      <c r="CPM246" s="92"/>
      <c r="CPN246" s="92"/>
      <c r="CPO246" s="92"/>
      <c r="CPP246" s="92"/>
      <c r="CPQ246" s="92"/>
      <c r="CPR246" s="92"/>
      <c r="CPS246" s="92"/>
      <c r="CPT246" s="92"/>
      <c r="CPU246" s="92"/>
      <c r="CPV246" s="92"/>
      <c r="CPW246" s="92"/>
      <c r="CPX246" s="92"/>
      <c r="CPY246" s="92"/>
      <c r="CPZ246" s="92"/>
      <c r="CQA246" s="92"/>
      <c r="CQB246" s="92"/>
      <c r="CQC246" s="92"/>
      <c r="CQD246" s="92"/>
      <c r="CQE246" s="92"/>
      <c r="CQF246" s="92"/>
      <c r="CQG246" s="92"/>
      <c r="CQH246" s="92"/>
      <c r="CQI246" s="92"/>
      <c r="CQJ246" s="92"/>
      <c r="CQK246" s="92"/>
      <c r="CQL246" s="92"/>
      <c r="CQM246" s="92"/>
      <c r="CQN246" s="92"/>
      <c r="CQO246" s="92"/>
      <c r="CQP246" s="92"/>
      <c r="CQQ246" s="92"/>
      <c r="CQR246" s="92"/>
      <c r="CQS246" s="92"/>
      <c r="CQT246" s="92"/>
      <c r="CQU246" s="92"/>
      <c r="CQV246" s="92"/>
      <c r="CQW246" s="92"/>
      <c r="CQX246" s="92"/>
      <c r="CQY246" s="92"/>
      <c r="CQZ246" s="92"/>
      <c r="CRA246" s="92"/>
      <c r="CRB246" s="92"/>
      <c r="CRC246" s="92"/>
      <c r="CRD246" s="92"/>
      <c r="CRE246" s="92"/>
      <c r="CRF246" s="92"/>
      <c r="CRG246" s="92"/>
      <c r="CRH246" s="92"/>
      <c r="CRI246" s="92"/>
      <c r="CRJ246" s="92"/>
      <c r="CRK246" s="92"/>
      <c r="CRL246" s="92"/>
      <c r="CRM246" s="92"/>
      <c r="CRN246" s="92"/>
      <c r="CRO246" s="92"/>
      <c r="CRP246" s="92"/>
      <c r="CRQ246" s="92"/>
      <c r="CRR246" s="92"/>
      <c r="CRS246" s="92"/>
      <c r="CRT246" s="92"/>
      <c r="CRU246" s="92"/>
      <c r="CRV246" s="92"/>
      <c r="CRW246" s="92"/>
      <c r="CRX246" s="92"/>
      <c r="CRY246" s="92"/>
      <c r="CRZ246" s="92"/>
      <c r="CSA246" s="92"/>
      <c r="CSB246" s="92"/>
      <c r="CSC246" s="92"/>
      <c r="CSD246" s="92"/>
      <c r="CSE246" s="92"/>
      <c r="CSF246" s="92"/>
      <c r="CSG246" s="92"/>
      <c r="CSH246" s="92"/>
      <c r="CSI246" s="92"/>
      <c r="CSJ246" s="92"/>
      <c r="CSK246" s="92"/>
      <c r="CSL246" s="92"/>
      <c r="CSM246" s="92"/>
      <c r="CSN246" s="92"/>
      <c r="CSO246" s="92"/>
      <c r="CSP246" s="92"/>
      <c r="CSQ246" s="92"/>
      <c r="CSR246" s="92"/>
      <c r="CSS246" s="92"/>
      <c r="CST246" s="92"/>
      <c r="CSU246" s="92"/>
      <c r="CSV246" s="92"/>
      <c r="CSW246" s="92"/>
      <c r="CSX246" s="92"/>
      <c r="CSY246" s="92"/>
      <c r="CSZ246" s="92"/>
      <c r="CTA246" s="92"/>
      <c r="CTB246" s="92"/>
      <c r="CTC246" s="92"/>
      <c r="CTD246" s="92"/>
      <c r="CTE246" s="92"/>
      <c r="CTF246" s="92"/>
      <c r="CTG246" s="92"/>
      <c r="CTH246" s="92"/>
      <c r="CTI246" s="92"/>
      <c r="CTJ246" s="92"/>
      <c r="CTK246" s="92"/>
      <c r="CTL246" s="92"/>
      <c r="CTM246" s="92"/>
      <c r="CTN246" s="92"/>
      <c r="CTO246" s="92"/>
      <c r="CTP246" s="92"/>
      <c r="CTQ246" s="92"/>
      <c r="CTR246" s="92"/>
      <c r="CTS246" s="92"/>
      <c r="CTT246" s="92"/>
      <c r="CTU246" s="92"/>
      <c r="CTV246" s="92"/>
      <c r="CTW246" s="92"/>
      <c r="CTX246" s="92"/>
      <c r="CTY246" s="92"/>
      <c r="CTZ246" s="92"/>
      <c r="CUA246" s="92"/>
      <c r="CUB246" s="92"/>
      <c r="CUC246" s="92"/>
      <c r="CUD246" s="92"/>
      <c r="CUE246" s="92"/>
      <c r="CUF246" s="92"/>
      <c r="CUG246" s="92"/>
      <c r="CUH246" s="92"/>
      <c r="CUI246" s="92"/>
      <c r="CUJ246" s="92"/>
      <c r="CUK246" s="92"/>
      <c r="CUL246" s="92"/>
      <c r="CUM246" s="92"/>
      <c r="CUN246" s="92"/>
      <c r="CUO246" s="92"/>
      <c r="CUP246" s="92"/>
      <c r="CUQ246" s="92"/>
      <c r="CUR246" s="92"/>
      <c r="CUS246" s="92"/>
      <c r="CUT246" s="92"/>
      <c r="CUU246" s="92"/>
      <c r="CUV246" s="92"/>
      <c r="CUW246" s="92"/>
      <c r="CUX246" s="92"/>
      <c r="CUY246" s="92"/>
      <c r="CUZ246" s="92"/>
      <c r="CVA246" s="92"/>
      <c r="CVB246" s="92"/>
      <c r="CVC246" s="92"/>
      <c r="CVD246" s="92"/>
      <c r="CVE246" s="92"/>
      <c r="CVF246" s="92"/>
      <c r="CVG246" s="92"/>
      <c r="CVH246" s="92"/>
      <c r="CVI246" s="92"/>
      <c r="CVJ246" s="92"/>
      <c r="CVK246" s="92"/>
      <c r="CVL246" s="92"/>
      <c r="CVM246" s="92"/>
      <c r="CVN246" s="92"/>
      <c r="CVO246" s="92"/>
      <c r="CVP246" s="92"/>
      <c r="CVQ246" s="92"/>
      <c r="CVR246" s="92"/>
      <c r="CVS246" s="92"/>
      <c r="CVT246" s="92"/>
      <c r="CVU246" s="92"/>
      <c r="CVV246" s="92"/>
      <c r="CVW246" s="92"/>
      <c r="CVX246" s="92"/>
      <c r="CVY246" s="92"/>
      <c r="CVZ246" s="92"/>
      <c r="CWA246" s="92"/>
      <c r="CWB246" s="92"/>
      <c r="CWC246" s="92"/>
      <c r="CWD246" s="92"/>
      <c r="CWE246" s="92"/>
      <c r="CWF246" s="92"/>
      <c r="CWG246" s="92"/>
      <c r="CWH246" s="92"/>
      <c r="CWI246" s="92"/>
      <c r="CWJ246" s="92"/>
      <c r="CWK246" s="92"/>
      <c r="CWL246" s="92"/>
      <c r="CWM246" s="92"/>
      <c r="CWN246" s="92"/>
      <c r="CWO246" s="92"/>
      <c r="CWP246" s="92"/>
      <c r="CWQ246" s="92"/>
      <c r="CWR246" s="92"/>
      <c r="CWS246" s="92"/>
      <c r="CWT246" s="92"/>
      <c r="CWU246" s="92"/>
      <c r="CWV246" s="92"/>
      <c r="CWW246" s="92"/>
      <c r="CWX246" s="92"/>
      <c r="CWY246" s="92"/>
      <c r="CWZ246" s="92"/>
      <c r="CXA246" s="92"/>
      <c r="CXB246" s="92"/>
      <c r="CXC246" s="92"/>
      <c r="CXD246" s="92"/>
      <c r="CXE246" s="92"/>
      <c r="CXF246" s="92"/>
      <c r="CXG246" s="92"/>
      <c r="CXH246" s="92"/>
      <c r="CXI246" s="92"/>
      <c r="CXJ246" s="92"/>
      <c r="CXK246" s="92"/>
      <c r="CXL246" s="92"/>
      <c r="CXM246" s="92"/>
      <c r="CXN246" s="92"/>
      <c r="CXO246" s="92"/>
      <c r="CXP246" s="92"/>
      <c r="CXQ246" s="92"/>
      <c r="CXR246" s="92"/>
      <c r="CXS246" s="92"/>
      <c r="CXT246" s="92"/>
      <c r="CXU246" s="92"/>
      <c r="CXV246" s="92"/>
      <c r="CXW246" s="92"/>
      <c r="CXX246" s="92"/>
      <c r="CXY246" s="92"/>
      <c r="CXZ246" s="92"/>
      <c r="CYA246" s="92"/>
      <c r="CYB246" s="92"/>
      <c r="CYC246" s="92"/>
      <c r="CYD246" s="92"/>
      <c r="CYE246" s="92"/>
      <c r="CYF246" s="92"/>
      <c r="CYG246" s="92"/>
      <c r="CYH246" s="92"/>
      <c r="CYI246" s="92"/>
      <c r="CYJ246" s="92"/>
      <c r="CYK246" s="92"/>
      <c r="CYL246" s="92"/>
      <c r="CYM246" s="92"/>
      <c r="CYN246" s="92"/>
      <c r="CYO246" s="92"/>
      <c r="CYP246" s="92"/>
      <c r="CYQ246" s="92"/>
      <c r="CYR246" s="92"/>
      <c r="CYS246" s="92"/>
      <c r="CYT246" s="92"/>
      <c r="CYU246" s="92"/>
      <c r="CYV246" s="92"/>
      <c r="CYW246" s="92"/>
      <c r="CYX246" s="92"/>
      <c r="CYY246" s="92"/>
      <c r="CYZ246" s="92"/>
      <c r="CZA246" s="92"/>
      <c r="CZB246" s="92"/>
      <c r="CZC246" s="92"/>
      <c r="CZD246" s="92"/>
      <c r="CZE246" s="92"/>
      <c r="CZF246" s="92"/>
      <c r="CZG246" s="92"/>
      <c r="CZH246" s="92"/>
      <c r="CZI246" s="92"/>
      <c r="CZJ246" s="92"/>
      <c r="CZK246" s="92"/>
      <c r="CZL246" s="92"/>
      <c r="CZM246" s="92"/>
      <c r="CZN246" s="92"/>
      <c r="CZO246" s="92"/>
      <c r="CZP246" s="92"/>
      <c r="CZQ246" s="92"/>
      <c r="CZR246" s="92"/>
      <c r="CZS246" s="92"/>
      <c r="CZT246" s="92"/>
      <c r="CZU246" s="92"/>
      <c r="CZV246" s="92"/>
      <c r="CZW246" s="92"/>
      <c r="CZX246" s="92"/>
      <c r="CZY246" s="92"/>
      <c r="CZZ246" s="92"/>
      <c r="DAA246" s="92"/>
      <c r="DAB246" s="92"/>
      <c r="DAC246" s="92"/>
      <c r="DAD246" s="92"/>
      <c r="DAE246" s="92"/>
      <c r="DAF246" s="92"/>
      <c r="DAG246" s="92"/>
      <c r="DAH246" s="92"/>
      <c r="DAI246" s="92"/>
      <c r="DAJ246" s="92"/>
      <c r="DAK246" s="92"/>
      <c r="DAL246" s="92"/>
      <c r="DAM246" s="92"/>
      <c r="DAN246" s="92"/>
      <c r="DAO246" s="92"/>
      <c r="DAP246" s="92"/>
      <c r="DAQ246" s="92"/>
      <c r="DAR246" s="92"/>
      <c r="DAS246" s="92"/>
      <c r="DAT246" s="92"/>
      <c r="DAU246" s="92"/>
      <c r="DAV246" s="92"/>
      <c r="DAW246" s="92"/>
      <c r="DAX246" s="92"/>
      <c r="DAY246" s="92"/>
      <c r="DAZ246" s="92"/>
      <c r="DBA246" s="92"/>
      <c r="DBB246" s="92"/>
      <c r="DBC246" s="92"/>
      <c r="DBD246" s="92"/>
      <c r="DBE246" s="92"/>
      <c r="DBF246" s="92"/>
      <c r="DBG246" s="92"/>
      <c r="DBH246" s="92"/>
      <c r="DBI246" s="92"/>
      <c r="DBJ246" s="92"/>
      <c r="DBK246" s="92"/>
      <c r="DBL246" s="92"/>
      <c r="DBM246" s="92"/>
      <c r="DBN246" s="92"/>
      <c r="DBO246" s="92"/>
      <c r="DBP246" s="92"/>
      <c r="DBQ246" s="92"/>
      <c r="DBR246" s="92"/>
      <c r="DBS246" s="92"/>
      <c r="DBT246" s="92"/>
      <c r="DBU246" s="92"/>
      <c r="DBV246" s="92"/>
      <c r="DBW246" s="92"/>
      <c r="DBX246" s="92"/>
      <c r="DBY246" s="92"/>
      <c r="DBZ246" s="92"/>
      <c r="DCA246" s="92"/>
      <c r="DCB246" s="92"/>
      <c r="DCC246" s="92"/>
      <c r="DCD246" s="92"/>
      <c r="DCE246" s="92"/>
      <c r="DCF246" s="92"/>
      <c r="DCG246" s="92"/>
      <c r="DCH246" s="92"/>
      <c r="DCI246" s="92"/>
      <c r="DCJ246" s="92"/>
      <c r="DCK246" s="92"/>
      <c r="DCL246" s="92"/>
      <c r="DCM246" s="92"/>
      <c r="DCN246" s="92"/>
      <c r="DCO246" s="92"/>
      <c r="DCP246" s="92"/>
      <c r="DCQ246" s="92"/>
      <c r="DCR246" s="92"/>
      <c r="DCS246" s="92"/>
      <c r="DCT246" s="92"/>
      <c r="DCU246" s="92"/>
      <c r="DCV246" s="92"/>
      <c r="DCW246" s="92"/>
      <c r="DCX246" s="92"/>
      <c r="DCY246" s="92"/>
      <c r="DCZ246" s="92"/>
      <c r="DDA246" s="92"/>
      <c r="DDB246" s="92"/>
      <c r="DDC246" s="92"/>
      <c r="DDD246" s="92"/>
      <c r="DDE246" s="92"/>
      <c r="DDF246" s="92"/>
      <c r="DDG246" s="92"/>
      <c r="DDH246" s="92"/>
      <c r="DDI246" s="92"/>
      <c r="DDJ246" s="92"/>
      <c r="DDK246" s="92"/>
      <c r="DDL246" s="92"/>
      <c r="DDM246" s="92"/>
      <c r="DDN246" s="92"/>
      <c r="DDO246" s="92"/>
      <c r="DDP246" s="92"/>
      <c r="DDQ246" s="92"/>
      <c r="DDR246" s="92"/>
      <c r="DDS246" s="92"/>
      <c r="DDT246" s="92"/>
      <c r="DDU246" s="92"/>
      <c r="DDV246" s="92"/>
      <c r="DDW246" s="92"/>
      <c r="DDX246" s="92"/>
      <c r="DDY246" s="92"/>
      <c r="DDZ246" s="92"/>
      <c r="DEA246" s="92"/>
      <c r="DEB246" s="92"/>
      <c r="DEC246" s="92"/>
      <c r="DED246" s="92"/>
      <c r="DEE246" s="92"/>
      <c r="DEF246" s="92"/>
      <c r="DEG246" s="92"/>
      <c r="DEH246" s="92"/>
      <c r="DEI246" s="92"/>
      <c r="DEJ246" s="92"/>
      <c r="DEK246" s="92"/>
      <c r="DEL246" s="92"/>
      <c r="DEM246" s="92"/>
      <c r="DEN246" s="92"/>
      <c r="DEO246" s="92"/>
      <c r="DEP246" s="92"/>
      <c r="DEQ246" s="92"/>
      <c r="DER246" s="92"/>
      <c r="DES246" s="92"/>
      <c r="DET246" s="92"/>
      <c r="DEU246" s="92"/>
      <c r="DEV246" s="92"/>
      <c r="DEW246" s="92"/>
      <c r="DEX246" s="92"/>
      <c r="DEY246" s="92"/>
      <c r="DEZ246" s="92"/>
      <c r="DFA246" s="92"/>
      <c r="DFB246" s="92"/>
      <c r="DFC246" s="92"/>
      <c r="DFD246" s="92"/>
      <c r="DFE246" s="92"/>
      <c r="DFF246" s="92"/>
      <c r="DFG246" s="92"/>
      <c r="DFH246" s="92"/>
      <c r="DFI246" s="92"/>
      <c r="DFJ246" s="92"/>
      <c r="DFK246" s="92"/>
      <c r="DFL246" s="92"/>
      <c r="DFM246" s="92"/>
      <c r="DFN246" s="92"/>
      <c r="DFO246" s="92"/>
      <c r="DFP246" s="92"/>
      <c r="DFQ246" s="92"/>
      <c r="DFR246" s="92"/>
      <c r="DFS246" s="92"/>
      <c r="DFT246" s="92"/>
      <c r="DFU246" s="92"/>
      <c r="DFV246" s="92"/>
      <c r="DFW246" s="92"/>
      <c r="DFX246" s="92"/>
      <c r="DFY246" s="92"/>
      <c r="DFZ246" s="92"/>
      <c r="DGA246" s="92"/>
      <c r="DGB246" s="92"/>
      <c r="DGC246" s="92"/>
      <c r="DGD246" s="92"/>
      <c r="DGE246" s="92"/>
      <c r="DGF246" s="92"/>
      <c r="DGG246" s="92"/>
      <c r="DGH246" s="92"/>
      <c r="DGI246" s="92"/>
      <c r="DGJ246" s="92"/>
      <c r="DGK246" s="92"/>
      <c r="DGL246" s="92"/>
      <c r="DGM246" s="92"/>
      <c r="DGN246" s="92"/>
      <c r="DGO246" s="92"/>
      <c r="DGP246" s="92"/>
      <c r="DGQ246" s="92"/>
      <c r="DGR246" s="92"/>
      <c r="DGS246" s="92"/>
      <c r="DGT246" s="92"/>
      <c r="DGU246" s="92"/>
      <c r="DGV246" s="92"/>
      <c r="DGW246" s="92"/>
      <c r="DGX246" s="92"/>
      <c r="DGY246" s="92"/>
      <c r="DGZ246" s="92"/>
      <c r="DHA246" s="92"/>
      <c r="DHB246" s="92"/>
      <c r="DHC246" s="92"/>
      <c r="DHD246" s="92"/>
      <c r="DHE246" s="92"/>
      <c r="DHF246" s="92"/>
      <c r="DHG246" s="92"/>
      <c r="DHH246" s="92"/>
      <c r="DHI246" s="92"/>
      <c r="DHJ246" s="92"/>
      <c r="DHK246" s="92"/>
      <c r="DHL246" s="92"/>
      <c r="DHM246" s="92"/>
      <c r="DHN246" s="92"/>
      <c r="DHO246" s="92"/>
      <c r="DHP246" s="92"/>
      <c r="DHQ246" s="92"/>
      <c r="DHR246" s="92"/>
      <c r="DHS246" s="92"/>
      <c r="DHT246" s="92"/>
      <c r="DHU246" s="92"/>
      <c r="DHV246" s="92"/>
      <c r="DHW246" s="92"/>
      <c r="DHX246" s="92"/>
      <c r="DHY246" s="92"/>
      <c r="DHZ246" s="92"/>
      <c r="DIA246" s="92"/>
      <c r="DIB246" s="92"/>
      <c r="DIC246" s="92"/>
      <c r="DID246" s="92"/>
      <c r="DIE246" s="92"/>
      <c r="DIF246" s="92"/>
      <c r="DIG246" s="92"/>
      <c r="DIH246" s="92"/>
      <c r="DII246" s="92"/>
      <c r="DIJ246" s="92"/>
      <c r="DIK246" s="92"/>
      <c r="DIL246" s="92"/>
      <c r="DIM246" s="92"/>
      <c r="DIN246" s="92"/>
      <c r="DIO246" s="92"/>
      <c r="DIP246" s="92"/>
      <c r="DIQ246" s="92"/>
      <c r="DIR246" s="92"/>
      <c r="DIS246" s="92"/>
      <c r="DIT246" s="92"/>
      <c r="DIU246" s="92"/>
      <c r="DIV246" s="92"/>
      <c r="DIW246" s="92"/>
      <c r="DIX246" s="92"/>
      <c r="DIY246" s="92"/>
      <c r="DIZ246" s="92"/>
      <c r="DJA246" s="92"/>
      <c r="DJB246" s="92"/>
      <c r="DJC246" s="92"/>
      <c r="DJD246" s="92"/>
      <c r="DJE246" s="92"/>
      <c r="DJF246" s="92"/>
      <c r="DJG246" s="92"/>
      <c r="DJH246" s="92"/>
      <c r="DJI246" s="92"/>
      <c r="DJJ246" s="92"/>
      <c r="DJK246" s="92"/>
      <c r="DJL246" s="92"/>
      <c r="DJM246" s="92"/>
      <c r="DJN246" s="92"/>
      <c r="DJO246" s="92"/>
      <c r="DJP246" s="92"/>
      <c r="DJQ246" s="92"/>
      <c r="DJR246" s="92"/>
      <c r="DJS246" s="92"/>
      <c r="DJT246" s="92"/>
      <c r="DJU246" s="92"/>
      <c r="DJV246" s="92"/>
      <c r="DJW246" s="92"/>
      <c r="DJX246" s="92"/>
      <c r="DJY246" s="92"/>
      <c r="DJZ246" s="92"/>
      <c r="DKA246" s="92"/>
      <c r="DKB246" s="92"/>
      <c r="DKC246" s="92"/>
      <c r="DKD246" s="92"/>
      <c r="DKE246" s="92"/>
      <c r="DKF246" s="92"/>
      <c r="DKG246" s="92"/>
      <c r="DKH246" s="92"/>
      <c r="DKI246" s="92"/>
      <c r="DKJ246" s="92"/>
      <c r="DKK246" s="92"/>
      <c r="DKL246" s="92"/>
      <c r="DKM246" s="92"/>
      <c r="DKN246" s="92"/>
      <c r="DKO246" s="92"/>
      <c r="DKP246" s="92"/>
      <c r="DKQ246" s="92"/>
      <c r="DKR246" s="92"/>
      <c r="DKS246" s="92"/>
      <c r="DKT246" s="92"/>
      <c r="DKU246" s="92"/>
      <c r="DKV246" s="92"/>
      <c r="DKW246" s="92"/>
      <c r="DKX246" s="92"/>
      <c r="DKY246" s="92"/>
      <c r="DKZ246" s="92"/>
      <c r="DLA246" s="92"/>
      <c r="DLB246" s="92"/>
      <c r="DLC246" s="92"/>
      <c r="DLD246" s="92"/>
      <c r="DLE246" s="92"/>
      <c r="DLF246" s="92"/>
      <c r="DLG246" s="92"/>
      <c r="DLH246" s="92"/>
      <c r="DLI246" s="92"/>
      <c r="DLJ246" s="92"/>
      <c r="DLK246" s="92"/>
      <c r="DLL246" s="92"/>
      <c r="DLM246" s="92"/>
      <c r="DLN246" s="92"/>
      <c r="DLO246" s="92"/>
      <c r="DLP246" s="92"/>
      <c r="DLQ246" s="92"/>
      <c r="DLR246" s="92"/>
      <c r="DLS246" s="92"/>
      <c r="DLT246" s="92"/>
      <c r="DLU246" s="92"/>
      <c r="DLV246" s="92"/>
      <c r="DLW246" s="92"/>
      <c r="DLX246" s="92"/>
      <c r="DLY246" s="92"/>
      <c r="DLZ246" s="92"/>
      <c r="DMA246" s="92"/>
      <c r="DMB246" s="92"/>
      <c r="DMC246" s="92"/>
      <c r="DMD246" s="92"/>
      <c r="DME246" s="92"/>
      <c r="DMF246" s="92"/>
      <c r="DMG246" s="92"/>
      <c r="DMH246" s="92"/>
      <c r="DMI246" s="92"/>
      <c r="DMJ246" s="92"/>
      <c r="DMK246" s="92"/>
      <c r="DML246" s="92"/>
      <c r="DMM246" s="92"/>
      <c r="DMN246" s="92"/>
      <c r="DMO246" s="92"/>
      <c r="DMP246" s="92"/>
      <c r="DMQ246" s="92"/>
      <c r="DMR246" s="92"/>
      <c r="DMS246" s="92"/>
      <c r="DMT246" s="92"/>
      <c r="DMU246" s="92"/>
      <c r="DMV246" s="92"/>
      <c r="DMW246" s="92"/>
      <c r="DMX246" s="92"/>
      <c r="DMY246" s="92"/>
      <c r="DMZ246" s="92"/>
      <c r="DNA246" s="92"/>
      <c r="DNB246" s="92"/>
      <c r="DNC246" s="92"/>
      <c r="DND246" s="92"/>
      <c r="DNE246" s="92"/>
      <c r="DNF246" s="92"/>
      <c r="DNG246" s="92"/>
      <c r="DNH246" s="92"/>
      <c r="DNI246" s="92"/>
      <c r="DNJ246" s="92"/>
      <c r="DNK246" s="92"/>
      <c r="DNL246" s="92"/>
      <c r="DNM246" s="92"/>
      <c r="DNN246" s="92"/>
      <c r="DNO246" s="92"/>
      <c r="DNP246" s="92"/>
      <c r="DNQ246" s="92"/>
      <c r="DNR246" s="92"/>
      <c r="DNS246" s="92"/>
      <c r="DNT246" s="92"/>
      <c r="DNU246" s="92"/>
      <c r="DNV246" s="92"/>
      <c r="DNW246" s="92"/>
      <c r="DNX246" s="92"/>
      <c r="DNY246" s="92"/>
      <c r="DNZ246" s="92"/>
      <c r="DOA246" s="92"/>
      <c r="DOB246" s="92"/>
      <c r="DOC246" s="92"/>
      <c r="DOD246" s="92"/>
      <c r="DOE246" s="92"/>
      <c r="DOF246" s="92"/>
      <c r="DOG246" s="92"/>
      <c r="DOH246" s="92"/>
      <c r="DOI246" s="92"/>
      <c r="DOJ246" s="92"/>
      <c r="DOK246" s="92"/>
      <c r="DOL246" s="92"/>
      <c r="DOM246" s="92"/>
      <c r="DON246" s="92"/>
      <c r="DOO246" s="92"/>
      <c r="DOP246" s="92"/>
      <c r="DOQ246" s="92"/>
      <c r="DOR246" s="92"/>
      <c r="DOS246" s="92"/>
      <c r="DOT246" s="92"/>
      <c r="DOU246" s="92"/>
      <c r="DOV246" s="92"/>
      <c r="DOW246" s="92"/>
      <c r="DOX246" s="92"/>
      <c r="DOY246" s="92"/>
      <c r="DOZ246" s="92"/>
      <c r="DPA246" s="92"/>
      <c r="DPB246" s="92"/>
      <c r="DPC246" s="92"/>
      <c r="DPD246" s="92"/>
      <c r="DPE246" s="92"/>
      <c r="DPF246" s="92"/>
      <c r="DPG246" s="92"/>
      <c r="DPH246" s="92"/>
      <c r="DPI246" s="92"/>
      <c r="DPJ246" s="92"/>
      <c r="DPK246" s="92"/>
      <c r="DPL246" s="92"/>
      <c r="DPM246" s="92"/>
      <c r="DPN246" s="92"/>
      <c r="DPO246" s="92"/>
      <c r="DPP246" s="92"/>
      <c r="DPQ246" s="92"/>
      <c r="DPR246" s="92"/>
      <c r="DPS246" s="92"/>
      <c r="DPT246" s="92"/>
      <c r="DPU246" s="92"/>
      <c r="DPV246" s="92"/>
      <c r="DPW246" s="92"/>
      <c r="DPX246" s="92"/>
      <c r="DPY246" s="92"/>
      <c r="DPZ246" s="92"/>
      <c r="DQA246" s="92"/>
      <c r="DQB246" s="92"/>
      <c r="DQC246" s="92"/>
      <c r="DQD246" s="92"/>
      <c r="DQE246" s="92"/>
      <c r="DQF246" s="92"/>
      <c r="DQG246" s="92"/>
      <c r="DQH246" s="92"/>
      <c r="DQI246" s="92"/>
      <c r="DQJ246" s="92"/>
      <c r="DQK246" s="92"/>
      <c r="DQL246" s="92"/>
      <c r="DQM246" s="92"/>
      <c r="DQN246" s="92"/>
      <c r="DQO246" s="92"/>
      <c r="DQP246" s="92"/>
      <c r="DQQ246" s="92"/>
      <c r="DQR246" s="92"/>
      <c r="DQS246" s="92"/>
      <c r="DQT246" s="92"/>
      <c r="DQU246" s="92"/>
      <c r="DQV246" s="92"/>
      <c r="DQW246" s="92"/>
      <c r="DQX246" s="92"/>
      <c r="DQY246" s="92"/>
      <c r="DQZ246" s="92"/>
      <c r="DRA246" s="92"/>
      <c r="DRB246" s="92"/>
      <c r="DRC246" s="92"/>
      <c r="DRD246" s="92"/>
      <c r="DRE246" s="92"/>
      <c r="DRF246" s="92"/>
      <c r="DRG246" s="92"/>
      <c r="DRH246" s="92"/>
      <c r="DRI246" s="92"/>
      <c r="DRJ246" s="92"/>
      <c r="DRK246" s="92"/>
      <c r="DRL246" s="92"/>
      <c r="DRM246" s="92"/>
      <c r="DRN246" s="92"/>
      <c r="DRO246" s="92"/>
      <c r="DRP246" s="92"/>
      <c r="DRQ246" s="92"/>
      <c r="DRR246" s="92"/>
      <c r="DRS246" s="92"/>
      <c r="DRT246" s="92"/>
      <c r="DRU246" s="92"/>
      <c r="DRV246" s="92"/>
      <c r="DRW246" s="92"/>
      <c r="DRX246" s="92"/>
      <c r="DRY246" s="92"/>
      <c r="DRZ246" s="92"/>
      <c r="DSA246" s="92"/>
      <c r="DSB246" s="92"/>
      <c r="DSC246" s="92"/>
      <c r="DSD246" s="92"/>
      <c r="DSE246" s="92"/>
      <c r="DSF246" s="92"/>
      <c r="DSG246" s="92"/>
      <c r="DSH246" s="92"/>
      <c r="DSI246" s="92"/>
      <c r="DSJ246" s="92"/>
      <c r="DSK246" s="92"/>
      <c r="DSL246" s="92"/>
      <c r="DSM246" s="92"/>
      <c r="DSN246" s="92"/>
      <c r="DSO246" s="92"/>
      <c r="DSP246" s="92"/>
      <c r="DSQ246" s="92"/>
      <c r="DSR246" s="92"/>
      <c r="DSS246" s="92"/>
      <c r="DST246" s="92"/>
      <c r="DSU246" s="92"/>
      <c r="DSV246" s="92"/>
      <c r="DSW246" s="92"/>
      <c r="DSX246" s="92"/>
      <c r="DSY246" s="92"/>
      <c r="DSZ246" s="92"/>
      <c r="DTA246" s="92"/>
      <c r="DTB246" s="92"/>
      <c r="DTC246" s="92"/>
      <c r="DTD246" s="92"/>
      <c r="DTE246" s="92"/>
      <c r="DTF246" s="92"/>
      <c r="DTG246" s="92"/>
      <c r="DTH246" s="92"/>
      <c r="DTI246" s="92"/>
      <c r="DTJ246" s="92"/>
      <c r="DTK246" s="92"/>
      <c r="DTL246" s="92"/>
      <c r="DTM246" s="92"/>
      <c r="DTN246" s="92"/>
      <c r="DTO246" s="92"/>
      <c r="DTP246" s="92"/>
      <c r="DTQ246" s="92"/>
      <c r="DTR246" s="92"/>
      <c r="DTS246" s="92"/>
      <c r="DTT246" s="92"/>
      <c r="DTU246" s="92"/>
      <c r="DTV246" s="92"/>
      <c r="DTW246" s="92"/>
      <c r="DTX246" s="92"/>
      <c r="DTY246" s="92"/>
      <c r="DTZ246" s="92"/>
      <c r="DUA246" s="92"/>
      <c r="DUB246" s="92"/>
      <c r="DUC246" s="92"/>
      <c r="DUD246" s="92"/>
      <c r="DUE246" s="92"/>
      <c r="DUF246" s="92"/>
      <c r="DUG246" s="92"/>
      <c r="DUH246" s="92"/>
      <c r="DUI246" s="92"/>
      <c r="DUJ246" s="92"/>
      <c r="DUK246" s="92"/>
      <c r="DUL246" s="92"/>
      <c r="DUM246" s="92"/>
      <c r="DUN246" s="92"/>
      <c r="DUO246" s="92"/>
      <c r="DUP246" s="92"/>
      <c r="DUQ246" s="92"/>
      <c r="DUR246" s="92"/>
      <c r="DUS246" s="92"/>
      <c r="DUT246" s="92"/>
      <c r="DUU246" s="92"/>
      <c r="DUV246" s="92"/>
      <c r="DUW246" s="92"/>
      <c r="DUX246" s="92"/>
      <c r="DUY246" s="92"/>
      <c r="DUZ246" s="92"/>
      <c r="DVA246" s="92"/>
      <c r="DVB246" s="92"/>
      <c r="DVC246" s="92"/>
      <c r="DVD246" s="92"/>
      <c r="DVE246" s="92"/>
      <c r="DVF246" s="92"/>
      <c r="DVG246" s="92"/>
      <c r="DVH246" s="92"/>
      <c r="DVI246" s="92"/>
      <c r="DVJ246" s="92"/>
      <c r="DVK246" s="92"/>
      <c r="DVL246" s="92"/>
      <c r="DVM246" s="92"/>
      <c r="DVN246" s="92"/>
      <c r="DVO246" s="92"/>
      <c r="DVP246" s="92"/>
      <c r="DVQ246" s="92"/>
      <c r="DVR246" s="92"/>
      <c r="DVS246" s="92"/>
      <c r="DVT246" s="92"/>
      <c r="DVU246" s="92"/>
      <c r="DVV246" s="92"/>
      <c r="DVW246" s="92"/>
      <c r="DVX246" s="92"/>
      <c r="DVY246" s="92"/>
      <c r="DVZ246" s="92"/>
      <c r="DWA246" s="92"/>
      <c r="DWB246" s="92"/>
      <c r="DWC246" s="92"/>
      <c r="DWD246" s="92"/>
      <c r="DWE246" s="92"/>
      <c r="DWF246" s="92"/>
      <c r="DWG246" s="92"/>
      <c r="DWH246" s="92"/>
      <c r="DWI246" s="92"/>
      <c r="DWJ246" s="92"/>
      <c r="DWK246" s="92"/>
      <c r="DWL246" s="92"/>
      <c r="DWM246" s="92"/>
      <c r="DWN246" s="92"/>
      <c r="DWO246" s="92"/>
      <c r="DWP246" s="92"/>
      <c r="DWQ246" s="92"/>
      <c r="DWR246" s="92"/>
      <c r="DWS246" s="92"/>
      <c r="DWT246" s="92"/>
      <c r="DWU246" s="92"/>
      <c r="DWV246" s="92"/>
      <c r="DWW246" s="92"/>
      <c r="DWX246" s="92"/>
      <c r="DWY246" s="92"/>
      <c r="DWZ246" s="92"/>
      <c r="DXA246" s="92"/>
      <c r="DXB246" s="92"/>
      <c r="DXC246" s="92"/>
      <c r="DXD246" s="92"/>
      <c r="DXE246" s="92"/>
      <c r="DXF246" s="92"/>
      <c r="DXG246" s="92"/>
      <c r="DXH246" s="92"/>
      <c r="DXI246" s="92"/>
      <c r="DXJ246" s="92"/>
      <c r="DXK246" s="92"/>
      <c r="DXL246" s="92"/>
      <c r="DXM246" s="92"/>
      <c r="DXN246" s="92"/>
      <c r="DXO246" s="92"/>
      <c r="DXP246" s="92"/>
      <c r="DXQ246" s="92"/>
      <c r="DXR246" s="92"/>
      <c r="DXS246" s="92"/>
      <c r="DXT246" s="92"/>
      <c r="DXU246" s="92"/>
      <c r="DXV246" s="92"/>
      <c r="DXW246" s="92"/>
      <c r="DXX246" s="92"/>
      <c r="DXY246" s="92"/>
      <c r="DXZ246" s="92"/>
      <c r="DYA246" s="92"/>
      <c r="DYB246" s="92"/>
      <c r="DYC246" s="92"/>
      <c r="DYD246" s="92"/>
      <c r="DYE246" s="92"/>
      <c r="DYF246" s="92"/>
      <c r="DYG246" s="92"/>
      <c r="DYH246" s="92"/>
      <c r="DYI246" s="92"/>
      <c r="DYJ246" s="92"/>
      <c r="DYK246" s="92"/>
      <c r="DYL246" s="92"/>
      <c r="DYM246" s="92"/>
      <c r="DYN246" s="92"/>
      <c r="DYO246" s="92"/>
      <c r="DYP246" s="92"/>
      <c r="DYQ246" s="92"/>
      <c r="DYR246" s="92"/>
      <c r="DYS246" s="92"/>
      <c r="DYT246" s="92"/>
      <c r="DYU246" s="92"/>
      <c r="DYV246" s="92"/>
      <c r="DYW246" s="92"/>
      <c r="DYX246" s="92"/>
      <c r="DYY246" s="92"/>
      <c r="DYZ246" s="92"/>
      <c r="DZA246" s="92"/>
      <c r="DZB246" s="92"/>
      <c r="DZC246" s="92"/>
      <c r="DZD246" s="92"/>
      <c r="DZE246" s="92"/>
      <c r="DZF246" s="92"/>
      <c r="DZG246" s="92"/>
      <c r="DZH246" s="92"/>
      <c r="DZI246" s="92"/>
      <c r="DZJ246" s="92"/>
      <c r="DZK246" s="92"/>
      <c r="DZL246" s="92"/>
      <c r="DZM246" s="92"/>
      <c r="DZN246" s="92"/>
      <c r="DZO246" s="92"/>
      <c r="DZP246" s="92"/>
      <c r="DZQ246" s="92"/>
      <c r="DZR246" s="92"/>
      <c r="DZS246" s="92"/>
      <c r="DZT246" s="92"/>
      <c r="DZU246" s="92"/>
      <c r="DZV246" s="92"/>
      <c r="DZW246" s="92"/>
      <c r="DZX246" s="92"/>
      <c r="DZY246" s="92"/>
      <c r="DZZ246" s="92"/>
      <c r="EAA246" s="92"/>
      <c r="EAB246" s="92"/>
      <c r="EAC246" s="92"/>
      <c r="EAD246" s="92"/>
      <c r="EAE246" s="92"/>
      <c r="EAF246" s="92"/>
      <c r="EAG246" s="92"/>
      <c r="EAH246" s="92"/>
      <c r="EAI246" s="92"/>
      <c r="EAJ246" s="92"/>
      <c r="EAK246" s="92"/>
      <c r="EAL246" s="92"/>
      <c r="EAM246" s="92"/>
      <c r="EAN246" s="92"/>
      <c r="EAO246" s="92"/>
      <c r="EAP246" s="92"/>
      <c r="EAQ246" s="92"/>
      <c r="EAR246" s="92"/>
      <c r="EAS246" s="92"/>
      <c r="EAT246" s="92"/>
      <c r="EAU246" s="92"/>
      <c r="EAV246" s="92"/>
      <c r="EAW246" s="92"/>
      <c r="EAX246" s="92"/>
      <c r="EAY246" s="92"/>
      <c r="EAZ246" s="92"/>
      <c r="EBA246" s="92"/>
      <c r="EBB246" s="92"/>
      <c r="EBC246" s="92"/>
      <c r="EBD246" s="92"/>
      <c r="EBE246" s="92"/>
      <c r="EBF246" s="92"/>
      <c r="EBG246" s="92"/>
      <c r="EBH246" s="92"/>
      <c r="EBI246" s="92"/>
      <c r="EBJ246" s="92"/>
      <c r="EBK246" s="92"/>
      <c r="EBL246" s="92"/>
      <c r="EBM246" s="92"/>
      <c r="EBN246" s="92"/>
      <c r="EBO246" s="92"/>
      <c r="EBP246" s="92"/>
      <c r="EBQ246" s="92"/>
      <c r="EBR246" s="92"/>
      <c r="EBS246" s="92"/>
      <c r="EBT246" s="92"/>
      <c r="EBU246" s="92"/>
      <c r="EBV246" s="92"/>
      <c r="EBW246" s="92"/>
      <c r="EBX246" s="92"/>
      <c r="EBY246" s="92"/>
      <c r="EBZ246" s="92"/>
      <c r="ECA246" s="92"/>
      <c r="ECB246" s="92"/>
      <c r="ECC246" s="92"/>
      <c r="ECD246" s="92"/>
      <c r="ECE246" s="92"/>
      <c r="ECF246" s="92"/>
      <c r="ECG246" s="92"/>
      <c r="ECH246" s="92"/>
      <c r="ECI246" s="92"/>
      <c r="ECJ246" s="92"/>
      <c r="ECK246" s="92"/>
      <c r="ECL246" s="92"/>
      <c r="ECM246" s="92"/>
      <c r="ECN246" s="92"/>
      <c r="ECO246" s="92"/>
      <c r="ECP246" s="92"/>
      <c r="ECQ246" s="92"/>
      <c r="ECR246" s="92"/>
      <c r="ECS246" s="92"/>
      <c r="ECT246" s="92"/>
      <c r="ECU246" s="92"/>
      <c r="ECV246" s="92"/>
      <c r="ECW246" s="92"/>
      <c r="ECX246" s="92"/>
      <c r="ECY246" s="92"/>
      <c r="ECZ246" s="92"/>
      <c r="EDA246" s="92"/>
      <c r="EDB246" s="92"/>
      <c r="EDC246" s="92"/>
      <c r="EDD246" s="92"/>
      <c r="EDE246" s="92"/>
      <c r="EDF246" s="92"/>
      <c r="EDG246" s="92"/>
      <c r="EDH246" s="92"/>
      <c r="EDI246" s="92"/>
      <c r="EDJ246" s="92"/>
      <c r="EDK246" s="92"/>
      <c r="EDL246" s="92"/>
      <c r="EDM246" s="92"/>
      <c r="EDN246" s="92"/>
      <c r="EDO246" s="92"/>
      <c r="EDP246" s="92"/>
      <c r="EDQ246" s="92"/>
      <c r="EDR246" s="92"/>
      <c r="EDS246" s="92"/>
      <c r="EDT246" s="92"/>
      <c r="EDU246" s="92"/>
      <c r="EDV246" s="92"/>
      <c r="EDW246" s="92"/>
      <c r="EDX246" s="92"/>
      <c r="EDY246" s="92"/>
      <c r="EDZ246" s="92"/>
      <c r="EEA246" s="92"/>
      <c r="EEB246" s="92"/>
      <c r="EEC246" s="92"/>
      <c r="EED246" s="92"/>
      <c r="EEE246" s="92"/>
      <c r="EEF246" s="92"/>
      <c r="EEG246" s="92"/>
      <c r="EEH246" s="92"/>
      <c r="EEI246" s="92"/>
      <c r="EEJ246" s="92"/>
      <c r="EEK246" s="92"/>
      <c r="EEL246" s="92"/>
      <c r="EEM246" s="92"/>
      <c r="EEN246" s="92"/>
      <c r="EEO246" s="92"/>
      <c r="EEP246" s="92"/>
      <c r="EEQ246" s="92"/>
      <c r="EER246" s="92"/>
      <c r="EES246" s="92"/>
      <c r="EET246" s="92"/>
      <c r="EEU246" s="92"/>
      <c r="EEV246" s="92"/>
      <c r="EEW246" s="92"/>
      <c r="EEX246" s="92"/>
      <c r="EEY246" s="92"/>
      <c r="EEZ246" s="92"/>
      <c r="EFA246" s="92"/>
      <c r="EFB246" s="92"/>
      <c r="EFC246" s="92"/>
      <c r="EFD246" s="92"/>
      <c r="EFE246" s="92"/>
      <c r="EFF246" s="92"/>
      <c r="EFG246" s="92"/>
      <c r="EFH246" s="92"/>
      <c r="EFI246" s="92"/>
      <c r="EFJ246" s="92"/>
      <c r="EFK246" s="92"/>
      <c r="EFL246" s="92"/>
      <c r="EFM246" s="92"/>
      <c r="EFN246" s="92"/>
      <c r="EFO246" s="92"/>
      <c r="EFP246" s="92"/>
      <c r="EFQ246" s="92"/>
      <c r="EFR246" s="92"/>
      <c r="EFS246" s="92"/>
      <c r="EFT246" s="92"/>
      <c r="EFU246" s="92"/>
      <c r="EFV246" s="92"/>
      <c r="EFW246" s="92"/>
      <c r="EFX246" s="92"/>
      <c r="EFY246" s="92"/>
      <c r="EFZ246" s="92"/>
      <c r="EGA246" s="92"/>
      <c r="EGB246" s="92"/>
      <c r="EGC246" s="92"/>
      <c r="EGD246" s="92"/>
      <c r="EGE246" s="92"/>
      <c r="EGF246" s="92"/>
      <c r="EGG246" s="92"/>
      <c r="EGH246" s="92"/>
      <c r="EGI246" s="92"/>
      <c r="EGJ246" s="92"/>
      <c r="EGK246" s="92"/>
      <c r="EGL246" s="92"/>
      <c r="EGM246" s="92"/>
      <c r="EGN246" s="92"/>
      <c r="EGO246" s="92"/>
      <c r="EGP246" s="92"/>
      <c r="EGQ246" s="92"/>
      <c r="EGR246" s="92"/>
      <c r="EGS246" s="92"/>
      <c r="EGT246" s="92"/>
      <c r="EGU246" s="92"/>
      <c r="EGV246" s="92"/>
      <c r="EGW246" s="92"/>
      <c r="EGX246" s="92"/>
      <c r="EGY246" s="92"/>
      <c r="EGZ246" s="92"/>
      <c r="EHA246" s="92"/>
      <c r="EHB246" s="92"/>
      <c r="EHC246" s="92"/>
      <c r="EHD246" s="92"/>
      <c r="EHE246" s="92"/>
      <c r="EHF246" s="92"/>
      <c r="EHG246" s="92"/>
      <c r="EHH246" s="92"/>
      <c r="EHI246" s="92"/>
      <c r="EHJ246" s="92"/>
      <c r="EHK246" s="92"/>
      <c r="EHL246" s="92"/>
      <c r="EHM246" s="92"/>
      <c r="EHN246" s="92"/>
      <c r="EHO246" s="92"/>
      <c r="EHP246" s="92"/>
      <c r="EHQ246" s="92"/>
      <c r="EHR246" s="92"/>
      <c r="EHS246" s="92"/>
      <c r="EHT246" s="92"/>
      <c r="EHU246" s="92"/>
      <c r="EHV246" s="92"/>
      <c r="EHW246" s="92"/>
      <c r="EHX246" s="92"/>
      <c r="EHY246" s="92"/>
      <c r="EHZ246" s="92"/>
      <c r="EIA246" s="92"/>
      <c r="EIB246" s="92"/>
      <c r="EIC246" s="92"/>
      <c r="EID246" s="92"/>
      <c r="EIE246" s="92"/>
      <c r="EIF246" s="92"/>
      <c r="EIG246" s="92"/>
      <c r="EIH246" s="92"/>
      <c r="EII246" s="92"/>
      <c r="EIJ246" s="92"/>
      <c r="EIK246" s="92"/>
      <c r="EIL246" s="92"/>
      <c r="EIM246" s="92"/>
      <c r="EIN246" s="92"/>
      <c r="EIO246" s="92"/>
      <c r="EIP246" s="92"/>
      <c r="EIQ246" s="92"/>
      <c r="EIR246" s="92"/>
      <c r="EIS246" s="92"/>
      <c r="EIT246" s="92"/>
      <c r="EIU246" s="92"/>
      <c r="EIV246" s="92"/>
      <c r="EIW246" s="92"/>
      <c r="EIX246" s="92"/>
      <c r="EIY246" s="92"/>
      <c r="EIZ246" s="92"/>
      <c r="EJA246" s="92"/>
      <c r="EJB246" s="92"/>
      <c r="EJC246" s="92"/>
      <c r="EJD246" s="92"/>
      <c r="EJE246" s="92"/>
      <c r="EJF246" s="92"/>
      <c r="EJG246" s="92"/>
      <c r="EJH246" s="92"/>
      <c r="EJI246" s="92"/>
      <c r="EJJ246" s="92"/>
      <c r="EJK246" s="92"/>
      <c r="EJL246" s="92"/>
      <c r="EJM246" s="92"/>
      <c r="EJN246" s="92"/>
      <c r="EJO246" s="92"/>
      <c r="EJP246" s="92"/>
      <c r="EJQ246" s="92"/>
      <c r="EJR246" s="92"/>
      <c r="EJS246" s="92"/>
      <c r="EJT246" s="92"/>
      <c r="EJU246" s="92"/>
      <c r="EJV246" s="92"/>
      <c r="EJW246" s="92"/>
      <c r="EJX246" s="92"/>
      <c r="EJY246" s="92"/>
      <c r="EJZ246" s="92"/>
      <c r="EKA246" s="92"/>
      <c r="EKB246" s="92"/>
      <c r="EKC246" s="92"/>
      <c r="EKD246" s="92"/>
      <c r="EKE246" s="92"/>
      <c r="EKF246" s="92"/>
      <c r="EKG246" s="92"/>
      <c r="EKH246" s="92"/>
      <c r="EKI246" s="92"/>
      <c r="EKJ246" s="92"/>
      <c r="EKK246" s="92"/>
      <c r="EKL246" s="92"/>
      <c r="EKM246" s="92"/>
      <c r="EKN246" s="92"/>
      <c r="EKO246" s="92"/>
      <c r="EKP246" s="92"/>
      <c r="EKQ246" s="92"/>
      <c r="EKR246" s="92"/>
      <c r="EKS246" s="92"/>
      <c r="EKT246" s="92"/>
      <c r="EKU246" s="92"/>
      <c r="EKV246" s="92"/>
      <c r="EKW246" s="92"/>
      <c r="EKX246" s="92"/>
      <c r="EKY246" s="92"/>
      <c r="EKZ246" s="92"/>
      <c r="ELA246" s="92"/>
      <c r="ELB246" s="92"/>
      <c r="ELC246" s="92"/>
      <c r="ELD246" s="92"/>
      <c r="ELE246" s="92"/>
      <c r="ELF246" s="92"/>
      <c r="ELG246" s="92"/>
      <c r="ELH246" s="92"/>
      <c r="ELI246" s="92"/>
      <c r="ELJ246" s="92"/>
      <c r="ELK246" s="92"/>
      <c r="ELL246" s="92"/>
      <c r="ELM246" s="92"/>
      <c r="ELN246" s="92"/>
      <c r="ELO246" s="92"/>
      <c r="ELP246" s="92"/>
      <c r="ELQ246" s="92"/>
      <c r="ELR246" s="92"/>
      <c r="ELS246" s="92"/>
      <c r="ELT246" s="92"/>
      <c r="ELU246" s="92"/>
      <c r="ELV246" s="92"/>
      <c r="ELW246" s="92"/>
      <c r="ELX246" s="92"/>
      <c r="ELY246" s="92"/>
      <c r="ELZ246" s="92"/>
      <c r="EMA246" s="92"/>
      <c r="EMB246" s="92"/>
      <c r="EMC246" s="92"/>
      <c r="EMD246" s="92"/>
      <c r="EME246" s="92"/>
      <c r="EMF246" s="92"/>
      <c r="EMG246" s="92"/>
      <c r="EMH246" s="92"/>
      <c r="EMI246" s="92"/>
      <c r="EMJ246" s="92"/>
      <c r="EMK246" s="92"/>
      <c r="EML246" s="92"/>
      <c r="EMM246" s="92"/>
      <c r="EMN246" s="92"/>
      <c r="EMO246" s="92"/>
      <c r="EMP246" s="92"/>
      <c r="EMQ246" s="92"/>
      <c r="EMR246" s="92"/>
      <c r="EMS246" s="92"/>
      <c r="EMT246" s="92"/>
      <c r="EMU246" s="92"/>
      <c r="EMV246" s="92"/>
      <c r="EMW246" s="92"/>
      <c r="EMX246" s="92"/>
      <c r="EMY246" s="92"/>
      <c r="EMZ246" s="92"/>
      <c r="ENA246" s="92"/>
      <c r="ENB246" s="92"/>
      <c r="ENC246" s="92"/>
      <c r="END246" s="92"/>
      <c r="ENE246" s="92"/>
      <c r="ENF246" s="92"/>
      <c r="ENG246" s="92"/>
      <c r="ENH246" s="92"/>
      <c r="ENI246" s="92"/>
      <c r="ENJ246" s="92"/>
      <c r="ENK246" s="92"/>
      <c r="ENL246" s="92"/>
      <c r="ENM246" s="92"/>
      <c r="ENN246" s="92"/>
      <c r="ENO246" s="92"/>
      <c r="ENP246" s="92"/>
      <c r="ENQ246" s="92"/>
      <c r="ENR246" s="92"/>
      <c r="ENS246" s="92"/>
      <c r="ENT246" s="92"/>
      <c r="ENU246" s="92"/>
      <c r="ENV246" s="92"/>
      <c r="ENW246" s="92"/>
      <c r="ENX246" s="92"/>
      <c r="ENY246" s="92"/>
      <c r="ENZ246" s="92"/>
      <c r="EOA246" s="92"/>
      <c r="EOB246" s="92"/>
      <c r="EOC246" s="92"/>
      <c r="EOD246" s="92"/>
      <c r="EOE246" s="92"/>
      <c r="EOF246" s="92"/>
      <c r="EOG246" s="92"/>
      <c r="EOH246" s="92"/>
      <c r="EOI246" s="92"/>
      <c r="EOJ246" s="92"/>
      <c r="EOK246" s="92"/>
      <c r="EOL246" s="92"/>
      <c r="EOM246" s="92"/>
      <c r="EON246" s="92"/>
      <c r="EOO246" s="92"/>
      <c r="EOP246" s="92"/>
      <c r="EOQ246" s="92"/>
      <c r="EOR246" s="92"/>
      <c r="EOS246" s="92"/>
      <c r="EOT246" s="92"/>
      <c r="EOU246" s="92"/>
      <c r="EOV246" s="92"/>
      <c r="EOW246" s="92"/>
      <c r="EOX246" s="92"/>
      <c r="EOY246" s="92"/>
      <c r="EOZ246" s="92"/>
      <c r="EPA246" s="92"/>
      <c r="EPB246" s="92"/>
      <c r="EPC246" s="92"/>
      <c r="EPD246" s="92"/>
      <c r="EPE246" s="92"/>
      <c r="EPF246" s="92"/>
      <c r="EPG246" s="92"/>
      <c r="EPH246" s="92"/>
      <c r="EPI246" s="92"/>
      <c r="EPJ246" s="92"/>
      <c r="EPK246" s="92"/>
      <c r="EPL246" s="92"/>
      <c r="EPM246" s="92"/>
      <c r="EPN246" s="92"/>
      <c r="EPO246" s="92"/>
      <c r="EPP246" s="92"/>
      <c r="EPQ246" s="92"/>
      <c r="EPR246" s="92"/>
      <c r="EPS246" s="92"/>
      <c r="EPT246" s="92"/>
      <c r="EPU246" s="92"/>
      <c r="EPV246" s="92"/>
      <c r="EPW246" s="92"/>
      <c r="EPX246" s="92"/>
      <c r="EPY246" s="92"/>
      <c r="EPZ246" s="92"/>
      <c r="EQA246" s="92"/>
      <c r="EQB246" s="92"/>
      <c r="EQC246" s="92"/>
      <c r="EQD246" s="92"/>
      <c r="EQE246" s="92"/>
      <c r="EQF246" s="92"/>
      <c r="EQG246" s="92"/>
      <c r="EQH246" s="92"/>
      <c r="EQI246" s="92"/>
      <c r="EQJ246" s="92"/>
      <c r="EQK246" s="92"/>
      <c r="EQL246" s="92"/>
      <c r="EQM246" s="92"/>
      <c r="EQN246" s="92"/>
      <c r="EQO246" s="92"/>
      <c r="EQP246" s="92"/>
      <c r="EQQ246" s="92"/>
      <c r="EQR246" s="92"/>
      <c r="EQS246" s="92"/>
      <c r="EQT246" s="92"/>
      <c r="EQU246" s="92"/>
      <c r="EQV246" s="92"/>
      <c r="EQW246" s="92"/>
      <c r="EQX246" s="92"/>
      <c r="EQY246" s="92"/>
      <c r="EQZ246" s="92"/>
      <c r="ERA246" s="92"/>
      <c r="ERB246" s="92"/>
      <c r="ERC246" s="92"/>
      <c r="ERD246" s="92"/>
      <c r="ERE246" s="92"/>
      <c r="ERF246" s="92"/>
      <c r="ERG246" s="92"/>
      <c r="ERH246" s="92"/>
      <c r="ERI246" s="92"/>
      <c r="ERJ246" s="92"/>
      <c r="ERK246" s="92"/>
      <c r="ERL246" s="92"/>
      <c r="ERM246" s="92"/>
      <c r="ERN246" s="92"/>
      <c r="ERO246" s="92"/>
      <c r="ERP246" s="92"/>
      <c r="ERQ246" s="92"/>
      <c r="ERR246" s="92"/>
      <c r="ERS246" s="92"/>
      <c r="ERT246" s="92"/>
      <c r="ERU246" s="92"/>
      <c r="ERV246" s="92"/>
      <c r="ERW246" s="92"/>
      <c r="ERX246" s="92"/>
      <c r="ERY246" s="92"/>
      <c r="ERZ246" s="92"/>
      <c r="ESA246" s="92"/>
      <c r="ESB246" s="92"/>
      <c r="ESC246" s="92"/>
      <c r="ESD246" s="92"/>
      <c r="ESE246" s="92"/>
      <c r="ESF246" s="92"/>
      <c r="ESG246" s="92"/>
      <c r="ESH246" s="92"/>
      <c r="ESI246" s="92"/>
      <c r="ESJ246" s="92"/>
      <c r="ESK246" s="92"/>
      <c r="ESL246" s="92"/>
      <c r="ESM246" s="92"/>
      <c r="ESN246" s="92"/>
      <c r="ESO246" s="92"/>
      <c r="ESP246" s="92"/>
      <c r="ESQ246" s="92"/>
      <c r="ESR246" s="92"/>
      <c r="ESS246" s="92"/>
      <c r="EST246" s="92"/>
      <c r="ESU246" s="92"/>
      <c r="ESV246" s="92"/>
      <c r="ESW246" s="92"/>
      <c r="ESX246" s="92"/>
      <c r="ESY246" s="92"/>
      <c r="ESZ246" s="92"/>
      <c r="ETA246" s="92"/>
      <c r="ETB246" s="92"/>
      <c r="ETC246" s="92"/>
      <c r="ETD246" s="92"/>
      <c r="ETE246" s="92"/>
      <c r="ETF246" s="92"/>
      <c r="ETG246" s="92"/>
      <c r="ETH246" s="92"/>
      <c r="ETI246" s="92"/>
      <c r="ETJ246" s="92"/>
      <c r="ETK246" s="92"/>
      <c r="ETL246" s="92"/>
      <c r="ETM246" s="92"/>
      <c r="ETN246" s="92"/>
      <c r="ETO246" s="92"/>
      <c r="ETP246" s="92"/>
      <c r="ETQ246" s="92"/>
      <c r="ETR246" s="92"/>
      <c r="ETS246" s="92"/>
      <c r="ETT246" s="92"/>
      <c r="ETU246" s="92"/>
      <c r="ETV246" s="92"/>
      <c r="ETW246" s="92"/>
      <c r="ETX246" s="92"/>
      <c r="ETY246" s="92"/>
      <c r="ETZ246" s="92"/>
      <c r="EUA246" s="92"/>
      <c r="EUB246" s="92"/>
      <c r="EUC246" s="92"/>
      <c r="EUD246" s="92"/>
      <c r="EUE246" s="92"/>
      <c r="EUF246" s="92"/>
      <c r="EUG246" s="92"/>
      <c r="EUH246" s="92"/>
      <c r="EUI246" s="92"/>
      <c r="EUJ246" s="92"/>
      <c r="EUK246" s="92"/>
      <c r="EUL246" s="92"/>
      <c r="EUM246" s="92"/>
      <c r="EUN246" s="92"/>
      <c r="EUO246" s="92"/>
      <c r="EUP246" s="92"/>
      <c r="EUQ246" s="92"/>
      <c r="EUR246" s="92"/>
      <c r="EUS246" s="92"/>
      <c r="EUT246" s="92"/>
      <c r="EUU246" s="92"/>
      <c r="EUV246" s="92"/>
      <c r="EUW246" s="92"/>
      <c r="EUX246" s="92"/>
      <c r="EUY246" s="92"/>
      <c r="EUZ246" s="92"/>
      <c r="EVA246" s="92"/>
      <c r="EVB246" s="92"/>
      <c r="EVC246" s="92"/>
      <c r="EVD246" s="92"/>
      <c r="EVE246" s="92"/>
      <c r="EVF246" s="92"/>
      <c r="EVG246" s="92"/>
      <c r="EVH246" s="92"/>
      <c r="EVI246" s="92"/>
      <c r="EVJ246" s="92"/>
      <c r="EVK246" s="92"/>
      <c r="EVL246" s="92"/>
      <c r="EVM246" s="92"/>
      <c r="EVN246" s="92"/>
      <c r="EVO246" s="92"/>
      <c r="EVP246" s="92"/>
      <c r="EVQ246" s="92"/>
      <c r="EVR246" s="92"/>
      <c r="EVS246" s="92"/>
      <c r="EVT246" s="92"/>
      <c r="EVU246" s="92"/>
      <c r="EVV246" s="92"/>
      <c r="EVW246" s="92"/>
      <c r="EVX246" s="92"/>
      <c r="EVY246" s="92"/>
      <c r="EVZ246" s="92"/>
      <c r="EWA246" s="92"/>
      <c r="EWB246" s="92"/>
      <c r="EWC246" s="92"/>
      <c r="EWD246" s="92"/>
      <c r="EWE246" s="92"/>
      <c r="EWF246" s="92"/>
      <c r="EWG246" s="92"/>
      <c r="EWH246" s="92"/>
      <c r="EWI246" s="92"/>
      <c r="EWJ246" s="92"/>
      <c r="EWK246" s="92"/>
      <c r="EWL246" s="92"/>
      <c r="EWM246" s="92"/>
      <c r="EWN246" s="92"/>
      <c r="EWO246" s="92"/>
      <c r="EWP246" s="92"/>
      <c r="EWQ246" s="92"/>
      <c r="EWR246" s="92"/>
      <c r="EWS246" s="92"/>
      <c r="EWT246" s="92"/>
      <c r="EWU246" s="92"/>
      <c r="EWV246" s="92"/>
      <c r="EWW246" s="92"/>
      <c r="EWX246" s="92"/>
      <c r="EWY246" s="92"/>
      <c r="EWZ246" s="92"/>
      <c r="EXA246" s="92"/>
      <c r="EXB246" s="92"/>
      <c r="EXC246" s="92"/>
      <c r="EXD246" s="92"/>
      <c r="EXE246" s="92"/>
      <c r="EXF246" s="92"/>
      <c r="EXG246" s="92"/>
      <c r="EXH246" s="92"/>
      <c r="EXI246" s="92"/>
      <c r="EXJ246" s="92"/>
      <c r="EXK246" s="92"/>
      <c r="EXL246" s="92"/>
      <c r="EXM246" s="92"/>
      <c r="EXN246" s="92"/>
      <c r="EXO246" s="92"/>
      <c r="EXP246" s="92"/>
      <c r="EXQ246" s="92"/>
      <c r="EXR246" s="92"/>
      <c r="EXS246" s="92"/>
      <c r="EXT246" s="92"/>
      <c r="EXU246" s="92"/>
      <c r="EXV246" s="92"/>
      <c r="EXW246" s="92"/>
      <c r="EXX246" s="92"/>
      <c r="EXY246" s="92"/>
      <c r="EXZ246" s="92"/>
      <c r="EYA246" s="92"/>
      <c r="EYB246" s="92"/>
      <c r="EYC246" s="92"/>
      <c r="EYD246" s="92"/>
      <c r="EYE246" s="92"/>
      <c r="EYF246" s="92"/>
      <c r="EYG246" s="92"/>
      <c r="EYH246" s="92"/>
      <c r="EYI246" s="92"/>
      <c r="EYJ246" s="92"/>
      <c r="EYK246" s="92"/>
      <c r="EYL246" s="92"/>
      <c r="EYM246" s="92"/>
      <c r="EYN246" s="92"/>
      <c r="EYO246" s="92"/>
      <c r="EYP246" s="92"/>
      <c r="EYQ246" s="92"/>
      <c r="EYR246" s="92"/>
      <c r="EYS246" s="92"/>
      <c r="EYT246" s="92"/>
      <c r="EYU246" s="92"/>
      <c r="EYV246" s="92"/>
      <c r="EYW246" s="92"/>
      <c r="EYX246" s="92"/>
      <c r="EYY246" s="92"/>
      <c r="EYZ246" s="92"/>
      <c r="EZA246" s="92"/>
      <c r="EZB246" s="92"/>
      <c r="EZC246" s="92"/>
      <c r="EZD246" s="92"/>
      <c r="EZE246" s="92"/>
      <c r="EZF246" s="92"/>
      <c r="EZG246" s="92"/>
      <c r="EZH246" s="92"/>
      <c r="EZI246" s="92"/>
      <c r="EZJ246" s="92"/>
      <c r="EZK246" s="92"/>
      <c r="EZL246" s="92"/>
      <c r="EZM246" s="92"/>
      <c r="EZN246" s="92"/>
      <c r="EZO246" s="92"/>
      <c r="EZP246" s="92"/>
      <c r="EZQ246" s="92"/>
      <c r="EZR246" s="92"/>
      <c r="EZS246" s="92"/>
      <c r="EZT246" s="92"/>
      <c r="EZU246" s="92"/>
      <c r="EZV246" s="92"/>
      <c r="EZW246" s="92"/>
      <c r="EZX246" s="92"/>
      <c r="EZY246" s="92"/>
      <c r="EZZ246" s="92"/>
      <c r="FAA246" s="92"/>
      <c r="FAB246" s="92"/>
      <c r="FAC246" s="92"/>
      <c r="FAD246" s="92"/>
      <c r="FAE246" s="92"/>
      <c r="FAF246" s="92"/>
      <c r="FAG246" s="92"/>
      <c r="FAH246" s="92"/>
      <c r="FAI246" s="92"/>
      <c r="FAJ246" s="92"/>
      <c r="FAK246" s="92"/>
      <c r="FAL246" s="92"/>
      <c r="FAM246" s="92"/>
      <c r="FAN246" s="92"/>
      <c r="FAO246" s="92"/>
      <c r="FAP246" s="92"/>
      <c r="FAQ246" s="92"/>
      <c r="FAR246" s="92"/>
      <c r="FAS246" s="92"/>
      <c r="FAT246" s="92"/>
      <c r="FAU246" s="92"/>
      <c r="FAV246" s="92"/>
      <c r="FAW246" s="92"/>
      <c r="FAX246" s="92"/>
      <c r="FAY246" s="92"/>
      <c r="FAZ246" s="92"/>
      <c r="FBA246" s="92"/>
      <c r="FBB246" s="92"/>
      <c r="FBC246" s="92"/>
      <c r="FBD246" s="92"/>
      <c r="FBE246" s="92"/>
      <c r="FBF246" s="92"/>
      <c r="FBG246" s="92"/>
      <c r="FBH246" s="92"/>
      <c r="FBI246" s="92"/>
      <c r="FBJ246" s="92"/>
      <c r="FBK246" s="92"/>
      <c r="FBL246" s="92"/>
      <c r="FBM246" s="92"/>
      <c r="FBN246" s="92"/>
      <c r="FBO246" s="92"/>
      <c r="FBP246" s="92"/>
      <c r="FBQ246" s="92"/>
      <c r="FBR246" s="92"/>
      <c r="FBS246" s="92"/>
      <c r="FBT246" s="92"/>
      <c r="FBU246" s="92"/>
      <c r="FBV246" s="92"/>
      <c r="FBW246" s="92"/>
      <c r="FBX246" s="92"/>
      <c r="FBY246" s="92"/>
      <c r="FBZ246" s="92"/>
      <c r="FCA246" s="92"/>
      <c r="FCB246" s="92"/>
      <c r="FCC246" s="92"/>
      <c r="FCD246" s="92"/>
      <c r="FCE246" s="92"/>
      <c r="FCF246" s="92"/>
      <c r="FCG246" s="92"/>
      <c r="FCH246" s="92"/>
      <c r="FCI246" s="92"/>
      <c r="FCJ246" s="92"/>
      <c r="FCK246" s="92"/>
      <c r="FCL246" s="92"/>
      <c r="FCM246" s="92"/>
      <c r="FCN246" s="92"/>
      <c r="FCO246" s="92"/>
      <c r="FCP246" s="92"/>
      <c r="FCQ246" s="92"/>
      <c r="FCR246" s="92"/>
      <c r="FCS246" s="92"/>
      <c r="FCT246" s="92"/>
      <c r="FCU246" s="92"/>
      <c r="FCV246" s="92"/>
      <c r="FCW246" s="92"/>
      <c r="FCX246" s="92"/>
      <c r="FCY246" s="92"/>
      <c r="FCZ246" s="92"/>
      <c r="FDA246" s="92"/>
      <c r="FDB246" s="92"/>
      <c r="FDC246" s="92"/>
      <c r="FDD246" s="92"/>
      <c r="FDE246" s="92"/>
      <c r="FDF246" s="92"/>
      <c r="FDG246" s="92"/>
      <c r="FDH246" s="92"/>
      <c r="FDI246" s="92"/>
      <c r="FDJ246" s="92"/>
      <c r="FDK246" s="92"/>
      <c r="FDL246" s="92"/>
      <c r="FDM246" s="92"/>
      <c r="FDN246" s="92"/>
      <c r="FDO246" s="92"/>
      <c r="FDP246" s="92"/>
      <c r="FDQ246" s="92"/>
      <c r="FDR246" s="92"/>
      <c r="FDS246" s="92"/>
      <c r="FDT246" s="92"/>
      <c r="FDU246" s="92"/>
      <c r="FDV246" s="92"/>
      <c r="FDW246" s="92"/>
      <c r="FDX246" s="92"/>
      <c r="FDY246" s="92"/>
      <c r="FDZ246" s="92"/>
      <c r="FEA246" s="92"/>
      <c r="FEB246" s="92"/>
      <c r="FEC246" s="92"/>
      <c r="FED246" s="92"/>
      <c r="FEE246" s="92"/>
      <c r="FEF246" s="92"/>
      <c r="FEG246" s="92"/>
      <c r="FEH246" s="92"/>
      <c r="FEI246" s="92"/>
      <c r="FEJ246" s="92"/>
      <c r="FEK246" s="92"/>
      <c r="FEL246" s="92"/>
      <c r="FEM246" s="92"/>
      <c r="FEN246" s="92"/>
      <c r="FEO246" s="92"/>
      <c r="FEP246" s="92"/>
      <c r="FEQ246" s="92"/>
      <c r="FER246" s="92"/>
      <c r="FES246" s="92"/>
      <c r="FET246" s="92"/>
      <c r="FEU246" s="92"/>
      <c r="FEV246" s="92"/>
      <c r="FEW246" s="92"/>
      <c r="FEX246" s="92"/>
      <c r="FEY246" s="92"/>
      <c r="FEZ246" s="92"/>
      <c r="FFA246" s="92"/>
      <c r="FFB246" s="92"/>
      <c r="FFC246" s="92"/>
      <c r="FFD246" s="92"/>
      <c r="FFE246" s="92"/>
      <c r="FFF246" s="92"/>
      <c r="FFG246" s="92"/>
      <c r="FFH246" s="92"/>
      <c r="FFI246" s="92"/>
      <c r="FFJ246" s="92"/>
      <c r="FFK246" s="92"/>
      <c r="FFL246" s="92"/>
      <c r="FFM246" s="92"/>
      <c r="FFN246" s="92"/>
      <c r="FFO246" s="92"/>
      <c r="FFP246" s="92"/>
      <c r="FFQ246" s="92"/>
      <c r="FFR246" s="92"/>
      <c r="FFS246" s="92"/>
      <c r="FFT246" s="92"/>
      <c r="FFU246" s="92"/>
      <c r="FFV246" s="92"/>
      <c r="FFW246" s="92"/>
      <c r="FFX246" s="92"/>
      <c r="FFY246" s="92"/>
      <c r="FFZ246" s="92"/>
      <c r="FGA246" s="92"/>
      <c r="FGB246" s="92"/>
      <c r="FGC246" s="92"/>
      <c r="FGD246" s="92"/>
      <c r="FGE246" s="92"/>
      <c r="FGF246" s="92"/>
      <c r="FGG246" s="92"/>
      <c r="FGH246" s="92"/>
      <c r="FGI246" s="92"/>
      <c r="FGJ246" s="92"/>
      <c r="FGK246" s="92"/>
      <c r="FGL246" s="92"/>
      <c r="FGM246" s="92"/>
      <c r="FGN246" s="92"/>
      <c r="FGO246" s="92"/>
      <c r="FGP246" s="92"/>
      <c r="FGQ246" s="92"/>
      <c r="FGR246" s="92"/>
      <c r="FGS246" s="92"/>
      <c r="FGT246" s="92"/>
      <c r="FGU246" s="92"/>
      <c r="FGV246" s="92"/>
      <c r="FGW246" s="92"/>
      <c r="FGX246" s="92"/>
      <c r="FGY246" s="92"/>
      <c r="FGZ246" s="92"/>
      <c r="FHA246" s="92"/>
      <c r="FHB246" s="92"/>
      <c r="FHC246" s="92"/>
      <c r="FHD246" s="92"/>
      <c r="FHE246" s="92"/>
      <c r="FHF246" s="92"/>
      <c r="FHG246" s="92"/>
      <c r="FHH246" s="92"/>
      <c r="FHI246" s="92"/>
      <c r="FHJ246" s="92"/>
      <c r="FHK246" s="92"/>
      <c r="FHL246" s="92"/>
      <c r="FHM246" s="92"/>
      <c r="FHN246" s="92"/>
      <c r="FHO246" s="92"/>
      <c r="FHP246" s="92"/>
      <c r="FHQ246" s="92"/>
      <c r="FHR246" s="92"/>
      <c r="FHS246" s="92"/>
      <c r="FHT246" s="92"/>
      <c r="FHU246" s="92"/>
      <c r="FHV246" s="92"/>
      <c r="FHW246" s="92"/>
      <c r="FHX246" s="92"/>
      <c r="FHY246" s="92"/>
      <c r="FHZ246" s="92"/>
      <c r="FIA246" s="92"/>
      <c r="FIB246" s="92"/>
      <c r="FIC246" s="92"/>
      <c r="FID246" s="92"/>
      <c r="FIE246" s="92"/>
      <c r="FIF246" s="92"/>
      <c r="FIG246" s="92"/>
      <c r="FIH246" s="92"/>
      <c r="FII246" s="92"/>
      <c r="FIJ246" s="92"/>
      <c r="FIK246" s="92"/>
      <c r="FIL246" s="92"/>
      <c r="FIM246" s="92"/>
      <c r="FIN246" s="92"/>
      <c r="FIO246" s="92"/>
      <c r="FIP246" s="92"/>
      <c r="FIQ246" s="92"/>
      <c r="FIR246" s="92"/>
      <c r="FIS246" s="92"/>
      <c r="FIT246" s="92"/>
      <c r="FIU246" s="92"/>
      <c r="FIV246" s="92"/>
      <c r="FIW246" s="92"/>
      <c r="FIX246" s="92"/>
      <c r="FIY246" s="92"/>
      <c r="FIZ246" s="92"/>
      <c r="FJA246" s="92"/>
      <c r="FJB246" s="92"/>
      <c r="FJC246" s="92"/>
      <c r="FJD246" s="92"/>
      <c r="FJE246" s="92"/>
      <c r="FJF246" s="92"/>
      <c r="FJG246" s="92"/>
      <c r="FJH246" s="92"/>
      <c r="FJI246" s="92"/>
      <c r="FJJ246" s="92"/>
      <c r="FJK246" s="92"/>
      <c r="FJL246" s="92"/>
      <c r="FJM246" s="92"/>
      <c r="FJN246" s="92"/>
      <c r="FJO246" s="92"/>
      <c r="FJP246" s="92"/>
      <c r="FJQ246" s="92"/>
      <c r="FJR246" s="92"/>
      <c r="FJS246" s="92"/>
      <c r="FJT246" s="92"/>
      <c r="FJU246" s="92"/>
      <c r="FJV246" s="92"/>
      <c r="FJW246" s="92"/>
      <c r="FJX246" s="92"/>
      <c r="FJY246" s="92"/>
      <c r="FJZ246" s="92"/>
      <c r="FKA246" s="92"/>
      <c r="FKB246" s="92"/>
      <c r="FKC246" s="92"/>
      <c r="FKD246" s="92"/>
      <c r="FKE246" s="92"/>
      <c r="FKF246" s="92"/>
      <c r="FKG246" s="92"/>
      <c r="FKH246" s="92"/>
      <c r="FKI246" s="92"/>
      <c r="FKJ246" s="92"/>
      <c r="FKK246" s="92"/>
      <c r="FKL246" s="92"/>
      <c r="FKM246" s="92"/>
      <c r="FKN246" s="92"/>
      <c r="FKO246" s="92"/>
      <c r="FKP246" s="92"/>
      <c r="FKQ246" s="92"/>
      <c r="FKR246" s="92"/>
      <c r="FKS246" s="92"/>
      <c r="FKT246" s="92"/>
      <c r="FKU246" s="92"/>
      <c r="FKV246" s="92"/>
      <c r="FKW246" s="92"/>
      <c r="FKX246" s="92"/>
      <c r="FKY246" s="92"/>
      <c r="FKZ246" s="92"/>
      <c r="FLA246" s="92"/>
      <c r="FLB246" s="92"/>
      <c r="FLC246" s="92"/>
      <c r="FLD246" s="92"/>
      <c r="FLE246" s="92"/>
      <c r="FLF246" s="92"/>
      <c r="FLG246" s="92"/>
      <c r="FLH246" s="92"/>
      <c r="FLI246" s="92"/>
      <c r="FLJ246" s="92"/>
      <c r="FLK246" s="92"/>
      <c r="FLL246" s="92"/>
      <c r="FLM246" s="92"/>
      <c r="FLN246" s="92"/>
      <c r="FLO246" s="92"/>
      <c r="FLP246" s="92"/>
      <c r="FLQ246" s="92"/>
      <c r="FLR246" s="92"/>
      <c r="FLS246" s="92"/>
      <c r="FLT246" s="92"/>
      <c r="FLU246" s="92"/>
      <c r="FLV246" s="92"/>
      <c r="FLW246" s="92"/>
      <c r="FLX246" s="92"/>
      <c r="FLY246" s="92"/>
      <c r="FLZ246" s="92"/>
      <c r="FMA246" s="92"/>
      <c r="FMB246" s="92"/>
      <c r="FMC246" s="92"/>
      <c r="FMD246" s="92"/>
      <c r="FME246" s="92"/>
      <c r="FMF246" s="92"/>
      <c r="FMG246" s="92"/>
      <c r="FMH246" s="92"/>
      <c r="FMI246" s="92"/>
      <c r="FMJ246" s="92"/>
      <c r="FMK246" s="92"/>
      <c r="FML246" s="92"/>
      <c r="FMM246" s="92"/>
      <c r="FMN246" s="92"/>
      <c r="FMO246" s="92"/>
      <c r="FMP246" s="92"/>
      <c r="FMQ246" s="92"/>
      <c r="FMR246" s="92"/>
      <c r="FMS246" s="92"/>
      <c r="FMT246" s="92"/>
      <c r="FMU246" s="92"/>
      <c r="FMV246" s="92"/>
      <c r="FMW246" s="92"/>
      <c r="FMX246" s="92"/>
      <c r="FMY246" s="92"/>
      <c r="FMZ246" s="92"/>
      <c r="FNA246" s="92"/>
      <c r="FNB246" s="92"/>
      <c r="FNC246" s="92"/>
      <c r="FND246" s="92"/>
      <c r="FNE246" s="92"/>
      <c r="FNF246" s="92"/>
      <c r="FNG246" s="92"/>
      <c r="FNH246" s="92"/>
      <c r="FNI246" s="92"/>
      <c r="FNJ246" s="92"/>
      <c r="FNK246" s="92"/>
      <c r="FNL246" s="92"/>
      <c r="FNM246" s="92"/>
      <c r="FNN246" s="92"/>
      <c r="FNO246" s="92"/>
      <c r="FNP246" s="92"/>
      <c r="FNQ246" s="92"/>
      <c r="FNR246" s="92"/>
      <c r="FNS246" s="92"/>
      <c r="FNT246" s="92"/>
      <c r="FNU246" s="92"/>
      <c r="FNV246" s="92"/>
      <c r="FNW246" s="92"/>
      <c r="FNX246" s="92"/>
      <c r="FNY246" s="92"/>
      <c r="FNZ246" s="92"/>
      <c r="FOA246" s="92"/>
      <c r="FOB246" s="92"/>
      <c r="FOC246" s="92"/>
      <c r="FOD246" s="92"/>
      <c r="FOE246" s="92"/>
      <c r="FOF246" s="92"/>
      <c r="FOG246" s="92"/>
      <c r="FOH246" s="92"/>
      <c r="FOI246" s="92"/>
      <c r="FOJ246" s="92"/>
      <c r="FOK246" s="92"/>
      <c r="FOL246" s="92"/>
      <c r="FOM246" s="92"/>
      <c r="FON246" s="92"/>
      <c r="FOO246" s="92"/>
      <c r="FOP246" s="92"/>
      <c r="FOQ246" s="92"/>
      <c r="FOR246" s="92"/>
      <c r="FOS246" s="92"/>
      <c r="FOT246" s="92"/>
      <c r="FOU246" s="92"/>
      <c r="FOV246" s="92"/>
      <c r="FOW246" s="92"/>
      <c r="FOX246" s="92"/>
      <c r="FOY246" s="92"/>
      <c r="FOZ246" s="92"/>
      <c r="FPA246" s="92"/>
      <c r="FPB246" s="92"/>
      <c r="FPC246" s="92"/>
      <c r="FPD246" s="92"/>
      <c r="FPE246" s="92"/>
      <c r="FPF246" s="92"/>
      <c r="FPG246" s="92"/>
      <c r="FPH246" s="92"/>
      <c r="FPI246" s="92"/>
      <c r="FPJ246" s="92"/>
      <c r="FPK246" s="92"/>
      <c r="FPL246" s="92"/>
      <c r="FPM246" s="92"/>
      <c r="FPN246" s="92"/>
      <c r="FPO246" s="92"/>
      <c r="FPP246" s="92"/>
      <c r="FPQ246" s="92"/>
      <c r="FPR246" s="92"/>
      <c r="FPS246" s="92"/>
      <c r="FPT246" s="92"/>
      <c r="FPU246" s="92"/>
      <c r="FPV246" s="92"/>
      <c r="FPW246" s="92"/>
      <c r="FPX246" s="92"/>
      <c r="FPY246" s="92"/>
      <c r="FPZ246" s="92"/>
      <c r="FQA246" s="92"/>
      <c r="FQB246" s="92"/>
      <c r="FQC246" s="92"/>
      <c r="FQD246" s="92"/>
      <c r="FQE246" s="92"/>
      <c r="FQF246" s="92"/>
      <c r="FQG246" s="92"/>
      <c r="FQH246" s="92"/>
      <c r="FQI246" s="92"/>
      <c r="FQJ246" s="92"/>
      <c r="FQK246" s="92"/>
      <c r="FQL246" s="92"/>
      <c r="FQM246" s="92"/>
      <c r="FQN246" s="92"/>
      <c r="FQO246" s="92"/>
      <c r="FQP246" s="92"/>
      <c r="FQQ246" s="92"/>
      <c r="FQR246" s="92"/>
      <c r="FQS246" s="92"/>
      <c r="FQT246" s="92"/>
      <c r="FQU246" s="92"/>
      <c r="FQV246" s="92"/>
      <c r="FQW246" s="92"/>
      <c r="FQX246" s="92"/>
      <c r="FQY246" s="92"/>
      <c r="FQZ246" s="92"/>
      <c r="FRA246" s="92"/>
      <c r="FRB246" s="92"/>
      <c r="FRC246" s="92"/>
      <c r="FRD246" s="92"/>
      <c r="FRE246" s="92"/>
      <c r="FRF246" s="92"/>
      <c r="FRG246" s="92"/>
      <c r="FRH246" s="92"/>
      <c r="FRI246" s="92"/>
      <c r="FRJ246" s="92"/>
      <c r="FRK246" s="92"/>
      <c r="FRL246" s="92"/>
      <c r="FRM246" s="92"/>
      <c r="FRN246" s="92"/>
      <c r="FRO246" s="92"/>
      <c r="FRP246" s="92"/>
      <c r="FRQ246" s="92"/>
      <c r="FRR246" s="92"/>
      <c r="FRS246" s="92"/>
      <c r="FRT246" s="92"/>
      <c r="FRU246" s="92"/>
      <c r="FRV246" s="92"/>
      <c r="FRW246" s="92"/>
      <c r="FRX246" s="92"/>
      <c r="FRY246" s="92"/>
      <c r="FRZ246" s="92"/>
      <c r="FSA246" s="92"/>
      <c r="FSB246" s="92"/>
      <c r="FSC246" s="92"/>
      <c r="FSD246" s="92"/>
      <c r="FSE246" s="92"/>
      <c r="FSF246" s="92"/>
      <c r="FSG246" s="92"/>
      <c r="FSH246" s="92"/>
      <c r="FSI246" s="92"/>
      <c r="FSJ246" s="92"/>
      <c r="FSK246" s="92"/>
      <c r="FSL246" s="92"/>
      <c r="FSM246" s="92"/>
      <c r="FSN246" s="92"/>
      <c r="FSO246" s="92"/>
      <c r="FSP246" s="92"/>
      <c r="FSQ246" s="92"/>
      <c r="FSR246" s="92"/>
      <c r="FSS246" s="92"/>
      <c r="FST246" s="92"/>
      <c r="FSU246" s="92"/>
      <c r="FSV246" s="92"/>
      <c r="FSW246" s="92"/>
      <c r="FSX246" s="92"/>
      <c r="FSY246" s="92"/>
      <c r="FSZ246" s="92"/>
      <c r="FTA246" s="92"/>
      <c r="FTB246" s="92"/>
      <c r="FTC246" s="92"/>
      <c r="FTD246" s="92"/>
      <c r="FTE246" s="92"/>
      <c r="FTF246" s="92"/>
      <c r="FTG246" s="92"/>
      <c r="FTH246" s="92"/>
      <c r="FTI246" s="92"/>
      <c r="FTJ246" s="92"/>
      <c r="FTK246" s="92"/>
      <c r="FTL246" s="92"/>
      <c r="FTM246" s="92"/>
      <c r="FTN246" s="92"/>
      <c r="FTO246" s="92"/>
      <c r="FTP246" s="92"/>
      <c r="FTQ246" s="92"/>
      <c r="FTR246" s="92"/>
      <c r="FTS246" s="92"/>
      <c r="FTT246" s="92"/>
      <c r="FTU246" s="92"/>
      <c r="FTV246" s="92"/>
      <c r="FTW246" s="92"/>
      <c r="FTX246" s="92"/>
      <c r="FTY246" s="92"/>
      <c r="FTZ246" s="92"/>
      <c r="FUA246" s="92"/>
      <c r="FUB246" s="92"/>
      <c r="FUC246" s="92"/>
      <c r="FUD246" s="92"/>
      <c r="FUE246" s="92"/>
      <c r="FUF246" s="92"/>
      <c r="FUG246" s="92"/>
      <c r="FUH246" s="92"/>
      <c r="FUI246" s="92"/>
      <c r="FUJ246" s="92"/>
      <c r="FUK246" s="92"/>
      <c r="FUL246" s="92"/>
      <c r="FUM246" s="92"/>
      <c r="FUN246" s="92"/>
      <c r="FUO246" s="92"/>
      <c r="FUP246" s="92"/>
      <c r="FUQ246" s="92"/>
      <c r="FUR246" s="92"/>
      <c r="FUS246" s="92"/>
      <c r="FUT246" s="92"/>
      <c r="FUU246" s="92"/>
      <c r="FUV246" s="92"/>
      <c r="FUW246" s="92"/>
      <c r="FUX246" s="92"/>
      <c r="FUY246" s="92"/>
      <c r="FUZ246" s="92"/>
      <c r="FVA246" s="92"/>
      <c r="FVB246" s="92"/>
      <c r="FVC246" s="92"/>
      <c r="FVD246" s="92"/>
      <c r="FVE246" s="92"/>
      <c r="FVF246" s="92"/>
      <c r="FVG246" s="92"/>
      <c r="FVH246" s="92"/>
      <c r="FVI246" s="92"/>
      <c r="FVJ246" s="92"/>
      <c r="FVK246" s="92"/>
      <c r="FVL246" s="92"/>
      <c r="FVM246" s="92"/>
      <c r="FVN246" s="92"/>
      <c r="FVO246" s="92"/>
      <c r="FVP246" s="92"/>
      <c r="FVQ246" s="92"/>
      <c r="FVR246" s="92"/>
      <c r="FVS246" s="92"/>
      <c r="FVT246" s="92"/>
      <c r="FVU246" s="92"/>
      <c r="FVV246" s="92"/>
      <c r="FVW246" s="92"/>
      <c r="FVX246" s="92"/>
      <c r="FVY246" s="92"/>
      <c r="FVZ246" s="92"/>
      <c r="FWA246" s="92"/>
      <c r="FWB246" s="92"/>
      <c r="FWC246" s="92"/>
      <c r="FWD246" s="92"/>
      <c r="FWE246" s="92"/>
      <c r="FWF246" s="92"/>
      <c r="FWG246" s="92"/>
      <c r="FWH246" s="92"/>
      <c r="FWI246" s="92"/>
      <c r="FWJ246" s="92"/>
      <c r="FWK246" s="92"/>
      <c r="FWL246" s="92"/>
      <c r="FWM246" s="92"/>
      <c r="FWN246" s="92"/>
      <c r="FWO246" s="92"/>
      <c r="FWP246" s="92"/>
      <c r="FWQ246" s="92"/>
      <c r="FWR246" s="92"/>
      <c r="FWS246" s="92"/>
      <c r="FWT246" s="92"/>
      <c r="FWU246" s="92"/>
      <c r="FWV246" s="92"/>
      <c r="FWW246" s="92"/>
      <c r="FWX246" s="92"/>
      <c r="FWY246" s="92"/>
      <c r="FWZ246" s="92"/>
      <c r="FXA246" s="92"/>
      <c r="FXB246" s="92"/>
      <c r="FXC246" s="92"/>
      <c r="FXD246" s="92"/>
      <c r="FXE246" s="92"/>
      <c r="FXF246" s="92"/>
      <c r="FXG246" s="92"/>
      <c r="FXH246" s="92"/>
      <c r="FXI246" s="92"/>
      <c r="FXJ246" s="92"/>
      <c r="FXK246" s="92"/>
      <c r="FXL246" s="92"/>
      <c r="FXM246" s="92"/>
      <c r="FXN246" s="92"/>
      <c r="FXO246" s="92"/>
      <c r="FXP246" s="92"/>
      <c r="FXQ246" s="92"/>
      <c r="FXR246" s="92"/>
      <c r="FXS246" s="92"/>
      <c r="FXT246" s="92"/>
      <c r="FXU246" s="92"/>
      <c r="FXV246" s="92"/>
      <c r="FXW246" s="92"/>
      <c r="FXX246" s="92"/>
      <c r="FXY246" s="92"/>
      <c r="FXZ246" s="92"/>
      <c r="FYA246" s="92"/>
      <c r="FYB246" s="92"/>
      <c r="FYC246" s="92"/>
      <c r="FYD246" s="92"/>
      <c r="FYE246" s="92"/>
      <c r="FYF246" s="92"/>
      <c r="FYG246" s="92"/>
      <c r="FYH246" s="92"/>
      <c r="FYI246" s="92"/>
      <c r="FYJ246" s="92"/>
      <c r="FYK246" s="92"/>
      <c r="FYL246" s="92"/>
      <c r="FYM246" s="92"/>
      <c r="FYN246" s="92"/>
      <c r="FYO246" s="92"/>
      <c r="FYP246" s="92"/>
      <c r="FYQ246" s="92"/>
      <c r="FYR246" s="92"/>
      <c r="FYS246" s="92"/>
      <c r="FYT246" s="92"/>
      <c r="FYU246" s="92"/>
      <c r="FYV246" s="92"/>
      <c r="FYW246" s="92"/>
      <c r="FYX246" s="92"/>
      <c r="FYY246" s="92"/>
      <c r="FYZ246" s="92"/>
      <c r="FZA246" s="92"/>
      <c r="FZB246" s="92"/>
      <c r="FZC246" s="92"/>
      <c r="FZD246" s="92"/>
      <c r="FZE246" s="92"/>
      <c r="FZF246" s="92"/>
      <c r="FZG246" s="92"/>
      <c r="FZH246" s="92"/>
      <c r="FZI246" s="92"/>
      <c r="FZJ246" s="92"/>
      <c r="FZK246" s="92"/>
      <c r="FZL246" s="92"/>
      <c r="FZM246" s="92"/>
      <c r="FZN246" s="92"/>
      <c r="FZO246" s="92"/>
      <c r="FZP246" s="92"/>
      <c r="FZQ246" s="92"/>
      <c r="FZR246" s="92"/>
      <c r="FZS246" s="92"/>
      <c r="FZT246" s="92"/>
      <c r="FZU246" s="92"/>
      <c r="FZV246" s="92"/>
      <c r="FZW246" s="92"/>
      <c r="FZX246" s="92"/>
      <c r="FZY246" s="92"/>
      <c r="FZZ246" s="92"/>
      <c r="GAA246" s="92"/>
      <c r="GAB246" s="92"/>
      <c r="GAC246" s="92"/>
      <c r="GAD246" s="92"/>
      <c r="GAE246" s="92"/>
      <c r="GAF246" s="92"/>
      <c r="GAG246" s="92"/>
      <c r="GAH246" s="92"/>
      <c r="GAI246" s="92"/>
      <c r="GAJ246" s="92"/>
      <c r="GAK246" s="92"/>
      <c r="GAL246" s="92"/>
      <c r="GAM246" s="92"/>
      <c r="GAN246" s="92"/>
      <c r="GAO246" s="92"/>
      <c r="GAP246" s="92"/>
      <c r="GAQ246" s="92"/>
      <c r="GAR246" s="92"/>
      <c r="GAS246" s="92"/>
      <c r="GAT246" s="92"/>
      <c r="GAU246" s="92"/>
      <c r="GAV246" s="92"/>
      <c r="GAW246" s="92"/>
      <c r="GAX246" s="92"/>
      <c r="GAY246" s="92"/>
      <c r="GAZ246" s="92"/>
      <c r="GBA246" s="92"/>
      <c r="GBB246" s="92"/>
      <c r="GBC246" s="92"/>
      <c r="GBD246" s="92"/>
      <c r="GBE246" s="92"/>
      <c r="GBF246" s="92"/>
      <c r="GBG246" s="92"/>
      <c r="GBH246" s="92"/>
      <c r="GBI246" s="92"/>
      <c r="GBJ246" s="92"/>
      <c r="GBK246" s="92"/>
      <c r="GBL246" s="92"/>
      <c r="GBM246" s="92"/>
      <c r="GBN246" s="92"/>
      <c r="GBO246" s="92"/>
      <c r="GBP246" s="92"/>
      <c r="GBQ246" s="92"/>
      <c r="GBR246" s="92"/>
      <c r="GBS246" s="92"/>
      <c r="GBT246" s="92"/>
      <c r="GBU246" s="92"/>
      <c r="GBV246" s="92"/>
      <c r="GBW246" s="92"/>
      <c r="GBX246" s="92"/>
      <c r="GBY246" s="92"/>
      <c r="GBZ246" s="92"/>
      <c r="GCA246" s="92"/>
      <c r="GCB246" s="92"/>
      <c r="GCC246" s="92"/>
      <c r="GCD246" s="92"/>
      <c r="GCE246" s="92"/>
      <c r="GCF246" s="92"/>
      <c r="GCG246" s="92"/>
      <c r="GCH246" s="92"/>
      <c r="GCI246" s="92"/>
      <c r="GCJ246" s="92"/>
      <c r="GCK246" s="92"/>
      <c r="GCL246" s="92"/>
      <c r="GCM246" s="92"/>
      <c r="GCN246" s="92"/>
      <c r="GCO246" s="92"/>
      <c r="GCP246" s="92"/>
      <c r="GCQ246" s="92"/>
      <c r="GCR246" s="92"/>
      <c r="GCS246" s="92"/>
      <c r="GCT246" s="92"/>
      <c r="GCU246" s="92"/>
      <c r="GCV246" s="92"/>
      <c r="GCW246" s="92"/>
      <c r="GCX246" s="92"/>
      <c r="GCY246" s="92"/>
      <c r="GCZ246" s="92"/>
      <c r="GDA246" s="92"/>
      <c r="GDB246" s="92"/>
      <c r="GDC246" s="92"/>
      <c r="GDD246" s="92"/>
      <c r="GDE246" s="92"/>
      <c r="GDF246" s="92"/>
      <c r="GDG246" s="92"/>
      <c r="GDH246" s="92"/>
      <c r="GDI246" s="92"/>
      <c r="GDJ246" s="92"/>
      <c r="GDK246" s="92"/>
      <c r="GDL246" s="92"/>
      <c r="GDM246" s="92"/>
      <c r="GDN246" s="92"/>
      <c r="GDO246" s="92"/>
      <c r="GDP246" s="92"/>
      <c r="GDQ246" s="92"/>
      <c r="GDR246" s="92"/>
      <c r="GDS246" s="92"/>
      <c r="GDT246" s="92"/>
      <c r="GDU246" s="92"/>
      <c r="GDV246" s="92"/>
      <c r="GDW246" s="92"/>
      <c r="GDX246" s="92"/>
      <c r="GDY246" s="92"/>
      <c r="GDZ246" s="92"/>
      <c r="GEA246" s="92"/>
      <c r="GEB246" s="92"/>
      <c r="GEC246" s="92"/>
      <c r="GED246" s="92"/>
      <c r="GEE246" s="92"/>
      <c r="GEF246" s="92"/>
      <c r="GEG246" s="92"/>
      <c r="GEH246" s="92"/>
      <c r="GEI246" s="92"/>
      <c r="GEJ246" s="92"/>
      <c r="GEK246" s="92"/>
      <c r="GEL246" s="92"/>
      <c r="GEM246" s="92"/>
      <c r="GEN246" s="92"/>
      <c r="GEO246" s="92"/>
      <c r="GEP246" s="92"/>
      <c r="GEQ246" s="92"/>
      <c r="GER246" s="92"/>
      <c r="GES246" s="92"/>
      <c r="GET246" s="92"/>
      <c r="GEU246" s="92"/>
      <c r="GEV246" s="92"/>
      <c r="GEW246" s="92"/>
      <c r="GEX246" s="92"/>
      <c r="GEY246" s="92"/>
      <c r="GEZ246" s="92"/>
      <c r="GFA246" s="92"/>
      <c r="GFB246" s="92"/>
      <c r="GFC246" s="92"/>
      <c r="GFD246" s="92"/>
      <c r="GFE246" s="92"/>
      <c r="GFF246" s="92"/>
      <c r="GFG246" s="92"/>
      <c r="GFH246" s="92"/>
      <c r="GFI246" s="92"/>
      <c r="GFJ246" s="92"/>
      <c r="GFK246" s="92"/>
      <c r="GFL246" s="92"/>
      <c r="GFM246" s="92"/>
      <c r="GFN246" s="92"/>
      <c r="GFO246" s="92"/>
      <c r="GFP246" s="92"/>
      <c r="GFQ246" s="92"/>
      <c r="GFR246" s="92"/>
      <c r="GFS246" s="92"/>
      <c r="GFT246" s="92"/>
      <c r="GFU246" s="92"/>
      <c r="GFV246" s="92"/>
      <c r="GFW246" s="92"/>
      <c r="GFX246" s="92"/>
      <c r="GFY246" s="92"/>
      <c r="GFZ246" s="92"/>
      <c r="GGA246" s="92"/>
      <c r="GGB246" s="92"/>
      <c r="GGC246" s="92"/>
      <c r="GGD246" s="92"/>
      <c r="GGE246" s="92"/>
      <c r="GGF246" s="92"/>
      <c r="GGG246" s="92"/>
      <c r="GGH246" s="92"/>
      <c r="GGI246" s="92"/>
      <c r="GGJ246" s="92"/>
      <c r="GGK246" s="92"/>
      <c r="GGL246" s="92"/>
      <c r="GGM246" s="92"/>
      <c r="GGN246" s="92"/>
      <c r="GGO246" s="92"/>
      <c r="GGP246" s="92"/>
      <c r="GGQ246" s="92"/>
      <c r="GGR246" s="92"/>
      <c r="GGS246" s="92"/>
      <c r="GGT246" s="92"/>
      <c r="GGU246" s="92"/>
      <c r="GGV246" s="92"/>
      <c r="GGW246" s="92"/>
      <c r="GGX246" s="92"/>
      <c r="GGY246" s="92"/>
      <c r="GGZ246" s="92"/>
      <c r="GHA246" s="92"/>
      <c r="GHB246" s="92"/>
      <c r="GHC246" s="92"/>
      <c r="GHD246" s="92"/>
      <c r="GHE246" s="92"/>
      <c r="GHF246" s="92"/>
      <c r="GHG246" s="92"/>
      <c r="GHH246" s="92"/>
      <c r="GHI246" s="92"/>
      <c r="GHJ246" s="92"/>
      <c r="GHK246" s="92"/>
      <c r="GHL246" s="92"/>
      <c r="GHM246" s="92"/>
      <c r="GHN246" s="92"/>
      <c r="GHO246" s="92"/>
      <c r="GHP246" s="92"/>
      <c r="GHQ246" s="92"/>
      <c r="GHR246" s="92"/>
      <c r="GHS246" s="92"/>
      <c r="GHT246" s="92"/>
      <c r="GHU246" s="92"/>
      <c r="GHV246" s="92"/>
      <c r="GHW246" s="92"/>
      <c r="GHX246" s="92"/>
      <c r="GHY246" s="92"/>
      <c r="GHZ246" s="92"/>
      <c r="GIA246" s="92"/>
      <c r="GIB246" s="92"/>
      <c r="GIC246" s="92"/>
      <c r="GID246" s="92"/>
      <c r="GIE246" s="92"/>
      <c r="GIF246" s="92"/>
      <c r="GIG246" s="92"/>
      <c r="GIH246" s="92"/>
      <c r="GII246" s="92"/>
      <c r="GIJ246" s="92"/>
      <c r="GIK246" s="92"/>
      <c r="GIL246" s="92"/>
      <c r="GIM246" s="92"/>
      <c r="GIN246" s="92"/>
      <c r="GIO246" s="92"/>
      <c r="GIP246" s="92"/>
      <c r="GIQ246" s="92"/>
      <c r="GIR246" s="92"/>
      <c r="GIS246" s="92"/>
      <c r="GIT246" s="92"/>
      <c r="GIU246" s="92"/>
      <c r="GIV246" s="92"/>
      <c r="GIW246" s="92"/>
      <c r="GIX246" s="92"/>
      <c r="GIY246" s="92"/>
      <c r="GIZ246" s="92"/>
      <c r="GJA246" s="92"/>
      <c r="GJB246" s="92"/>
      <c r="GJC246" s="92"/>
      <c r="GJD246" s="92"/>
      <c r="GJE246" s="92"/>
      <c r="GJF246" s="92"/>
      <c r="GJG246" s="92"/>
      <c r="GJH246" s="92"/>
      <c r="GJI246" s="92"/>
      <c r="GJJ246" s="92"/>
      <c r="GJK246" s="92"/>
      <c r="GJL246" s="92"/>
      <c r="GJM246" s="92"/>
      <c r="GJN246" s="92"/>
      <c r="GJO246" s="92"/>
      <c r="GJP246" s="92"/>
      <c r="GJQ246" s="92"/>
      <c r="GJR246" s="92"/>
      <c r="GJS246" s="92"/>
      <c r="GJT246" s="92"/>
      <c r="GJU246" s="92"/>
      <c r="GJV246" s="92"/>
      <c r="GJW246" s="92"/>
      <c r="GJX246" s="92"/>
      <c r="GJY246" s="92"/>
      <c r="GJZ246" s="92"/>
      <c r="GKA246" s="92"/>
      <c r="GKB246" s="92"/>
      <c r="GKC246" s="92"/>
      <c r="GKD246" s="92"/>
      <c r="GKE246" s="92"/>
      <c r="GKF246" s="92"/>
      <c r="GKG246" s="92"/>
      <c r="GKH246" s="92"/>
      <c r="GKI246" s="92"/>
      <c r="GKJ246" s="92"/>
      <c r="GKK246" s="92"/>
      <c r="GKL246" s="92"/>
      <c r="GKM246" s="92"/>
      <c r="GKN246" s="92"/>
      <c r="GKO246" s="92"/>
      <c r="GKP246" s="92"/>
      <c r="GKQ246" s="92"/>
      <c r="GKR246" s="92"/>
      <c r="GKS246" s="92"/>
      <c r="GKT246" s="92"/>
      <c r="GKU246" s="92"/>
      <c r="GKV246" s="92"/>
      <c r="GKW246" s="92"/>
      <c r="GKX246" s="92"/>
      <c r="GKY246" s="92"/>
      <c r="GKZ246" s="92"/>
      <c r="GLA246" s="92"/>
      <c r="GLB246" s="92"/>
      <c r="GLC246" s="92"/>
      <c r="GLD246" s="92"/>
      <c r="GLE246" s="92"/>
      <c r="GLF246" s="92"/>
      <c r="GLG246" s="92"/>
      <c r="GLH246" s="92"/>
      <c r="GLI246" s="92"/>
      <c r="GLJ246" s="92"/>
      <c r="GLK246" s="92"/>
      <c r="GLL246" s="92"/>
      <c r="GLM246" s="92"/>
      <c r="GLN246" s="92"/>
      <c r="GLO246" s="92"/>
      <c r="GLP246" s="92"/>
      <c r="GLQ246" s="92"/>
      <c r="GLR246" s="92"/>
      <c r="GLS246" s="92"/>
      <c r="GLT246" s="92"/>
      <c r="GLU246" s="92"/>
      <c r="GLV246" s="92"/>
      <c r="GLW246" s="92"/>
      <c r="GLX246" s="92"/>
      <c r="GLY246" s="92"/>
      <c r="GLZ246" s="92"/>
      <c r="GMA246" s="92"/>
      <c r="GMB246" s="92"/>
      <c r="GMC246" s="92"/>
      <c r="GMD246" s="92"/>
      <c r="GME246" s="92"/>
      <c r="GMF246" s="92"/>
      <c r="GMG246" s="92"/>
      <c r="GMH246" s="92"/>
      <c r="GMI246" s="92"/>
      <c r="GMJ246" s="92"/>
      <c r="GMK246" s="92"/>
      <c r="GML246" s="92"/>
      <c r="GMM246" s="92"/>
      <c r="GMN246" s="92"/>
      <c r="GMO246" s="92"/>
      <c r="GMP246" s="92"/>
      <c r="GMQ246" s="92"/>
      <c r="GMR246" s="92"/>
      <c r="GMS246" s="92"/>
      <c r="GMT246" s="92"/>
      <c r="GMU246" s="92"/>
      <c r="GMV246" s="92"/>
      <c r="GMW246" s="92"/>
      <c r="GMX246" s="92"/>
      <c r="GMY246" s="92"/>
      <c r="GMZ246" s="92"/>
      <c r="GNA246" s="92"/>
      <c r="GNB246" s="92"/>
      <c r="GNC246" s="92"/>
      <c r="GND246" s="92"/>
      <c r="GNE246" s="92"/>
      <c r="GNF246" s="92"/>
      <c r="GNG246" s="92"/>
      <c r="GNH246" s="92"/>
      <c r="GNI246" s="92"/>
      <c r="GNJ246" s="92"/>
      <c r="GNK246" s="92"/>
      <c r="GNL246" s="92"/>
      <c r="GNM246" s="92"/>
      <c r="GNN246" s="92"/>
      <c r="GNO246" s="92"/>
      <c r="GNP246" s="92"/>
      <c r="GNQ246" s="92"/>
      <c r="GNR246" s="92"/>
      <c r="GNS246" s="92"/>
      <c r="GNT246" s="92"/>
      <c r="GNU246" s="92"/>
      <c r="GNV246" s="92"/>
      <c r="GNW246" s="92"/>
      <c r="GNX246" s="92"/>
      <c r="GNY246" s="92"/>
      <c r="GNZ246" s="92"/>
      <c r="GOA246" s="92"/>
      <c r="GOB246" s="92"/>
      <c r="GOC246" s="92"/>
      <c r="GOD246" s="92"/>
      <c r="GOE246" s="92"/>
      <c r="GOF246" s="92"/>
      <c r="GOG246" s="92"/>
      <c r="GOH246" s="92"/>
      <c r="GOI246" s="92"/>
      <c r="GOJ246" s="92"/>
      <c r="GOK246" s="92"/>
      <c r="GOL246" s="92"/>
      <c r="GOM246" s="92"/>
      <c r="GON246" s="92"/>
      <c r="GOO246" s="92"/>
      <c r="GOP246" s="92"/>
      <c r="GOQ246" s="92"/>
      <c r="GOR246" s="92"/>
      <c r="GOS246" s="92"/>
      <c r="GOT246" s="92"/>
      <c r="GOU246" s="92"/>
      <c r="GOV246" s="92"/>
      <c r="GOW246" s="92"/>
      <c r="GOX246" s="92"/>
      <c r="GOY246" s="92"/>
      <c r="GOZ246" s="92"/>
      <c r="GPA246" s="92"/>
      <c r="GPB246" s="92"/>
      <c r="GPC246" s="92"/>
      <c r="GPD246" s="92"/>
      <c r="GPE246" s="92"/>
      <c r="GPF246" s="92"/>
      <c r="GPG246" s="92"/>
      <c r="GPH246" s="92"/>
      <c r="GPI246" s="92"/>
      <c r="GPJ246" s="92"/>
      <c r="GPK246" s="92"/>
      <c r="GPL246" s="92"/>
      <c r="GPM246" s="92"/>
      <c r="GPN246" s="92"/>
      <c r="GPO246" s="92"/>
      <c r="GPP246" s="92"/>
      <c r="GPQ246" s="92"/>
      <c r="GPR246" s="92"/>
      <c r="GPS246" s="92"/>
      <c r="GPT246" s="92"/>
      <c r="GPU246" s="92"/>
      <c r="GPV246" s="92"/>
      <c r="GPW246" s="92"/>
      <c r="GPX246" s="92"/>
      <c r="GPY246" s="92"/>
      <c r="GPZ246" s="92"/>
      <c r="GQA246" s="92"/>
      <c r="GQB246" s="92"/>
      <c r="GQC246" s="92"/>
      <c r="GQD246" s="92"/>
      <c r="GQE246" s="92"/>
      <c r="GQF246" s="92"/>
      <c r="GQG246" s="92"/>
      <c r="GQH246" s="92"/>
      <c r="GQI246" s="92"/>
      <c r="GQJ246" s="92"/>
      <c r="GQK246" s="92"/>
      <c r="GQL246" s="92"/>
      <c r="GQM246" s="92"/>
      <c r="GQN246" s="92"/>
      <c r="GQO246" s="92"/>
      <c r="GQP246" s="92"/>
      <c r="GQQ246" s="92"/>
      <c r="GQR246" s="92"/>
      <c r="GQS246" s="92"/>
      <c r="GQT246" s="92"/>
      <c r="GQU246" s="92"/>
      <c r="GQV246" s="92"/>
      <c r="GQW246" s="92"/>
      <c r="GQX246" s="92"/>
      <c r="GQY246" s="92"/>
      <c r="GQZ246" s="92"/>
      <c r="GRA246" s="92"/>
      <c r="GRB246" s="92"/>
      <c r="GRC246" s="92"/>
      <c r="GRD246" s="92"/>
      <c r="GRE246" s="92"/>
      <c r="GRF246" s="92"/>
      <c r="GRG246" s="92"/>
      <c r="GRH246" s="92"/>
      <c r="GRI246" s="92"/>
      <c r="GRJ246" s="92"/>
      <c r="GRK246" s="92"/>
      <c r="GRL246" s="92"/>
      <c r="GRM246" s="92"/>
      <c r="GRN246" s="92"/>
      <c r="GRO246" s="92"/>
      <c r="GRP246" s="92"/>
      <c r="GRQ246" s="92"/>
      <c r="GRR246" s="92"/>
      <c r="GRS246" s="92"/>
      <c r="GRT246" s="92"/>
      <c r="GRU246" s="92"/>
      <c r="GRV246" s="92"/>
      <c r="GRW246" s="92"/>
      <c r="GRX246" s="92"/>
      <c r="GRY246" s="92"/>
      <c r="GRZ246" s="92"/>
      <c r="GSA246" s="92"/>
      <c r="GSB246" s="92"/>
      <c r="GSC246" s="92"/>
      <c r="GSD246" s="92"/>
      <c r="GSE246" s="92"/>
      <c r="GSF246" s="92"/>
      <c r="GSG246" s="92"/>
      <c r="GSH246" s="92"/>
      <c r="GSI246" s="92"/>
      <c r="GSJ246" s="92"/>
      <c r="GSK246" s="92"/>
      <c r="GSL246" s="92"/>
      <c r="GSM246" s="92"/>
      <c r="GSN246" s="92"/>
      <c r="GSO246" s="92"/>
      <c r="GSP246" s="92"/>
      <c r="GSQ246" s="92"/>
      <c r="GSR246" s="92"/>
      <c r="GSS246" s="92"/>
      <c r="GST246" s="92"/>
      <c r="GSU246" s="92"/>
      <c r="GSV246" s="92"/>
      <c r="GSW246" s="92"/>
      <c r="GSX246" s="92"/>
      <c r="GSY246" s="92"/>
      <c r="GSZ246" s="92"/>
      <c r="GTA246" s="92"/>
      <c r="GTB246" s="92"/>
      <c r="GTC246" s="92"/>
      <c r="GTD246" s="92"/>
      <c r="GTE246" s="92"/>
      <c r="GTF246" s="92"/>
      <c r="GTG246" s="92"/>
      <c r="GTH246" s="92"/>
      <c r="GTI246" s="92"/>
      <c r="GTJ246" s="92"/>
      <c r="GTK246" s="92"/>
      <c r="GTL246" s="92"/>
      <c r="GTM246" s="92"/>
      <c r="GTN246" s="92"/>
      <c r="GTO246" s="92"/>
      <c r="GTP246" s="92"/>
      <c r="GTQ246" s="92"/>
      <c r="GTR246" s="92"/>
      <c r="GTS246" s="92"/>
      <c r="GTT246" s="92"/>
      <c r="GTU246" s="92"/>
      <c r="GTV246" s="92"/>
      <c r="GTW246" s="92"/>
      <c r="GTX246" s="92"/>
      <c r="GTY246" s="92"/>
      <c r="GTZ246" s="92"/>
      <c r="GUA246" s="92"/>
      <c r="GUB246" s="92"/>
      <c r="GUC246" s="92"/>
      <c r="GUD246" s="92"/>
      <c r="GUE246" s="92"/>
      <c r="GUF246" s="92"/>
      <c r="GUG246" s="92"/>
      <c r="GUH246" s="92"/>
      <c r="GUI246" s="92"/>
      <c r="GUJ246" s="92"/>
      <c r="GUK246" s="92"/>
      <c r="GUL246" s="92"/>
      <c r="GUM246" s="92"/>
      <c r="GUN246" s="92"/>
      <c r="GUO246" s="92"/>
      <c r="GUP246" s="92"/>
      <c r="GUQ246" s="92"/>
      <c r="GUR246" s="92"/>
      <c r="GUS246" s="92"/>
      <c r="GUT246" s="92"/>
      <c r="GUU246" s="92"/>
      <c r="GUV246" s="92"/>
      <c r="GUW246" s="92"/>
      <c r="GUX246" s="92"/>
      <c r="GUY246" s="92"/>
      <c r="GUZ246" s="92"/>
      <c r="GVA246" s="92"/>
      <c r="GVB246" s="92"/>
      <c r="GVC246" s="92"/>
      <c r="GVD246" s="92"/>
      <c r="GVE246" s="92"/>
      <c r="GVF246" s="92"/>
      <c r="GVG246" s="92"/>
      <c r="GVH246" s="92"/>
      <c r="GVI246" s="92"/>
      <c r="GVJ246" s="92"/>
      <c r="GVK246" s="92"/>
      <c r="GVL246" s="92"/>
      <c r="GVM246" s="92"/>
      <c r="GVN246" s="92"/>
      <c r="GVO246" s="92"/>
      <c r="GVP246" s="92"/>
      <c r="GVQ246" s="92"/>
      <c r="GVR246" s="92"/>
      <c r="GVS246" s="92"/>
      <c r="GVT246" s="92"/>
      <c r="GVU246" s="92"/>
      <c r="GVV246" s="92"/>
      <c r="GVW246" s="92"/>
      <c r="GVX246" s="92"/>
      <c r="GVY246" s="92"/>
      <c r="GVZ246" s="92"/>
      <c r="GWA246" s="92"/>
      <c r="GWB246" s="92"/>
      <c r="GWC246" s="92"/>
      <c r="GWD246" s="92"/>
      <c r="GWE246" s="92"/>
      <c r="GWF246" s="92"/>
      <c r="GWG246" s="92"/>
      <c r="GWH246" s="92"/>
      <c r="GWI246" s="92"/>
      <c r="GWJ246" s="92"/>
      <c r="GWK246" s="92"/>
      <c r="GWL246" s="92"/>
      <c r="GWM246" s="92"/>
      <c r="GWN246" s="92"/>
      <c r="GWO246" s="92"/>
      <c r="GWP246" s="92"/>
      <c r="GWQ246" s="92"/>
      <c r="GWR246" s="92"/>
      <c r="GWS246" s="92"/>
      <c r="GWT246" s="92"/>
      <c r="GWU246" s="92"/>
      <c r="GWV246" s="92"/>
      <c r="GWW246" s="92"/>
      <c r="GWX246" s="92"/>
      <c r="GWY246" s="92"/>
      <c r="GWZ246" s="92"/>
      <c r="GXA246" s="92"/>
      <c r="GXB246" s="92"/>
      <c r="GXC246" s="92"/>
      <c r="GXD246" s="92"/>
      <c r="GXE246" s="92"/>
      <c r="GXF246" s="92"/>
      <c r="GXG246" s="92"/>
      <c r="GXH246" s="92"/>
      <c r="GXI246" s="92"/>
      <c r="GXJ246" s="92"/>
      <c r="GXK246" s="92"/>
      <c r="GXL246" s="92"/>
      <c r="GXM246" s="92"/>
      <c r="GXN246" s="92"/>
      <c r="GXO246" s="92"/>
      <c r="GXP246" s="92"/>
      <c r="GXQ246" s="92"/>
      <c r="GXR246" s="92"/>
      <c r="GXS246" s="92"/>
      <c r="GXT246" s="92"/>
      <c r="GXU246" s="92"/>
      <c r="GXV246" s="92"/>
      <c r="GXW246" s="92"/>
      <c r="GXX246" s="92"/>
      <c r="GXY246" s="92"/>
      <c r="GXZ246" s="92"/>
      <c r="GYA246" s="92"/>
      <c r="GYB246" s="92"/>
      <c r="GYC246" s="92"/>
      <c r="GYD246" s="92"/>
      <c r="GYE246" s="92"/>
      <c r="GYF246" s="92"/>
      <c r="GYG246" s="92"/>
      <c r="GYH246" s="92"/>
      <c r="GYI246" s="92"/>
      <c r="GYJ246" s="92"/>
      <c r="GYK246" s="92"/>
      <c r="GYL246" s="92"/>
      <c r="GYM246" s="92"/>
      <c r="GYN246" s="92"/>
      <c r="GYO246" s="92"/>
      <c r="GYP246" s="92"/>
      <c r="GYQ246" s="92"/>
      <c r="GYR246" s="92"/>
      <c r="GYS246" s="92"/>
      <c r="GYT246" s="92"/>
      <c r="GYU246" s="92"/>
      <c r="GYV246" s="92"/>
      <c r="GYW246" s="92"/>
      <c r="GYX246" s="92"/>
      <c r="GYY246" s="92"/>
      <c r="GYZ246" s="92"/>
      <c r="GZA246" s="92"/>
      <c r="GZB246" s="92"/>
      <c r="GZC246" s="92"/>
      <c r="GZD246" s="92"/>
      <c r="GZE246" s="92"/>
      <c r="GZF246" s="92"/>
      <c r="GZG246" s="92"/>
      <c r="GZH246" s="92"/>
      <c r="GZI246" s="92"/>
      <c r="GZJ246" s="92"/>
      <c r="GZK246" s="92"/>
      <c r="GZL246" s="92"/>
      <c r="GZM246" s="92"/>
      <c r="GZN246" s="92"/>
      <c r="GZO246" s="92"/>
      <c r="GZP246" s="92"/>
      <c r="GZQ246" s="92"/>
      <c r="GZR246" s="92"/>
      <c r="GZS246" s="92"/>
      <c r="GZT246" s="92"/>
      <c r="GZU246" s="92"/>
      <c r="GZV246" s="92"/>
      <c r="GZW246" s="92"/>
      <c r="GZX246" s="92"/>
      <c r="GZY246" s="92"/>
      <c r="GZZ246" s="92"/>
      <c r="HAA246" s="92"/>
      <c r="HAB246" s="92"/>
      <c r="HAC246" s="92"/>
      <c r="HAD246" s="92"/>
      <c r="HAE246" s="92"/>
      <c r="HAF246" s="92"/>
      <c r="HAG246" s="92"/>
      <c r="HAH246" s="92"/>
      <c r="HAI246" s="92"/>
      <c r="HAJ246" s="92"/>
      <c r="HAK246" s="92"/>
      <c r="HAL246" s="92"/>
      <c r="HAM246" s="92"/>
      <c r="HAN246" s="92"/>
      <c r="HAO246" s="92"/>
      <c r="HAP246" s="92"/>
      <c r="HAQ246" s="92"/>
      <c r="HAR246" s="92"/>
      <c r="HAS246" s="92"/>
      <c r="HAT246" s="92"/>
      <c r="HAU246" s="92"/>
      <c r="HAV246" s="92"/>
      <c r="HAW246" s="92"/>
      <c r="HAX246" s="92"/>
      <c r="HAY246" s="92"/>
      <c r="HAZ246" s="92"/>
      <c r="HBA246" s="92"/>
      <c r="HBB246" s="92"/>
      <c r="HBC246" s="92"/>
      <c r="HBD246" s="92"/>
      <c r="HBE246" s="92"/>
      <c r="HBF246" s="92"/>
      <c r="HBG246" s="92"/>
      <c r="HBH246" s="92"/>
      <c r="HBI246" s="92"/>
      <c r="HBJ246" s="92"/>
      <c r="HBK246" s="92"/>
      <c r="HBL246" s="92"/>
      <c r="HBM246" s="92"/>
      <c r="HBN246" s="92"/>
      <c r="HBO246" s="92"/>
      <c r="HBP246" s="92"/>
      <c r="HBQ246" s="92"/>
      <c r="HBR246" s="92"/>
      <c r="HBS246" s="92"/>
      <c r="HBT246" s="92"/>
      <c r="HBU246" s="92"/>
      <c r="HBV246" s="92"/>
      <c r="HBW246" s="92"/>
      <c r="HBX246" s="92"/>
      <c r="HBY246" s="92"/>
      <c r="HBZ246" s="92"/>
      <c r="HCA246" s="92"/>
      <c r="HCB246" s="92"/>
      <c r="HCC246" s="92"/>
      <c r="HCD246" s="92"/>
      <c r="HCE246" s="92"/>
      <c r="HCF246" s="92"/>
      <c r="HCG246" s="92"/>
      <c r="HCH246" s="92"/>
      <c r="HCI246" s="92"/>
      <c r="HCJ246" s="92"/>
      <c r="HCK246" s="92"/>
      <c r="HCL246" s="92"/>
      <c r="HCM246" s="92"/>
      <c r="HCN246" s="92"/>
      <c r="HCO246" s="92"/>
      <c r="HCP246" s="92"/>
      <c r="HCQ246" s="92"/>
      <c r="HCR246" s="92"/>
      <c r="HCS246" s="92"/>
      <c r="HCT246" s="92"/>
      <c r="HCU246" s="92"/>
      <c r="HCV246" s="92"/>
      <c r="HCW246" s="92"/>
      <c r="HCX246" s="92"/>
      <c r="HCY246" s="92"/>
      <c r="HCZ246" s="92"/>
      <c r="HDA246" s="92"/>
      <c r="HDB246" s="92"/>
      <c r="HDC246" s="92"/>
      <c r="HDD246" s="92"/>
      <c r="HDE246" s="92"/>
      <c r="HDF246" s="92"/>
      <c r="HDG246" s="92"/>
      <c r="HDH246" s="92"/>
      <c r="HDI246" s="92"/>
      <c r="HDJ246" s="92"/>
      <c r="HDK246" s="92"/>
      <c r="HDL246" s="92"/>
      <c r="HDM246" s="92"/>
      <c r="HDN246" s="92"/>
      <c r="HDO246" s="92"/>
      <c r="HDP246" s="92"/>
      <c r="HDQ246" s="92"/>
      <c r="HDR246" s="92"/>
      <c r="HDS246" s="92"/>
      <c r="HDT246" s="92"/>
      <c r="HDU246" s="92"/>
      <c r="HDV246" s="92"/>
      <c r="HDW246" s="92"/>
      <c r="HDX246" s="92"/>
      <c r="HDY246" s="92"/>
      <c r="HDZ246" s="92"/>
      <c r="HEA246" s="92"/>
      <c r="HEB246" s="92"/>
      <c r="HEC246" s="92"/>
      <c r="HED246" s="92"/>
      <c r="HEE246" s="92"/>
      <c r="HEF246" s="92"/>
      <c r="HEG246" s="92"/>
      <c r="HEH246" s="92"/>
      <c r="HEI246" s="92"/>
      <c r="HEJ246" s="92"/>
      <c r="HEK246" s="92"/>
      <c r="HEL246" s="92"/>
      <c r="HEM246" s="92"/>
      <c r="HEN246" s="92"/>
      <c r="HEO246" s="92"/>
      <c r="HEP246" s="92"/>
      <c r="HEQ246" s="92"/>
      <c r="HER246" s="92"/>
      <c r="HES246" s="92"/>
      <c r="HET246" s="92"/>
      <c r="HEU246" s="92"/>
      <c r="HEV246" s="92"/>
      <c r="HEW246" s="92"/>
      <c r="HEX246" s="92"/>
      <c r="HEY246" s="92"/>
      <c r="HEZ246" s="92"/>
      <c r="HFA246" s="92"/>
      <c r="HFB246" s="92"/>
      <c r="HFC246" s="92"/>
      <c r="HFD246" s="92"/>
      <c r="HFE246" s="92"/>
      <c r="HFF246" s="92"/>
      <c r="HFG246" s="92"/>
      <c r="HFH246" s="92"/>
      <c r="HFI246" s="92"/>
      <c r="HFJ246" s="92"/>
      <c r="HFK246" s="92"/>
      <c r="HFL246" s="92"/>
      <c r="HFM246" s="92"/>
      <c r="HFN246" s="92"/>
      <c r="HFO246" s="92"/>
      <c r="HFP246" s="92"/>
      <c r="HFQ246" s="92"/>
      <c r="HFR246" s="92"/>
      <c r="HFS246" s="92"/>
      <c r="HFT246" s="92"/>
      <c r="HFU246" s="92"/>
      <c r="HFV246" s="92"/>
      <c r="HFW246" s="92"/>
      <c r="HFX246" s="92"/>
      <c r="HFY246" s="92"/>
      <c r="HFZ246" s="92"/>
      <c r="HGA246" s="92"/>
      <c r="HGB246" s="92"/>
      <c r="HGC246" s="92"/>
      <c r="HGD246" s="92"/>
      <c r="HGE246" s="92"/>
      <c r="HGF246" s="92"/>
      <c r="HGG246" s="92"/>
      <c r="HGH246" s="92"/>
      <c r="HGI246" s="92"/>
      <c r="HGJ246" s="92"/>
      <c r="HGK246" s="92"/>
      <c r="HGL246" s="92"/>
      <c r="HGM246" s="92"/>
      <c r="HGN246" s="92"/>
      <c r="HGO246" s="92"/>
      <c r="HGP246" s="92"/>
      <c r="HGQ246" s="92"/>
      <c r="HGR246" s="92"/>
      <c r="HGS246" s="92"/>
      <c r="HGT246" s="92"/>
      <c r="HGU246" s="92"/>
      <c r="HGV246" s="92"/>
      <c r="HGW246" s="92"/>
      <c r="HGX246" s="92"/>
      <c r="HGY246" s="92"/>
      <c r="HGZ246" s="92"/>
      <c r="HHA246" s="92"/>
      <c r="HHB246" s="92"/>
      <c r="HHC246" s="92"/>
      <c r="HHD246" s="92"/>
      <c r="HHE246" s="92"/>
      <c r="HHF246" s="92"/>
      <c r="HHG246" s="92"/>
      <c r="HHH246" s="92"/>
      <c r="HHI246" s="92"/>
      <c r="HHJ246" s="92"/>
      <c r="HHK246" s="92"/>
      <c r="HHL246" s="92"/>
      <c r="HHM246" s="92"/>
      <c r="HHN246" s="92"/>
      <c r="HHO246" s="92"/>
      <c r="HHP246" s="92"/>
      <c r="HHQ246" s="92"/>
      <c r="HHR246" s="92"/>
      <c r="HHS246" s="92"/>
      <c r="HHT246" s="92"/>
      <c r="HHU246" s="92"/>
      <c r="HHV246" s="92"/>
      <c r="HHW246" s="92"/>
      <c r="HHX246" s="92"/>
      <c r="HHY246" s="92"/>
      <c r="HHZ246" s="92"/>
      <c r="HIA246" s="92"/>
      <c r="HIB246" s="92"/>
      <c r="HIC246" s="92"/>
      <c r="HID246" s="92"/>
      <c r="HIE246" s="92"/>
      <c r="HIF246" s="92"/>
      <c r="HIG246" s="92"/>
      <c r="HIH246" s="92"/>
      <c r="HII246" s="92"/>
      <c r="HIJ246" s="92"/>
      <c r="HIK246" s="92"/>
      <c r="HIL246" s="92"/>
      <c r="HIM246" s="92"/>
      <c r="HIN246" s="92"/>
      <c r="HIO246" s="92"/>
      <c r="HIP246" s="92"/>
      <c r="HIQ246" s="92"/>
      <c r="HIR246" s="92"/>
      <c r="HIS246" s="92"/>
      <c r="HIT246" s="92"/>
      <c r="HIU246" s="92"/>
      <c r="HIV246" s="92"/>
      <c r="HIW246" s="92"/>
      <c r="HIX246" s="92"/>
      <c r="HIY246" s="92"/>
      <c r="HIZ246" s="92"/>
      <c r="HJA246" s="92"/>
      <c r="HJB246" s="92"/>
      <c r="HJC246" s="92"/>
      <c r="HJD246" s="92"/>
      <c r="HJE246" s="92"/>
      <c r="HJF246" s="92"/>
      <c r="HJG246" s="92"/>
      <c r="HJH246" s="92"/>
      <c r="HJI246" s="92"/>
      <c r="HJJ246" s="92"/>
      <c r="HJK246" s="92"/>
      <c r="HJL246" s="92"/>
      <c r="HJM246" s="92"/>
      <c r="HJN246" s="92"/>
      <c r="HJO246" s="92"/>
      <c r="HJP246" s="92"/>
      <c r="HJQ246" s="92"/>
      <c r="HJR246" s="92"/>
      <c r="HJS246" s="92"/>
      <c r="HJT246" s="92"/>
      <c r="HJU246" s="92"/>
      <c r="HJV246" s="92"/>
      <c r="HJW246" s="92"/>
      <c r="HJX246" s="92"/>
      <c r="HJY246" s="92"/>
      <c r="HJZ246" s="92"/>
      <c r="HKA246" s="92"/>
      <c r="HKB246" s="92"/>
      <c r="HKC246" s="92"/>
      <c r="HKD246" s="92"/>
      <c r="HKE246" s="92"/>
      <c r="HKF246" s="92"/>
      <c r="HKG246" s="92"/>
      <c r="HKH246" s="92"/>
      <c r="HKI246" s="92"/>
      <c r="HKJ246" s="92"/>
      <c r="HKK246" s="92"/>
      <c r="HKL246" s="92"/>
      <c r="HKM246" s="92"/>
      <c r="HKN246" s="92"/>
      <c r="HKO246" s="92"/>
      <c r="HKP246" s="92"/>
      <c r="HKQ246" s="92"/>
      <c r="HKR246" s="92"/>
      <c r="HKS246" s="92"/>
      <c r="HKT246" s="92"/>
      <c r="HKU246" s="92"/>
      <c r="HKV246" s="92"/>
      <c r="HKW246" s="92"/>
      <c r="HKX246" s="92"/>
      <c r="HKY246" s="92"/>
      <c r="HKZ246" s="92"/>
      <c r="HLA246" s="92"/>
      <c r="HLB246" s="92"/>
      <c r="HLC246" s="92"/>
      <c r="HLD246" s="92"/>
      <c r="HLE246" s="92"/>
      <c r="HLF246" s="92"/>
      <c r="HLG246" s="92"/>
      <c r="HLH246" s="92"/>
      <c r="HLI246" s="92"/>
      <c r="HLJ246" s="92"/>
      <c r="HLK246" s="92"/>
      <c r="HLL246" s="92"/>
      <c r="HLM246" s="92"/>
      <c r="HLN246" s="92"/>
      <c r="HLO246" s="92"/>
      <c r="HLP246" s="92"/>
      <c r="HLQ246" s="92"/>
      <c r="HLR246" s="92"/>
      <c r="HLS246" s="92"/>
      <c r="HLT246" s="92"/>
      <c r="HLU246" s="92"/>
      <c r="HLV246" s="92"/>
      <c r="HLW246" s="92"/>
      <c r="HLX246" s="92"/>
      <c r="HLY246" s="92"/>
      <c r="HLZ246" s="92"/>
      <c r="HMA246" s="92"/>
      <c r="HMB246" s="92"/>
      <c r="HMC246" s="92"/>
      <c r="HMD246" s="92"/>
      <c r="HME246" s="92"/>
      <c r="HMF246" s="92"/>
      <c r="HMG246" s="92"/>
      <c r="HMH246" s="92"/>
      <c r="HMI246" s="92"/>
      <c r="HMJ246" s="92"/>
      <c r="HMK246" s="92"/>
      <c r="HML246" s="92"/>
      <c r="HMM246" s="92"/>
      <c r="HMN246" s="92"/>
      <c r="HMO246" s="92"/>
      <c r="HMP246" s="92"/>
      <c r="HMQ246" s="92"/>
      <c r="HMR246" s="92"/>
      <c r="HMS246" s="92"/>
      <c r="HMT246" s="92"/>
      <c r="HMU246" s="92"/>
      <c r="HMV246" s="92"/>
      <c r="HMW246" s="92"/>
      <c r="HMX246" s="92"/>
      <c r="HMY246" s="92"/>
      <c r="HMZ246" s="92"/>
      <c r="HNA246" s="92"/>
      <c r="HNB246" s="92"/>
      <c r="HNC246" s="92"/>
      <c r="HND246" s="92"/>
      <c r="HNE246" s="92"/>
      <c r="HNF246" s="92"/>
      <c r="HNG246" s="92"/>
      <c r="HNH246" s="92"/>
      <c r="HNI246" s="92"/>
      <c r="HNJ246" s="92"/>
      <c r="HNK246" s="92"/>
      <c r="HNL246" s="92"/>
      <c r="HNM246" s="92"/>
      <c r="HNN246" s="92"/>
      <c r="HNO246" s="92"/>
      <c r="HNP246" s="92"/>
      <c r="HNQ246" s="92"/>
      <c r="HNR246" s="92"/>
      <c r="HNS246" s="92"/>
      <c r="HNT246" s="92"/>
      <c r="HNU246" s="92"/>
      <c r="HNV246" s="92"/>
      <c r="HNW246" s="92"/>
      <c r="HNX246" s="92"/>
      <c r="HNY246" s="92"/>
      <c r="HNZ246" s="92"/>
      <c r="HOA246" s="92"/>
      <c r="HOB246" s="92"/>
      <c r="HOC246" s="92"/>
      <c r="HOD246" s="92"/>
      <c r="HOE246" s="92"/>
      <c r="HOF246" s="92"/>
      <c r="HOG246" s="92"/>
      <c r="HOH246" s="92"/>
      <c r="HOI246" s="92"/>
      <c r="HOJ246" s="92"/>
      <c r="HOK246" s="92"/>
      <c r="HOL246" s="92"/>
      <c r="HOM246" s="92"/>
      <c r="HON246" s="92"/>
      <c r="HOO246" s="92"/>
      <c r="HOP246" s="92"/>
      <c r="HOQ246" s="92"/>
      <c r="HOR246" s="92"/>
      <c r="HOS246" s="92"/>
      <c r="HOT246" s="92"/>
      <c r="HOU246" s="92"/>
      <c r="HOV246" s="92"/>
      <c r="HOW246" s="92"/>
      <c r="HOX246" s="92"/>
      <c r="HOY246" s="92"/>
      <c r="HOZ246" s="92"/>
      <c r="HPA246" s="92"/>
      <c r="HPB246" s="92"/>
      <c r="HPC246" s="92"/>
      <c r="HPD246" s="92"/>
      <c r="HPE246" s="92"/>
      <c r="HPF246" s="92"/>
      <c r="HPG246" s="92"/>
      <c r="HPH246" s="92"/>
      <c r="HPI246" s="92"/>
      <c r="HPJ246" s="92"/>
      <c r="HPK246" s="92"/>
      <c r="HPL246" s="92"/>
      <c r="HPM246" s="92"/>
      <c r="HPN246" s="92"/>
      <c r="HPO246" s="92"/>
      <c r="HPP246" s="92"/>
      <c r="HPQ246" s="92"/>
      <c r="HPR246" s="92"/>
      <c r="HPS246" s="92"/>
      <c r="HPT246" s="92"/>
      <c r="HPU246" s="92"/>
      <c r="HPV246" s="92"/>
      <c r="HPW246" s="92"/>
      <c r="HPX246" s="92"/>
      <c r="HPY246" s="92"/>
      <c r="HPZ246" s="92"/>
      <c r="HQA246" s="92"/>
      <c r="HQB246" s="92"/>
      <c r="HQC246" s="92"/>
      <c r="HQD246" s="92"/>
      <c r="HQE246" s="92"/>
      <c r="HQF246" s="92"/>
      <c r="HQG246" s="92"/>
      <c r="HQH246" s="92"/>
      <c r="HQI246" s="92"/>
      <c r="HQJ246" s="92"/>
      <c r="HQK246" s="92"/>
      <c r="HQL246" s="92"/>
      <c r="HQM246" s="92"/>
      <c r="HQN246" s="92"/>
      <c r="HQO246" s="92"/>
      <c r="HQP246" s="92"/>
      <c r="HQQ246" s="92"/>
      <c r="HQR246" s="92"/>
      <c r="HQS246" s="92"/>
      <c r="HQT246" s="92"/>
      <c r="HQU246" s="92"/>
      <c r="HQV246" s="92"/>
      <c r="HQW246" s="92"/>
      <c r="HQX246" s="92"/>
      <c r="HQY246" s="92"/>
      <c r="HQZ246" s="92"/>
      <c r="HRA246" s="92"/>
      <c r="HRB246" s="92"/>
      <c r="HRC246" s="92"/>
      <c r="HRD246" s="92"/>
      <c r="HRE246" s="92"/>
      <c r="HRF246" s="92"/>
      <c r="HRG246" s="92"/>
      <c r="HRH246" s="92"/>
      <c r="HRI246" s="92"/>
      <c r="HRJ246" s="92"/>
      <c r="HRK246" s="92"/>
      <c r="HRL246" s="92"/>
      <c r="HRM246" s="92"/>
      <c r="HRN246" s="92"/>
      <c r="HRO246" s="92"/>
      <c r="HRP246" s="92"/>
      <c r="HRQ246" s="92"/>
      <c r="HRR246" s="92"/>
      <c r="HRS246" s="92"/>
      <c r="HRT246" s="92"/>
      <c r="HRU246" s="92"/>
      <c r="HRV246" s="92"/>
      <c r="HRW246" s="92"/>
      <c r="HRX246" s="92"/>
      <c r="HRY246" s="92"/>
      <c r="HRZ246" s="92"/>
      <c r="HSA246" s="92"/>
      <c r="HSB246" s="92"/>
      <c r="HSC246" s="92"/>
      <c r="HSD246" s="92"/>
      <c r="HSE246" s="92"/>
      <c r="HSF246" s="92"/>
      <c r="HSG246" s="92"/>
      <c r="HSH246" s="92"/>
      <c r="HSI246" s="92"/>
      <c r="HSJ246" s="92"/>
      <c r="HSK246" s="92"/>
      <c r="HSL246" s="92"/>
      <c r="HSM246" s="92"/>
      <c r="HSN246" s="92"/>
      <c r="HSO246" s="92"/>
      <c r="HSP246" s="92"/>
      <c r="HSQ246" s="92"/>
      <c r="HSR246" s="92"/>
      <c r="HSS246" s="92"/>
      <c r="HST246" s="92"/>
      <c r="HSU246" s="92"/>
      <c r="HSV246" s="92"/>
      <c r="HSW246" s="92"/>
      <c r="HSX246" s="92"/>
      <c r="HSY246" s="92"/>
      <c r="HSZ246" s="92"/>
      <c r="HTA246" s="92"/>
      <c r="HTB246" s="92"/>
      <c r="HTC246" s="92"/>
      <c r="HTD246" s="92"/>
      <c r="HTE246" s="92"/>
      <c r="HTF246" s="92"/>
      <c r="HTG246" s="92"/>
      <c r="HTH246" s="92"/>
      <c r="HTI246" s="92"/>
      <c r="HTJ246" s="92"/>
      <c r="HTK246" s="92"/>
      <c r="HTL246" s="92"/>
      <c r="HTM246" s="92"/>
      <c r="HTN246" s="92"/>
      <c r="HTO246" s="92"/>
      <c r="HTP246" s="92"/>
      <c r="HTQ246" s="92"/>
      <c r="HTR246" s="92"/>
      <c r="HTS246" s="92"/>
      <c r="HTT246" s="92"/>
      <c r="HTU246" s="92"/>
      <c r="HTV246" s="92"/>
      <c r="HTW246" s="92"/>
      <c r="HTX246" s="92"/>
      <c r="HTY246" s="92"/>
      <c r="HTZ246" s="92"/>
      <c r="HUA246" s="92"/>
      <c r="HUB246" s="92"/>
      <c r="HUC246" s="92"/>
      <c r="HUD246" s="92"/>
      <c r="HUE246" s="92"/>
      <c r="HUF246" s="92"/>
      <c r="HUG246" s="92"/>
      <c r="HUH246" s="92"/>
      <c r="HUI246" s="92"/>
      <c r="HUJ246" s="92"/>
      <c r="HUK246" s="92"/>
      <c r="HUL246" s="92"/>
      <c r="HUM246" s="92"/>
      <c r="HUN246" s="92"/>
      <c r="HUO246" s="92"/>
      <c r="HUP246" s="92"/>
      <c r="HUQ246" s="92"/>
      <c r="HUR246" s="92"/>
      <c r="HUS246" s="92"/>
      <c r="HUT246" s="92"/>
      <c r="HUU246" s="92"/>
      <c r="HUV246" s="92"/>
      <c r="HUW246" s="92"/>
      <c r="HUX246" s="92"/>
      <c r="HUY246" s="92"/>
      <c r="HUZ246" s="92"/>
      <c r="HVA246" s="92"/>
      <c r="HVB246" s="92"/>
      <c r="HVC246" s="92"/>
      <c r="HVD246" s="92"/>
      <c r="HVE246" s="92"/>
      <c r="HVF246" s="92"/>
      <c r="HVG246" s="92"/>
      <c r="HVH246" s="92"/>
      <c r="HVI246" s="92"/>
      <c r="HVJ246" s="92"/>
      <c r="HVK246" s="92"/>
      <c r="HVL246" s="92"/>
      <c r="HVM246" s="92"/>
      <c r="HVN246" s="92"/>
      <c r="HVO246" s="92"/>
      <c r="HVP246" s="92"/>
      <c r="HVQ246" s="92"/>
      <c r="HVR246" s="92"/>
      <c r="HVS246" s="92"/>
      <c r="HVT246" s="92"/>
      <c r="HVU246" s="92"/>
      <c r="HVV246" s="92"/>
      <c r="HVW246" s="92"/>
      <c r="HVX246" s="92"/>
      <c r="HVY246" s="92"/>
      <c r="HVZ246" s="92"/>
      <c r="HWA246" s="92"/>
      <c r="HWB246" s="92"/>
      <c r="HWC246" s="92"/>
      <c r="HWD246" s="92"/>
      <c r="HWE246" s="92"/>
      <c r="HWF246" s="92"/>
      <c r="HWG246" s="92"/>
      <c r="HWH246" s="92"/>
      <c r="HWI246" s="92"/>
      <c r="HWJ246" s="92"/>
      <c r="HWK246" s="92"/>
      <c r="HWL246" s="92"/>
      <c r="HWM246" s="92"/>
      <c r="HWN246" s="92"/>
      <c r="HWO246" s="92"/>
      <c r="HWP246" s="92"/>
      <c r="HWQ246" s="92"/>
      <c r="HWR246" s="92"/>
      <c r="HWS246" s="92"/>
      <c r="HWT246" s="92"/>
      <c r="HWU246" s="92"/>
      <c r="HWV246" s="92"/>
      <c r="HWW246" s="92"/>
      <c r="HWX246" s="92"/>
      <c r="HWY246" s="92"/>
      <c r="HWZ246" s="92"/>
      <c r="HXA246" s="92"/>
      <c r="HXB246" s="92"/>
      <c r="HXC246" s="92"/>
      <c r="HXD246" s="92"/>
      <c r="HXE246" s="92"/>
      <c r="HXF246" s="92"/>
      <c r="HXG246" s="92"/>
      <c r="HXH246" s="92"/>
      <c r="HXI246" s="92"/>
      <c r="HXJ246" s="92"/>
      <c r="HXK246" s="92"/>
      <c r="HXL246" s="92"/>
      <c r="HXM246" s="92"/>
      <c r="HXN246" s="92"/>
      <c r="HXO246" s="92"/>
      <c r="HXP246" s="92"/>
      <c r="HXQ246" s="92"/>
      <c r="HXR246" s="92"/>
      <c r="HXS246" s="92"/>
      <c r="HXT246" s="92"/>
      <c r="HXU246" s="92"/>
      <c r="HXV246" s="92"/>
      <c r="HXW246" s="92"/>
      <c r="HXX246" s="92"/>
      <c r="HXY246" s="92"/>
      <c r="HXZ246" s="92"/>
      <c r="HYA246" s="92"/>
      <c r="HYB246" s="92"/>
      <c r="HYC246" s="92"/>
      <c r="HYD246" s="92"/>
      <c r="HYE246" s="92"/>
      <c r="HYF246" s="92"/>
      <c r="HYG246" s="92"/>
      <c r="HYH246" s="92"/>
      <c r="HYI246" s="92"/>
      <c r="HYJ246" s="92"/>
      <c r="HYK246" s="92"/>
      <c r="HYL246" s="92"/>
      <c r="HYM246" s="92"/>
      <c r="HYN246" s="92"/>
      <c r="HYO246" s="92"/>
      <c r="HYP246" s="92"/>
      <c r="HYQ246" s="92"/>
      <c r="HYR246" s="92"/>
      <c r="HYS246" s="92"/>
      <c r="HYT246" s="92"/>
      <c r="HYU246" s="92"/>
      <c r="HYV246" s="92"/>
      <c r="HYW246" s="92"/>
      <c r="HYX246" s="92"/>
      <c r="HYY246" s="92"/>
      <c r="HYZ246" s="92"/>
      <c r="HZA246" s="92"/>
      <c r="HZB246" s="92"/>
      <c r="HZC246" s="92"/>
      <c r="HZD246" s="92"/>
      <c r="HZE246" s="92"/>
      <c r="HZF246" s="92"/>
      <c r="HZG246" s="92"/>
      <c r="HZH246" s="92"/>
      <c r="HZI246" s="92"/>
      <c r="HZJ246" s="92"/>
      <c r="HZK246" s="92"/>
      <c r="HZL246" s="92"/>
      <c r="HZM246" s="92"/>
      <c r="HZN246" s="92"/>
      <c r="HZO246" s="92"/>
      <c r="HZP246" s="92"/>
      <c r="HZQ246" s="92"/>
      <c r="HZR246" s="92"/>
      <c r="HZS246" s="92"/>
      <c r="HZT246" s="92"/>
      <c r="HZU246" s="92"/>
      <c r="HZV246" s="92"/>
      <c r="HZW246" s="92"/>
      <c r="HZX246" s="92"/>
      <c r="HZY246" s="92"/>
      <c r="HZZ246" s="92"/>
      <c r="IAA246" s="92"/>
      <c r="IAB246" s="92"/>
      <c r="IAC246" s="92"/>
      <c r="IAD246" s="92"/>
      <c r="IAE246" s="92"/>
      <c r="IAF246" s="92"/>
      <c r="IAG246" s="92"/>
      <c r="IAH246" s="92"/>
      <c r="IAI246" s="92"/>
      <c r="IAJ246" s="92"/>
      <c r="IAK246" s="92"/>
      <c r="IAL246" s="92"/>
      <c r="IAM246" s="92"/>
      <c r="IAN246" s="92"/>
      <c r="IAO246" s="92"/>
      <c r="IAP246" s="92"/>
      <c r="IAQ246" s="92"/>
      <c r="IAR246" s="92"/>
      <c r="IAS246" s="92"/>
      <c r="IAT246" s="92"/>
      <c r="IAU246" s="92"/>
      <c r="IAV246" s="92"/>
      <c r="IAW246" s="92"/>
      <c r="IAX246" s="92"/>
      <c r="IAY246" s="92"/>
      <c r="IAZ246" s="92"/>
      <c r="IBA246" s="92"/>
      <c r="IBB246" s="92"/>
      <c r="IBC246" s="92"/>
      <c r="IBD246" s="92"/>
      <c r="IBE246" s="92"/>
      <c r="IBF246" s="92"/>
      <c r="IBG246" s="92"/>
      <c r="IBH246" s="92"/>
      <c r="IBI246" s="92"/>
      <c r="IBJ246" s="92"/>
      <c r="IBK246" s="92"/>
      <c r="IBL246" s="92"/>
      <c r="IBM246" s="92"/>
      <c r="IBN246" s="92"/>
      <c r="IBO246" s="92"/>
      <c r="IBP246" s="92"/>
      <c r="IBQ246" s="92"/>
      <c r="IBR246" s="92"/>
      <c r="IBS246" s="92"/>
      <c r="IBT246" s="92"/>
      <c r="IBU246" s="92"/>
      <c r="IBV246" s="92"/>
      <c r="IBW246" s="92"/>
      <c r="IBX246" s="92"/>
      <c r="IBY246" s="92"/>
      <c r="IBZ246" s="92"/>
      <c r="ICA246" s="92"/>
      <c r="ICB246" s="92"/>
      <c r="ICC246" s="92"/>
      <c r="ICD246" s="92"/>
      <c r="ICE246" s="92"/>
      <c r="ICF246" s="92"/>
      <c r="ICG246" s="92"/>
      <c r="ICH246" s="92"/>
      <c r="ICI246" s="92"/>
      <c r="ICJ246" s="92"/>
      <c r="ICK246" s="92"/>
      <c r="ICL246" s="92"/>
      <c r="ICM246" s="92"/>
      <c r="ICN246" s="92"/>
      <c r="ICO246" s="92"/>
      <c r="ICP246" s="92"/>
      <c r="ICQ246" s="92"/>
      <c r="ICR246" s="92"/>
      <c r="ICS246" s="92"/>
      <c r="ICT246" s="92"/>
      <c r="ICU246" s="92"/>
      <c r="ICV246" s="92"/>
      <c r="ICW246" s="92"/>
      <c r="ICX246" s="92"/>
      <c r="ICY246" s="92"/>
      <c r="ICZ246" s="92"/>
      <c r="IDA246" s="92"/>
      <c r="IDB246" s="92"/>
      <c r="IDC246" s="92"/>
      <c r="IDD246" s="92"/>
      <c r="IDE246" s="92"/>
      <c r="IDF246" s="92"/>
      <c r="IDG246" s="92"/>
      <c r="IDH246" s="92"/>
      <c r="IDI246" s="92"/>
      <c r="IDJ246" s="92"/>
      <c r="IDK246" s="92"/>
      <c r="IDL246" s="92"/>
      <c r="IDM246" s="92"/>
      <c r="IDN246" s="92"/>
      <c r="IDO246" s="92"/>
      <c r="IDP246" s="92"/>
      <c r="IDQ246" s="92"/>
      <c r="IDR246" s="92"/>
      <c r="IDS246" s="92"/>
      <c r="IDT246" s="92"/>
      <c r="IDU246" s="92"/>
      <c r="IDV246" s="92"/>
      <c r="IDW246" s="92"/>
      <c r="IDX246" s="92"/>
      <c r="IDY246" s="92"/>
      <c r="IDZ246" s="92"/>
      <c r="IEA246" s="92"/>
      <c r="IEB246" s="92"/>
      <c r="IEC246" s="92"/>
      <c r="IED246" s="92"/>
      <c r="IEE246" s="92"/>
      <c r="IEF246" s="92"/>
      <c r="IEG246" s="92"/>
      <c r="IEH246" s="92"/>
      <c r="IEI246" s="92"/>
      <c r="IEJ246" s="92"/>
      <c r="IEK246" s="92"/>
      <c r="IEL246" s="92"/>
      <c r="IEM246" s="92"/>
      <c r="IEN246" s="92"/>
      <c r="IEO246" s="92"/>
      <c r="IEP246" s="92"/>
      <c r="IEQ246" s="92"/>
      <c r="IER246" s="92"/>
      <c r="IES246" s="92"/>
      <c r="IET246" s="92"/>
      <c r="IEU246" s="92"/>
      <c r="IEV246" s="92"/>
      <c r="IEW246" s="92"/>
      <c r="IEX246" s="92"/>
      <c r="IEY246" s="92"/>
      <c r="IEZ246" s="92"/>
      <c r="IFA246" s="92"/>
      <c r="IFB246" s="92"/>
      <c r="IFC246" s="92"/>
      <c r="IFD246" s="92"/>
      <c r="IFE246" s="92"/>
      <c r="IFF246" s="92"/>
      <c r="IFG246" s="92"/>
      <c r="IFH246" s="92"/>
      <c r="IFI246" s="92"/>
      <c r="IFJ246" s="92"/>
      <c r="IFK246" s="92"/>
      <c r="IFL246" s="92"/>
      <c r="IFM246" s="92"/>
      <c r="IFN246" s="92"/>
      <c r="IFO246" s="92"/>
      <c r="IFP246" s="92"/>
      <c r="IFQ246" s="92"/>
      <c r="IFR246" s="92"/>
      <c r="IFS246" s="92"/>
      <c r="IFT246" s="92"/>
      <c r="IFU246" s="92"/>
      <c r="IFV246" s="92"/>
      <c r="IFW246" s="92"/>
      <c r="IFX246" s="92"/>
      <c r="IFY246" s="92"/>
      <c r="IFZ246" s="92"/>
      <c r="IGA246" s="92"/>
      <c r="IGB246" s="92"/>
      <c r="IGC246" s="92"/>
      <c r="IGD246" s="92"/>
      <c r="IGE246" s="92"/>
      <c r="IGF246" s="92"/>
      <c r="IGG246" s="92"/>
      <c r="IGH246" s="92"/>
      <c r="IGI246" s="92"/>
      <c r="IGJ246" s="92"/>
      <c r="IGK246" s="92"/>
      <c r="IGL246" s="92"/>
      <c r="IGM246" s="92"/>
      <c r="IGN246" s="92"/>
      <c r="IGO246" s="92"/>
      <c r="IGP246" s="92"/>
      <c r="IGQ246" s="92"/>
      <c r="IGR246" s="92"/>
      <c r="IGS246" s="92"/>
      <c r="IGT246" s="92"/>
      <c r="IGU246" s="92"/>
      <c r="IGV246" s="92"/>
      <c r="IGW246" s="92"/>
      <c r="IGX246" s="92"/>
      <c r="IGY246" s="92"/>
      <c r="IGZ246" s="92"/>
      <c r="IHA246" s="92"/>
      <c r="IHB246" s="92"/>
      <c r="IHC246" s="92"/>
      <c r="IHD246" s="92"/>
      <c r="IHE246" s="92"/>
      <c r="IHF246" s="92"/>
      <c r="IHG246" s="92"/>
      <c r="IHH246" s="92"/>
      <c r="IHI246" s="92"/>
      <c r="IHJ246" s="92"/>
      <c r="IHK246" s="92"/>
      <c r="IHL246" s="92"/>
      <c r="IHM246" s="92"/>
      <c r="IHN246" s="92"/>
      <c r="IHO246" s="92"/>
      <c r="IHP246" s="92"/>
      <c r="IHQ246" s="92"/>
      <c r="IHR246" s="92"/>
      <c r="IHS246" s="92"/>
      <c r="IHT246" s="92"/>
      <c r="IHU246" s="92"/>
      <c r="IHV246" s="92"/>
      <c r="IHW246" s="92"/>
      <c r="IHX246" s="92"/>
      <c r="IHY246" s="92"/>
      <c r="IHZ246" s="92"/>
      <c r="IIA246" s="92"/>
      <c r="IIB246" s="92"/>
      <c r="IIC246" s="92"/>
      <c r="IID246" s="92"/>
      <c r="IIE246" s="92"/>
      <c r="IIF246" s="92"/>
      <c r="IIG246" s="92"/>
      <c r="IIH246" s="92"/>
      <c r="III246" s="92"/>
      <c r="IIJ246" s="92"/>
      <c r="IIK246" s="92"/>
      <c r="IIL246" s="92"/>
      <c r="IIM246" s="92"/>
      <c r="IIN246" s="92"/>
      <c r="IIO246" s="92"/>
      <c r="IIP246" s="92"/>
      <c r="IIQ246" s="92"/>
      <c r="IIR246" s="92"/>
      <c r="IIS246" s="92"/>
      <c r="IIT246" s="92"/>
      <c r="IIU246" s="92"/>
      <c r="IIV246" s="92"/>
      <c r="IIW246" s="92"/>
      <c r="IIX246" s="92"/>
      <c r="IIY246" s="92"/>
      <c r="IIZ246" s="92"/>
      <c r="IJA246" s="92"/>
      <c r="IJB246" s="92"/>
      <c r="IJC246" s="92"/>
      <c r="IJD246" s="92"/>
      <c r="IJE246" s="92"/>
      <c r="IJF246" s="92"/>
      <c r="IJG246" s="92"/>
      <c r="IJH246" s="92"/>
      <c r="IJI246" s="92"/>
      <c r="IJJ246" s="92"/>
      <c r="IJK246" s="92"/>
      <c r="IJL246" s="92"/>
      <c r="IJM246" s="92"/>
      <c r="IJN246" s="92"/>
      <c r="IJO246" s="92"/>
      <c r="IJP246" s="92"/>
      <c r="IJQ246" s="92"/>
      <c r="IJR246" s="92"/>
      <c r="IJS246" s="92"/>
      <c r="IJT246" s="92"/>
      <c r="IJU246" s="92"/>
      <c r="IJV246" s="92"/>
      <c r="IJW246" s="92"/>
      <c r="IJX246" s="92"/>
      <c r="IJY246" s="92"/>
      <c r="IJZ246" s="92"/>
      <c r="IKA246" s="92"/>
      <c r="IKB246" s="92"/>
      <c r="IKC246" s="92"/>
      <c r="IKD246" s="92"/>
      <c r="IKE246" s="92"/>
      <c r="IKF246" s="92"/>
      <c r="IKG246" s="92"/>
      <c r="IKH246" s="92"/>
      <c r="IKI246" s="92"/>
      <c r="IKJ246" s="92"/>
      <c r="IKK246" s="92"/>
      <c r="IKL246" s="92"/>
      <c r="IKM246" s="92"/>
      <c r="IKN246" s="92"/>
      <c r="IKO246" s="92"/>
      <c r="IKP246" s="92"/>
      <c r="IKQ246" s="92"/>
      <c r="IKR246" s="92"/>
      <c r="IKS246" s="92"/>
      <c r="IKT246" s="92"/>
      <c r="IKU246" s="92"/>
      <c r="IKV246" s="92"/>
      <c r="IKW246" s="92"/>
      <c r="IKX246" s="92"/>
      <c r="IKY246" s="92"/>
      <c r="IKZ246" s="92"/>
      <c r="ILA246" s="92"/>
      <c r="ILB246" s="92"/>
      <c r="ILC246" s="92"/>
      <c r="ILD246" s="92"/>
      <c r="ILE246" s="92"/>
      <c r="ILF246" s="92"/>
      <c r="ILG246" s="92"/>
      <c r="ILH246" s="92"/>
      <c r="ILI246" s="92"/>
      <c r="ILJ246" s="92"/>
      <c r="ILK246" s="92"/>
      <c r="ILL246" s="92"/>
      <c r="ILM246" s="92"/>
      <c r="ILN246" s="92"/>
      <c r="ILO246" s="92"/>
      <c r="ILP246" s="92"/>
      <c r="ILQ246" s="92"/>
      <c r="ILR246" s="92"/>
      <c r="ILS246" s="92"/>
      <c r="ILT246" s="92"/>
      <c r="ILU246" s="92"/>
      <c r="ILV246" s="92"/>
      <c r="ILW246" s="92"/>
      <c r="ILX246" s="92"/>
      <c r="ILY246" s="92"/>
      <c r="ILZ246" s="92"/>
      <c r="IMA246" s="92"/>
      <c r="IMB246" s="92"/>
      <c r="IMC246" s="92"/>
      <c r="IMD246" s="92"/>
      <c r="IME246" s="92"/>
      <c r="IMF246" s="92"/>
      <c r="IMG246" s="92"/>
      <c r="IMH246" s="92"/>
      <c r="IMI246" s="92"/>
      <c r="IMJ246" s="92"/>
      <c r="IMK246" s="92"/>
      <c r="IML246" s="92"/>
      <c r="IMM246" s="92"/>
      <c r="IMN246" s="92"/>
      <c r="IMO246" s="92"/>
      <c r="IMP246" s="92"/>
      <c r="IMQ246" s="92"/>
      <c r="IMR246" s="92"/>
      <c r="IMS246" s="92"/>
      <c r="IMT246" s="92"/>
      <c r="IMU246" s="92"/>
      <c r="IMV246" s="92"/>
      <c r="IMW246" s="92"/>
      <c r="IMX246" s="92"/>
      <c r="IMY246" s="92"/>
      <c r="IMZ246" s="92"/>
      <c r="INA246" s="92"/>
      <c r="INB246" s="92"/>
      <c r="INC246" s="92"/>
      <c r="IND246" s="92"/>
      <c r="INE246" s="92"/>
      <c r="INF246" s="92"/>
      <c r="ING246" s="92"/>
      <c r="INH246" s="92"/>
      <c r="INI246" s="92"/>
      <c r="INJ246" s="92"/>
      <c r="INK246" s="92"/>
      <c r="INL246" s="92"/>
      <c r="INM246" s="92"/>
      <c r="INN246" s="92"/>
      <c r="INO246" s="92"/>
      <c r="INP246" s="92"/>
      <c r="INQ246" s="92"/>
      <c r="INR246" s="92"/>
      <c r="INS246" s="92"/>
      <c r="INT246" s="92"/>
      <c r="INU246" s="92"/>
      <c r="INV246" s="92"/>
      <c r="INW246" s="92"/>
      <c r="INX246" s="92"/>
      <c r="INY246" s="92"/>
      <c r="INZ246" s="92"/>
      <c r="IOA246" s="92"/>
      <c r="IOB246" s="92"/>
      <c r="IOC246" s="92"/>
      <c r="IOD246" s="92"/>
      <c r="IOE246" s="92"/>
      <c r="IOF246" s="92"/>
      <c r="IOG246" s="92"/>
      <c r="IOH246" s="92"/>
      <c r="IOI246" s="92"/>
      <c r="IOJ246" s="92"/>
      <c r="IOK246" s="92"/>
      <c r="IOL246" s="92"/>
      <c r="IOM246" s="92"/>
      <c r="ION246" s="92"/>
      <c r="IOO246" s="92"/>
      <c r="IOP246" s="92"/>
      <c r="IOQ246" s="92"/>
      <c r="IOR246" s="92"/>
      <c r="IOS246" s="92"/>
      <c r="IOT246" s="92"/>
      <c r="IOU246" s="92"/>
      <c r="IOV246" s="92"/>
      <c r="IOW246" s="92"/>
      <c r="IOX246" s="92"/>
      <c r="IOY246" s="92"/>
      <c r="IOZ246" s="92"/>
      <c r="IPA246" s="92"/>
      <c r="IPB246" s="92"/>
      <c r="IPC246" s="92"/>
      <c r="IPD246" s="92"/>
      <c r="IPE246" s="92"/>
      <c r="IPF246" s="92"/>
      <c r="IPG246" s="92"/>
      <c r="IPH246" s="92"/>
      <c r="IPI246" s="92"/>
      <c r="IPJ246" s="92"/>
      <c r="IPK246" s="92"/>
      <c r="IPL246" s="92"/>
      <c r="IPM246" s="92"/>
      <c r="IPN246" s="92"/>
      <c r="IPO246" s="92"/>
      <c r="IPP246" s="92"/>
      <c r="IPQ246" s="92"/>
      <c r="IPR246" s="92"/>
      <c r="IPS246" s="92"/>
      <c r="IPT246" s="92"/>
      <c r="IPU246" s="92"/>
      <c r="IPV246" s="92"/>
      <c r="IPW246" s="92"/>
      <c r="IPX246" s="92"/>
      <c r="IPY246" s="92"/>
      <c r="IPZ246" s="92"/>
      <c r="IQA246" s="92"/>
      <c r="IQB246" s="92"/>
      <c r="IQC246" s="92"/>
      <c r="IQD246" s="92"/>
      <c r="IQE246" s="92"/>
      <c r="IQF246" s="92"/>
      <c r="IQG246" s="92"/>
      <c r="IQH246" s="92"/>
      <c r="IQI246" s="92"/>
      <c r="IQJ246" s="92"/>
      <c r="IQK246" s="92"/>
      <c r="IQL246" s="92"/>
      <c r="IQM246" s="92"/>
      <c r="IQN246" s="92"/>
      <c r="IQO246" s="92"/>
      <c r="IQP246" s="92"/>
      <c r="IQQ246" s="92"/>
      <c r="IQR246" s="92"/>
      <c r="IQS246" s="92"/>
      <c r="IQT246" s="92"/>
      <c r="IQU246" s="92"/>
      <c r="IQV246" s="92"/>
      <c r="IQW246" s="92"/>
      <c r="IQX246" s="92"/>
      <c r="IQY246" s="92"/>
      <c r="IQZ246" s="92"/>
      <c r="IRA246" s="92"/>
      <c r="IRB246" s="92"/>
      <c r="IRC246" s="92"/>
      <c r="IRD246" s="92"/>
      <c r="IRE246" s="92"/>
      <c r="IRF246" s="92"/>
      <c r="IRG246" s="92"/>
      <c r="IRH246" s="92"/>
      <c r="IRI246" s="92"/>
      <c r="IRJ246" s="92"/>
      <c r="IRK246" s="92"/>
      <c r="IRL246" s="92"/>
      <c r="IRM246" s="92"/>
      <c r="IRN246" s="92"/>
      <c r="IRO246" s="92"/>
      <c r="IRP246" s="92"/>
      <c r="IRQ246" s="92"/>
      <c r="IRR246" s="92"/>
      <c r="IRS246" s="92"/>
      <c r="IRT246" s="92"/>
      <c r="IRU246" s="92"/>
      <c r="IRV246" s="92"/>
      <c r="IRW246" s="92"/>
      <c r="IRX246" s="92"/>
      <c r="IRY246" s="92"/>
      <c r="IRZ246" s="92"/>
      <c r="ISA246" s="92"/>
      <c r="ISB246" s="92"/>
      <c r="ISC246" s="92"/>
      <c r="ISD246" s="92"/>
      <c r="ISE246" s="92"/>
      <c r="ISF246" s="92"/>
      <c r="ISG246" s="92"/>
      <c r="ISH246" s="92"/>
      <c r="ISI246" s="92"/>
      <c r="ISJ246" s="92"/>
      <c r="ISK246" s="92"/>
      <c r="ISL246" s="92"/>
      <c r="ISM246" s="92"/>
      <c r="ISN246" s="92"/>
      <c r="ISO246" s="92"/>
      <c r="ISP246" s="92"/>
      <c r="ISQ246" s="92"/>
      <c r="ISR246" s="92"/>
      <c r="ISS246" s="92"/>
      <c r="IST246" s="92"/>
      <c r="ISU246" s="92"/>
      <c r="ISV246" s="92"/>
      <c r="ISW246" s="92"/>
      <c r="ISX246" s="92"/>
      <c r="ISY246" s="92"/>
      <c r="ISZ246" s="92"/>
      <c r="ITA246" s="92"/>
      <c r="ITB246" s="92"/>
      <c r="ITC246" s="92"/>
      <c r="ITD246" s="92"/>
      <c r="ITE246" s="92"/>
      <c r="ITF246" s="92"/>
      <c r="ITG246" s="92"/>
      <c r="ITH246" s="92"/>
      <c r="ITI246" s="92"/>
      <c r="ITJ246" s="92"/>
      <c r="ITK246" s="92"/>
      <c r="ITL246" s="92"/>
      <c r="ITM246" s="92"/>
      <c r="ITN246" s="92"/>
      <c r="ITO246" s="92"/>
      <c r="ITP246" s="92"/>
      <c r="ITQ246" s="92"/>
      <c r="ITR246" s="92"/>
      <c r="ITS246" s="92"/>
      <c r="ITT246" s="92"/>
      <c r="ITU246" s="92"/>
      <c r="ITV246" s="92"/>
      <c r="ITW246" s="92"/>
      <c r="ITX246" s="92"/>
      <c r="ITY246" s="92"/>
      <c r="ITZ246" s="92"/>
      <c r="IUA246" s="92"/>
      <c r="IUB246" s="92"/>
      <c r="IUC246" s="92"/>
      <c r="IUD246" s="92"/>
      <c r="IUE246" s="92"/>
      <c r="IUF246" s="92"/>
      <c r="IUG246" s="92"/>
      <c r="IUH246" s="92"/>
      <c r="IUI246" s="92"/>
      <c r="IUJ246" s="92"/>
      <c r="IUK246" s="92"/>
      <c r="IUL246" s="92"/>
      <c r="IUM246" s="92"/>
      <c r="IUN246" s="92"/>
      <c r="IUO246" s="92"/>
      <c r="IUP246" s="92"/>
      <c r="IUQ246" s="92"/>
      <c r="IUR246" s="92"/>
      <c r="IUS246" s="92"/>
      <c r="IUT246" s="92"/>
      <c r="IUU246" s="92"/>
      <c r="IUV246" s="92"/>
      <c r="IUW246" s="92"/>
      <c r="IUX246" s="92"/>
      <c r="IUY246" s="92"/>
      <c r="IUZ246" s="92"/>
      <c r="IVA246" s="92"/>
      <c r="IVB246" s="92"/>
      <c r="IVC246" s="92"/>
      <c r="IVD246" s="92"/>
      <c r="IVE246" s="92"/>
      <c r="IVF246" s="92"/>
      <c r="IVG246" s="92"/>
      <c r="IVH246" s="92"/>
      <c r="IVI246" s="92"/>
      <c r="IVJ246" s="92"/>
      <c r="IVK246" s="92"/>
      <c r="IVL246" s="92"/>
      <c r="IVM246" s="92"/>
      <c r="IVN246" s="92"/>
      <c r="IVO246" s="92"/>
      <c r="IVP246" s="92"/>
      <c r="IVQ246" s="92"/>
      <c r="IVR246" s="92"/>
      <c r="IVS246" s="92"/>
      <c r="IVT246" s="92"/>
      <c r="IVU246" s="92"/>
      <c r="IVV246" s="92"/>
      <c r="IVW246" s="92"/>
      <c r="IVX246" s="92"/>
      <c r="IVY246" s="92"/>
      <c r="IVZ246" s="92"/>
      <c r="IWA246" s="92"/>
      <c r="IWB246" s="92"/>
      <c r="IWC246" s="92"/>
      <c r="IWD246" s="92"/>
      <c r="IWE246" s="92"/>
      <c r="IWF246" s="92"/>
      <c r="IWG246" s="92"/>
      <c r="IWH246" s="92"/>
      <c r="IWI246" s="92"/>
      <c r="IWJ246" s="92"/>
      <c r="IWK246" s="92"/>
      <c r="IWL246" s="92"/>
      <c r="IWM246" s="92"/>
      <c r="IWN246" s="92"/>
      <c r="IWO246" s="92"/>
      <c r="IWP246" s="92"/>
      <c r="IWQ246" s="92"/>
      <c r="IWR246" s="92"/>
      <c r="IWS246" s="92"/>
      <c r="IWT246" s="92"/>
      <c r="IWU246" s="92"/>
      <c r="IWV246" s="92"/>
      <c r="IWW246" s="92"/>
      <c r="IWX246" s="92"/>
      <c r="IWY246" s="92"/>
      <c r="IWZ246" s="92"/>
      <c r="IXA246" s="92"/>
      <c r="IXB246" s="92"/>
      <c r="IXC246" s="92"/>
      <c r="IXD246" s="92"/>
      <c r="IXE246" s="92"/>
      <c r="IXF246" s="92"/>
      <c r="IXG246" s="92"/>
      <c r="IXH246" s="92"/>
      <c r="IXI246" s="92"/>
      <c r="IXJ246" s="92"/>
      <c r="IXK246" s="92"/>
      <c r="IXL246" s="92"/>
      <c r="IXM246" s="92"/>
      <c r="IXN246" s="92"/>
      <c r="IXO246" s="92"/>
      <c r="IXP246" s="92"/>
      <c r="IXQ246" s="92"/>
      <c r="IXR246" s="92"/>
      <c r="IXS246" s="92"/>
      <c r="IXT246" s="92"/>
      <c r="IXU246" s="92"/>
      <c r="IXV246" s="92"/>
      <c r="IXW246" s="92"/>
      <c r="IXX246" s="92"/>
      <c r="IXY246" s="92"/>
      <c r="IXZ246" s="92"/>
      <c r="IYA246" s="92"/>
      <c r="IYB246" s="92"/>
      <c r="IYC246" s="92"/>
      <c r="IYD246" s="92"/>
      <c r="IYE246" s="92"/>
      <c r="IYF246" s="92"/>
      <c r="IYG246" s="92"/>
      <c r="IYH246" s="92"/>
      <c r="IYI246" s="92"/>
      <c r="IYJ246" s="92"/>
      <c r="IYK246" s="92"/>
      <c r="IYL246" s="92"/>
      <c r="IYM246" s="92"/>
      <c r="IYN246" s="92"/>
      <c r="IYO246" s="92"/>
      <c r="IYP246" s="92"/>
      <c r="IYQ246" s="92"/>
      <c r="IYR246" s="92"/>
      <c r="IYS246" s="92"/>
      <c r="IYT246" s="92"/>
      <c r="IYU246" s="92"/>
      <c r="IYV246" s="92"/>
      <c r="IYW246" s="92"/>
      <c r="IYX246" s="92"/>
      <c r="IYY246" s="92"/>
      <c r="IYZ246" s="92"/>
      <c r="IZA246" s="92"/>
      <c r="IZB246" s="92"/>
      <c r="IZC246" s="92"/>
      <c r="IZD246" s="92"/>
      <c r="IZE246" s="92"/>
      <c r="IZF246" s="92"/>
      <c r="IZG246" s="92"/>
      <c r="IZH246" s="92"/>
      <c r="IZI246" s="92"/>
      <c r="IZJ246" s="92"/>
      <c r="IZK246" s="92"/>
      <c r="IZL246" s="92"/>
      <c r="IZM246" s="92"/>
      <c r="IZN246" s="92"/>
      <c r="IZO246" s="92"/>
      <c r="IZP246" s="92"/>
      <c r="IZQ246" s="92"/>
      <c r="IZR246" s="92"/>
      <c r="IZS246" s="92"/>
      <c r="IZT246" s="92"/>
      <c r="IZU246" s="92"/>
      <c r="IZV246" s="92"/>
      <c r="IZW246" s="92"/>
      <c r="IZX246" s="92"/>
      <c r="IZY246" s="92"/>
      <c r="IZZ246" s="92"/>
      <c r="JAA246" s="92"/>
      <c r="JAB246" s="92"/>
      <c r="JAC246" s="92"/>
      <c r="JAD246" s="92"/>
      <c r="JAE246" s="92"/>
      <c r="JAF246" s="92"/>
      <c r="JAG246" s="92"/>
      <c r="JAH246" s="92"/>
      <c r="JAI246" s="92"/>
      <c r="JAJ246" s="92"/>
      <c r="JAK246" s="92"/>
      <c r="JAL246" s="92"/>
      <c r="JAM246" s="92"/>
      <c r="JAN246" s="92"/>
      <c r="JAO246" s="92"/>
      <c r="JAP246" s="92"/>
      <c r="JAQ246" s="92"/>
      <c r="JAR246" s="92"/>
      <c r="JAS246" s="92"/>
      <c r="JAT246" s="92"/>
      <c r="JAU246" s="92"/>
      <c r="JAV246" s="92"/>
      <c r="JAW246" s="92"/>
      <c r="JAX246" s="92"/>
      <c r="JAY246" s="92"/>
      <c r="JAZ246" s="92"/>
      <c r="JBA246" s="92"/>
      <c r="JBB246" s="92"/>
      <c r="JBC246" s="92"/>
      <c r="JBD246" s="92"/>
      <c r="JBE246" s="92"/>
      <c r="JBF246" s="92"/>
      <c r="JBG246" s="92"/>
      <c r="JBH246" s="92"/>
      <c r="JBI246" s="92"/>
      <c r="JBJ246" s="92"/>
      <c r="JBK246" s="92"/>
      <c r="JBL246" s="92"/>
      <c r="JBM246" s="92"/>
      <c r="JBN246" s="92"/>
      <c r="JBO246" s="92"/>
      <c r="JBP246" s="92"/>
      <c r="JBQ246" s="92"/>
      <c r="JBR246" s="92"/>
      <c r="JBS246" s="92"/>
      <c r="JBT246" s="92"/>
      <c r="JBU246" s="92"/>
      <c r="JBV246" s="92"/>
      <c r="JBW246" s="92"/>
      <c r="JBX246" s="92"/>
      <c r="JBY246" s="92"/>
      <c r="JBZ246" s="92"/>
      <c r="JCA246" s="92"/>
      <c r="JCB246" s="92"/>
      <c r="JCC246" s="92"/>
      <c r="JCD246" s="92"/>
      <c r="JCE246" s="92"/>
      <c r="JCF246" s="92"/>
      <c r="JCG246" s="92"/>
      <c r="JCH246" s="92"/>
      <c r="JCI246" s="92"/>
      <c r="JCJ246" s="92"/>
      <c r="JCK246" s="92"/>
      <c r="JCL246" s="92"/>
      <c r="JCM246" s="92"/>
      <c r="JCN246" s="92"/>
      <c r="JCO246" s="92"/>
      <c r="JCP246" s="92"/>
      <c r="JCQ246" s="92"/>
      <c r="JCR246" s="92"/>
      <c r="JCS246" s="92"/>
      <c r="JCT246" s="92"/>
      <c r="JCU246" s="92"/>
      <c r="JCV246" s="92"/>
      <c r="JCW246" s="92"/>
      <c r="JCX246" s="92"/>
      <c r="JCY246" s="92"/>
      <c r="JCZ246" s="92"/>
      <c r="JDA246" s="92"/>
      <c r="JDB246" s="92"/>
      <c r="JDC246" s="92"/>
      <c r="JDD246" s="92"/>
      <c r="JDE246" s="92"/>
      <c r="JDF246" s="92"/>
      <c r="JDG246" s="92"/>
      <c r="JDH246" s="92"/>
      <c r="JDI246" s="92"/>
      <c r="JDJ246" s="92"/>
      <c r="JDK246" s="92"/>
      <c r="JDL246" s="92"/>
      <c r="JDM246" s="92"/>
      <c r="JDN246" s="92"/>
      <c r="JDO246" s="92"/>
      <c r="JDP246" s="92"/>
      <c r="JDQ246" s="92"/>
      <c r="JDR246" s="92"/>
      <c r="JDS246" s="92"/>
      <c r="JDT246" s="92"/>
      <c r="JDU246" s="92"/>
      <c r="JDV246" s="92"/>
      <c r="JDW246" s="92"/>
      <c r="JDX246" s="92"/>
      <c r="JDY246" s="92"/>
      <c r="JDZ246" s="92"/>
      <c r="JEA246" s="92"/>
      <c r="JEB246" s="92"/>
      <c r="JEC246" s="92"/>
      <c r="JED246" s="92"/>
      <c r="JEE246" s="92"/>
      <c r="JEF246" s="92"/>
      <c r="JEG246" s="92"/>
      <c r="JEH246" s="92"/>
      <c r="JEI246" s="92"/>
      <c r="JEJ246" s="92"/>
      <c r="JEK246" s="92"/>
      <c r="JEL246" s="92"/>
      <c r="JEM246" s="92"/>
      <c r="JEN246" s="92"/>
      <c r="JEO246" s="92"/>
      <c r="JEP246" s="92"/>
      <c r="JEQ246" s="92"/>
      <c r="JER246" s="92"/>
      <c r="JES246" s="92"/>
      <c r="JET246" s="92"/>
      <c r="JEU246" s="92"/>
      <c r="JEV246" s="92"/>
      <c r="JEW246" s="92"/>
      <c r="JEX246" s="92"/>
      <c r="JEY246" s="92"/>
      <c r="JEZ246" s="92"/>
      <c r="JFA246" s="92"/>
      <c r="JFB246" s="92"/>
      <c r="JFC246" s="92"/>
      <c r="JFD246" s="92"/>
      <c r="JFE246" s="92"/>
      <c r="JFF246" s="92"/>
      <c r="JFG246" s="92"/>
      <c r="JFH246" s="92"/>
      <c r="JFI246" s="92"/>
      <c r="JFJ246" s="92"/>
      <c r="JFK246" s="92"/>
      <c r="JFL246" s="92"/>
      <c r="JFM246" s="92"/>
      <c r="JFN246" s="92"/>
      <c r="JFO246" s="92"/>
      <c r="JFP246" s="92"/>
      <c r="JFQ246" s="92"/>
      <c r="JFR246" s="92"/>
      <c r="JFS246" s="92"/>
      <c r="JFT246" s="92"/>
      <c r="JFU246" s="92"/>
      <c r="JFV246" s="92"/>
      <c r="JFW246" s="92"/>
      <c r="JFX246" s="92"/>
      <c r="JFY246" s="92"/>
      <c r="JFZ246" s="92"/>
      <c r="JGA246" s="92"/>
      <c r="JGB246" s="92"/>
      <c r="JGC246" s="92"/>
      <c r="JGD246" s="92"/>
      <c r="JGE246" s="92"/>
      <c r="JGF246" s="92"/>
      <c r="JGG246" s="92"/>
      <c r="JGH246" s="92"/>
      <c r="JGI246" s="92"/>
      <c r="JGJ246" s="92"/>
      <c r="JGK246" s="92"/>
      <c r="JGL246" s="92"/>
      <c r="JGM246" s="92"/>
      <c r="JGN246" s="92"/>
      <c r="JGO246" s="92"/>
      <c r="JGP246" s="92"/>
      <c r="JGQ246" s="92"/>
      <c r="JGR246" s="92"/>
      <c r="JGS246" s="92"/>
      <c r="JGT246" s="92"/>
      <c r="JGU246" s="92"/>
      <c r="JGV246" s="92"/>
      <c r="JGW246" s="92"/>
      <c r="JGX246" s="92"/>
      <c r="JGY246" s="92"/>
      <c r="JGZ246" s="92"/>
      <c r="JHA246" s="92"/>
      <c r="JHB246" s="92"/>
      <c r="JHC246" s="92"/>
      <c r="JHD246" s="92"/>
      <c r="JHE246" s="92"/>
      <c r="JHF246" s="92"/>
      <c r="JHG246" s="92"/>
      <c r="JHH246" s="92"/>
      <c r="JHI246" s="92"/>
      <c r="JHJ246" s="92"/>
      <c r="JHK246" s="92"/>
      <c r="JHL246" s="92"/>
      <c r="JHM246" s="92"/>
      <c r="JHN246" s="92"/>
      <c r="JHO246" s="92"/>
      <c r="JHP246" s="92"/>
      <c r="JHQ246" s="92"/>
      <c r="JHR246" s="92"/>
      <c r="JHS246" s="92"/>
      <c r="JHT246" s="92"/>
      <c r="JHU246" s="92"/>
      <c r="JHV246" s="92"/>
      <c r="JHW246" s="92"/>
      <c r="JHX246" s="92"/>
      <c r="JHY246" s="92"/>
      <c r="JHZ246" s="92"/>
      <c r="JIA246" s="92"/>
      <c r="JIB246" s="92"/>
      <c r="JIC246" s="92"/>
      <c r="JID246" s="92"/>
      <c r="JIE246" s="92"/>
      <c r="JIF246" s="92"/>
      <c r="JIG246" s="92"/>
      <c r="JIH246" s="92"/>
      <c r="JII246" s="92"/>
      <c r="JIJ246" s="92"/>
      <c r="JIK246" s="92"/>
      <c r="JIL246" s="92"/>
      <c r="JIM246" s="92"/>
      <c r="JIN246" s="92"/>
      <c r="JIO246" s="92"/>
      <c r="JIP246" s="92"/>
      <c r="JIQ246" s="92"/>
      <c r="JIR246" s="92"/>
      <c r="JIS246" s="92"/>
      <c r="JIT246" s="92"/>
      <c r="JIU246" s="92"/>
      <c r="JIV246" s="92"/>
      <c r="JIW246" s="92"/>
      <c r="JIX246" s="92"/>
      <c r="JIY246" s="92"/>
      <c r="JIZ246" s="92"/>
      <c r="JJA246" s="92"/>
      <c r="JJB246" s="92"/>
      <c r="JJC246" s="92"/>
      <c r="JJD246" s="92"/>
      <c r="JJE246" s="92"/>
      <c r="JJF246" s="92"/>
      <c r="JJG246" s="92"/>
      <c r="JJH246" s="92"/>
      <c r="JJI246" s="92"/>
      <c r="JJJ246" s="92"/>
      <c r="JJK246" s="92"/>
      <c r="JJL246" s="92"/>
      <c r="JJM246" s="92"/>
      <c r="JJN246" s="92"/>
      <c r="JJO246" s="92"/>
      <c r="JJP246" s="92"/>
      <c r="JJQ246" s="92"/>
      <c r="JJR246" s="92"/>
      <c r="JJS246" s="92"/>
      <c r="JJT246" s="92"/>
      <c r="JJU246" s="92"/>
      <c r="JJV246" s="92"/>
      <c r="JJW246" s="92"/>
      <c r="JJX246" s="92"/>
      <c r="JJY246" s="92"/>
      <c r="JJZ246" s="92"/>
      <c r="JKA246" s="92"/>
      <c r="JKB246" s="92"/>
      <c r="JKC246" s="92"/>
      <c r="JKD246" s="92"/>
      <c r="JKE246" s="92"/>
      <c r="JKF246" s="92"/>
      <c r="JKG246" s="92"/>
      <c r="JKH246" s="92"/>
      <c r="JKI246" s="92"/>
      <c r="JKJ246" s="92"/>
      <c r="JKK246" s="92"/>
      <c r="JKL246" s="92"/>
      <c r="JKM246" s="92"/>
      <c r="JKN246" s="92"/>
      <c r="JKO246" s="92"/>
      <c r="JKP246" s="92"/>
      <c r="JKQ246" s="92"/>
      <c r="JKR246" s="92"/>
      <c r="JKS246" s="92"/>
      <c r="JKT246" s="92"/>
      <c r="JKU246" s="92"/>
      <c r="JKV246" s="92"/>
      <c r="JKW246" s="92"/>
      <c r="JKX246" s="92"/>
      <c r="JKY246" s="92"/>
      <c r="JKZ246" s="92"/>
      <c r="JLA246" s="92"/>
      <c r="JLB246" s="92"/>
      <c r="JLC246" s="92"/>
      <c r="JLD246" s="92"/>
      <c r="JLE246" s="92"/>
      <c r="JLF246" s="92"/>
      <c r="JLG246" s="92"/>
      <c r="JLH246" s="92"/>
      <c r="JLI246" s="92"/>
      <c r="JLJ246" s="92"/>
      <c r="JLK246" s="92"/>
      <c r="JLL246" s="92"/>
      <c r="JLM246" s="92"/>
      <c r="JLN246" s="92"/>
      <c r="JLO246" s="92"/>
      <c r="JLP246" s="92"/>
      <c r="JLQ246" s="92"/>
      <c r="JLR246" s="92"/>
      <c r="JLS246" s="92"/>
      <c r="JLT246" s="92"/>
      <c r="JLU246" s="92"/>
      <c r="JLV246" s="92"/>
      <c r="JLW246" s="92"/>
      <c r="JLX246" s="92"/>
      <c r="JLY246" s="92"/>
      <c r="JLZ246" s="92"/>
      <c r="JMA246" s="92"/>
      <c r="JMB246" s="92"/>
      <c r="JMC246" s="92"/>
      <c r="JMD246" s="92"/>
      <c r="JME246" s="92"/>
      <c r="JMF246" s="92"/>
      <c r="JMG246" s="92"/>
      <c r="JMH246" s="92"/>
      <c r="JMI246" s="92"/>
      <c r="JMJ246" s="92"/>
      <c r="JMK246" s="92"/>
      <c r="JML246" s="92"/>
      <c r="JMM246" s="92"/>
      <c r="JMN246" s="92"/>
      <c r="JMO246" s="92"/>
      <c r="JMP246" s="92"/>
      <c r="JMQ246" s="92"/>
      <c r="JMR246" s="92"/>
      <c r="JMS246" s="92"/>
      <c r="JMT246" s="92"/>
      <c r="JMU246" s="92"/>
      <c r="JMV246" s="92"/>
      <c r="JMW246" s="92"/>
      <c r="JMX246" s="92"/>
      <c r="JMY246" s="92"/>
      <c r="JMZ246" s="92"/>
      <c r="JNA246" s="92"/>
      <c r="JNB246" s="92"/>
      <c r="JNC246" s="92"/>
      <c r="JND246" s="92"/>
      <c r="JNE246" s="92"/>
      <c r="JNF246" s="92"/>
      <c r="JNG246" s="92"/>
      <c r="JNH246" s="92"/>
      <c r="JNI246" s="92"/>
      <c r="JNJ246" s="92"/>
      <c r="JNK246" s="92"/>
      <c r="JNL246" s="92"/>
      <c r="JNM246" s="92"/>
      <c r="JNN246" s="92"/>
      <c r="JNO246" s="92"/>
      <c r="JNP246" s="92"/>
      <c r="JNQ246" s="92"/>
      <c r="JNR246" s="92"/>
      <c r="JNS246" s="92"/>
      <c r="JNT246" s="92"/>
      <c r="JNU246" s="92"/>
      <c r="JNV246" s="92"/>
      <c r="JNW246" s="92"/>
      <c r="JNX246" s="92"/>
      <c r="JNY246" s="92"/>
      <c r="JNZ246" s="92"/>
      <c r="JOA246" s="92"/>
      <c r="JOB246" s="92"/>
      <c r="JOC246" s="92"/>
      <c r="JOD246" s="92"/>
      <c r="JOE246" s="92"/>
      <c r="JOF246" s="92"/>
      <c r="JOG246" s="92"/>
      <c r="JOH246" s="92"/>
      <c r="JOI246" s="92"/>
      <c r="JOJ246" s="92"/>
      <c r="JOK246" s="92"/>
      <c r="JOL246" s="92"/>
      <c r="JOM246" s="92"/>
      <c r="JON246" s="92"/>
      <c r="JOO246" s="92"/>
      <c r="JOP246" s="92"/>
      <c r="JOQ246" s="92"/>
      <c r="JOR246" s="92"/>
      <c r="JOS246" s="92"/>
      <c r="JOT246" s="92"/>
      <c r="JOU246" s="92"/>
      <c r="JOV246" s="92"/>
      <c r="JOW246" s="92"/>
      <c r="JOX246" s="92"/>
      <c r="JOY246" s="92"/>
      <c r="JOZ246" s="92"/>
      <c r="JPA246" s="92"/>
      <c r="JPB246" s="92"/>
      <c r="JPC246" s="92"/>
      <c r="JPD246" s="92"/>
      <c r="JPE246" s="92"/>
      <c r="JPF246" s="92"/>
      <c r="JPG246" s="92"/>
      <c r="JPH246" s="92"/>
      <c r="JPI246" s="92"/>
      <c r="JPJ246" s="92"/>
      <c r="JPK246" s="92"/>
      <c r="JPL246" s="92"/>
      <c r="JPM246" s="92"/>
      <c r="JPN246" s="92"/>
      <c r="JPO246" s="92"/>
      <c r="JPP246" s="92"/>
      <c r="JPQ246" s="92"/>
      <c r="JPR246" s="92"/>
      <c r="JPS246" s="92"/>
      <c r="JPT246" s="92"/>
      <c r="JPU246" s="92"/>
      <c r="JPV246" s="92"/>
      <c r="JPW246" s="92"/>
      <c r="JPX246" s="92"/>
      <c r="JPY246" s="92"/>
      <c r="JPZ246" s="92"/>
      <c r="JQA246" s="92"/>
      <c r="JQB246" s="92"/>
      <c r="JQC246" s="92"/>
      <c r="JQD246" s="92"/>
      <c r="JQE246" s="92"/>
      <c r="JQF246" s="92"/>
      <c r="JQG246" s="92"/>
      <c r="JQH246" s="92"/>
      <c r="JQI246" s="92"/>
      <c r="JQJ246" s="92"/>
      <c r="JQK246" s="92"/>
      <c r="JQL246" s="92"/>
      <c r="JQM246" s="92"/>
      <c r="JQN246" s="92"/>
      <c r="JQO246" s="92"/>
      <c r="JQP246" s="92"/>
      <c r="JQQ246" s="92"/>
      <c r="JQR246" s="92"/>
      <c r="JQS246" s="92"/>
      <c r="JQT246" s="92"/>
      <c r="JQU246" s="92"/>
      <c r="JQV246" s="92"/>
      <c r="JQW246" s="92"/>
      <c r="JQX246" s="92"/>
      <c r="JQY246" s="92"/>
      <c r="JQZ246" s="92"/>
      <c r="JRA246" s="92"/>
      <c r="JRB246" s="92"/>
      <c r="JRC246" s="92"/>
      <c r="JRD246" s="92"/>
      <c r="JRE246" s="92"/>
      <c r="JRF246" s="92"/>
      <c r="JRG246" s="92"/>
      <c r="JRH246" s="92"/>
      <c r="JRI246" s="92"/>
      <c r="JRJ246" s="92"/>
      <c r="JRK246" s="92"/>
      <c r="JRL246" s="92"/>
      <c r="JRM246" s="92"/>
      <c r="JRN246" s="92"/>
      <c r="JRO246" s="92"/>
      <c r="JRP246" s="92"/>
      <c r="JRQ246" s="92"/>
      <c r="JRR246" s="92"/>
      <c r="JRS246" s="92"/>
      <c r="JRT246" s="92"/>
      <c r="JRU246" s="92"/>
      <c r="JRV246" s="92"/>
      <c r="JRW246" s="92"/>
      <c r="JRX246" s="92"/>
      <c r="JRY246" s="92"/>
      <c r="JRZ246" s="92"/>
      <c r="JSA246" s="92"/>
      <c r="JSB246" s="92"/>
      <c r="JSC246" s="92"/>
      <c r="JSD246" s="92"/>
      <c r="JSE246" s="92"/>
      <c r="JSF246" s="92"/>
      <c r="JSG246" s="92"/>
      <c r="JSH246" s="92"/>
      <c r="JSI246" s="92"/>
      <c r="JSJ246" s="92"/>
      <c r="JSK246" s="92"/>
      <c r="JSL246" s="92"/>
      <c r="JSM246" s="92"/>
      <c r="JSN246" s="92"/>
      <c r="JSO246" s="92"/>
      <c r="JSP246" s="92"/>
      <c r="JSQ246" s="92"/>
      <c r="JSR246" s="92"/>
      <c r="JSS246" s="92"/>
      <c r="JST246" s="92"/>
      <c r="JSU246" s="92"/>
      <c r="JSV246" s="92"/>
      <c r="JSW246" s="92"/>
      <c r="JSX246" s="92"/>
      <c r="JSY246" s="92"/>
      <c r="JSZ246" s="92"/>
      <c r="JTA246" s="92"/>
      <c r="JTB246" s="92"/>
      <c r="JTC246" s="92"/>
      <c r="JTD246" s="92"/>
      <c r="JTE246" s="92"/>
      <c r="JTF246" s="92"/>
      <c r="JTG246" s="92"/>
      <c r="JTH246" s="92"/>
      <c r="JTI246" s="92"/>
      <c r="JTJ246" s="92"/>
      <c r="JTK246" s="92"/>
      <c r="JTL246" s="92"/>
      <c r="JTM246" s="92"/>
      <c r="JTN246" s="92"/>
      <c r="JTO246" s="92"/>
      <c r="JTP246" s="92"/>
      <c r="JTQ246" s="92"/>
      <c r="JTR246" s="92"/>
      <c r="JTS246" s="92"/>
      <c r="JTT246" s="92"/>
      <c r="JTU246" s="92"/>
      <c r="JTV246" s="92"/>
      <c r="JTW246" s="92"/>
      <c r="JTX246" s="92"/>
      <c r="JTY246" s="92"/>
      <c r="JTZ246" s="92"/>
      <c r="JUA246" s="92"/>
      <c r="JUB246" s="92"/>
      <c r="JUC246" s="92"/>
      <c r="JUD246" s="92"/>
      <c r="JUE246" s="92"/>
      <c r="JUF246" s="92"/>
      <c r="JUG246" s="92"/>
      <c r="JUH246" s="92"/>
      <c r="JUI246" s="92"/>
      <c r="JUJ246" s="92"/>
      <c r="JUK246" s="92"/>
      <c r="JUL246" s="92"/>
      <c r="JUM246" s="92"/>
      <c r="JUN246" s="92"/>
      <c r="JUO246" s="92"/>
      <c r="JUP246" s="92"/>
      <c r="JUQ246" s="92"/>
      <c r="JUR246" s="92"/>
      <c r="JUS246" s="92"/>
      <c r="JUT246" s="92"/>
      <c r="JUU246" s="92"/>
      <c r="JUV246" s="92"/>
      <c r="JUW246" s="92"/>
      <c r="JUX246" s="92"/>
      <c r="JUY246" s="92"/>
      <c r="JUZ246" s="92"/>
      <c r="JVA246" s="92"/>
      <c r="JVB246" s="92"/>
      <c r="JVC246" s="92"/>
      <c r="JVD246" s="92"/>
      <c r="JVE246" s="92"/>
      <c r="JVF246" s="92"/>
      <c r="JVG246" s="92"/>
      <c r="JVH246" s="92"/>
      <c r="JVI246" s="92"/>
      <c r="JVJ246" s="92"/>
      <c r="JVK246" s="92"/>
      <c r="JVL246" s="92"/>
      <c r="JVM246" s="92"/>
      <c r="JVN246" s="92"/>
      <c r="JVO246" s="92"/>
      <c r="JVP246" s="92"/>
      <c r="JVQ246" s="92"/>
      <c r="JVR246" s="92"/>
      <c r="JVS246" s="92"/>
      <c r="JVT246" s="92"/>
      <c r="JVU246" s="92"/>
      <c r="JVV246" s="92"/>
      <c r="JVW246" s="92"/>
      <c r="JVX246" s="92"/>
      <c r="JVY246" s="92"/>
      <c r="JVZ246" s="92"/>
      <c r="JWA246" s="92"/>
      <c r="JWB246" s="92"/>
      <c r="JWC246" s="92"/>
      <c r="JWD246" s="92"/>
      <c r="JWE246" s="92"/>
      <c r="JWF246" s="92"/>
      <c r="JWG246" s="92"/>
      <c r="JWH246" s="92"/>
      <c r="JWI246" s="92"/>
      <c r="JWJ246" s="92"/>
      <c r="JWK246" s="92"/>
      <c r="JWL246" s="92"/>
      <c r="JWM246" s="92"/>
      <c r="JWN246" s="92"/>
      <c r="JWO246" s="92"/>
      <c r="JWP246" s="92"/>
      <c r="JWQ246" s="92"/>
      <c r="JWR246" s="92"/>
      <c r="JWS246" s="92"/>
      <c r="JWT246" s="92"/>
      <c r="JWU246" s="92"/>
      <c r="JWV246" s="92"/>
      <c r="JWW246" s="92"/>
      <c r="JWX246" s="92"/>
      <c r="JWY246" s="92"/>
      <c r="JWZ246" s="92"/>
      <c r="JXA246" s="92"/>
      <c r="JXB246" s="92"/>
      <c r="JXC246" s="92"/>
      <c r="JXD246" s="92"/>
      <c r="JXE246" s="92"/>
      <c r="JXF246" s="92"/>
      <c r="JXG246" s="92"/>
      <c r="JXH246" s="92"/>
      <c r="JXI246" s="92"/>
      <c r="JXJ246" s="92"/>
      <c r="JXK246" s="92"/>
      <c r="JXL246" s="92"/>
      <c r="JXM246" s="92"/>
      <c r="JXN246" s="92"/>
      <c r="JXO246" s="92"/>
      <c r="JXP246" s="92"/>
      <c r="JXQ246" s="92"/>
      <c r="JXR246" s="92"/>
      <c r="JXS246" s="92"/>
      <c r="JXT246" s="92"/>
      <c r="JXU246" s="92"/>
      <c r="JXV246" s="92"/>
      <c r="JXW246" s="92"/>
      <c r="JXX246" s="92"/>
      <c r="JXY246" s="92"/>
      <c r="JXZ246" s="92"/>
      <c r="JYA246" s="92"/>
      <c r="JYB246" s="92"/>
      <c r="JYC246" s="92"/>
      <c r="JYD246" s="92"/>
      <c r="JYE246" s="92"/>
      <c r="JYF246" s="92"/>
      <c r="JYG246" s="92"/>
      <c r="JYH246" s="92"/>
      <c r="JYI246" s="92"/>
      <c r="JYJ246" s="92"/>
      <c r="JYK246" s="92"/>
      <c r="JYL246" s="92"/>
      <c r="JYM246" s="92"/>
      <c r="JYN246" s="92"/>
      <c r="JYO246" s="92"/>
      <c r="JYP246" s="92"/>
      <c r="JYQ246" s="92"/>
      <c r="JYR246" s="92"/>
      <c r="JYS246" s="92"/>
      <c r="JYT246" s="92"/>
      <c r="JYU246" s="92"/>
      <c r="JYV246" s="92"/>
      <c r="JYW246" s="92"/>
      <c r="JYX246" s="92"/>
      <c r="JYY246" s="92"/>
      <c r="JYZ246" s="92"/>
      <c r="JZA246" s="92"/>
      <c r="JZB246" s="92"/>
      <c r="JZC246" s="92"/>
      <c r="JZD246" s="92"/>
      <c r="JZE246" s="92"/>
      <c r="JZF246" s="92"/>
      <c r="JZG246" s="92"/>
      <c r="JZH246" s="92"/>
      <c r="JZI246" s="92"/>
      <c r="JZJ246" s="92"/>
      <c r="JZK246" s="92"/>
      <c r="JZL246" s="92"/>
      <c r="JZM246" s="92"/>
      <c r="JZN246" s="92"/>
      <c r="JZO246" s="92"/>
      <c r="JZP246" s="92"/>
      <c r="JZQ246" s="92"/>
      <c r="JZR246" s="92"/>
      <c r="JZS246" s="92"/>
      <c r="JZT246" s="92"/>
      <c r="JZU246" s="92"/>
      <c r="JZV246" s="92"/>
      <c r="JZW246" s="92"/>
      <c r="JZX246" s="92"/>
      <c r="JZY246" s="92"/>
      <c r="JZZ246" s="92"/>
      <c r="KAA246" s="92"/>
      <c r="KAB246" s="92"/>
      <c r="KAC246" s="92"/>
      <c r="KAD246" s="92"/>
      <c r="KAE246" s="92"/>
      <c r="KAF246" s="92"/>
      <c r="KAG246" s="92"/>
      <c r="KAH246" s="92"/>
      <c r="KAI246" s="92"/>
      <c r="KAJ246" s="92"/>
      <c r="KAK246" s="92"/>
      <c r="KAL246" s="92"/>
      <c r="KAM246" s="92"/>
      <c r="KAN246" s="92"/>
      <c r="KAO246" s="92"/>
      <c r="KAP246" s="92"/>
      <c r="KAQ246" s="92"/>
      <c r="KAR246" s="92"/>
      <c r="KAS246" s="92"/>
      <c r="KAT246" s="92"/>
      <c r="KAU246" s="92"/>
      <c r="KAV246" s="92"/>
      <c r="KAW246" s="92"/>
      <c r="KAX246" s="92"/>
      <c r="KAY246" s="92"/>
      <c r="KAZ246" s="92"/>
      <c r="KBA246" s="92"/>
      <c r="KBB246" s="92"/>
      <c r="KBC246" s="92"/>
      <c r="KBD246" s="92"/>
      <c r="KBE246" s="92"/>
      <c r="KBF246" s="92"/>
      <c r="KBG246" s="92"/>
      <c r="KBH246" s="92"/>
      <c r="KBI246" s="92"/>
      <c r="KBJ246" s="92"/>
      <c r="KBK246" s="92"/>
      <c r="KBL246" s="92"/>
      <c r="KBM246" s="92"/>
      <c r="KBN246" s="92"/>
      <c r="KBO246" s="92"/>
      <c r="KBP246" s="92"/>
      <c r="KBQ246" s="92"/>
      <c r="KBR246" s="92"/>
      <c r="KBS246" s="92"/>
      <c r="KBT246" s="92"/>
      <c r="KBU246" s="92"/>
      <c r="KBV246" s="92"/>
      <c r="KBW246" s="92"/>
      <c r="KBX246" s="92"/>
      <c r="KBY246" s="92"/>
      <c r="KBZ246" s="92"/>
      <c r="KCA246" s="92"/>
      <c r="KCB246" s="92"/>
      <c r="KCC246" s="92"/>
      <c r="KCD246" s="92"/>
      <c r="KCE246" s="92"/>
      <c r="KCF246" s="92"/>
      <c r="KCG246" s="92"/>
      <c r="KCH246" s="92"/>
      <c r="KCI246" s="92"/>
      <c r="KCJ246" s="92"/>
      <c r="KCK246" s="92"/>
      <c r="KCL246" s="92"/>
      <c r="KCM246" s="92"/>
      <c r="KCN246" s="92"/>
      <c r="KCO246" s="92"/>
      <c r="KCP246" s="92"/>
      <c r="KCQ246" s="92"/>
      <c r="KCR246" s="92"/>
      <c r="KCS246" s="92"/>
      <c r="KCT246" s="92"/>
      <c r="KCU246" s="92"/>
      <c r="KCV246" s="92"/>
      <c r="KCW246" s="92"/>
      <c r="KCX246" s="92"/>
      <c r="KCY246" s="92"/>
      <c r="KCZ246" s="92"/>
      <c r="KDA246" s="92"/>
      <c r="KDB246" s="92"/>
      <c r="KDC246" s="92"/>
      <c r="KDD246" s="92"/>
      <c r="KDE246" s="92"/>
      <c r="KDF246" s="92"/>
      <c r="KDG246" s="92"/>
      <c r="KDH246" s="92"/>
      <c r="KDI246" s="92"/>
      <c r="KDJ246" s="92"/>
      <c r="KDK246" s="92"/>
      <c r="KDL246" s="92"/>
      <c r="KDM246" s="92"/>
      <c r="KDN246" s="92"/>
      <c r="KDO246" s="92"/>
      <c r="KDP246" s="92"/>
      <c r="KDQ246" s="92"/>
      <c r="KDR246" s="92"/>
      <c r="KDS246" s="92"/>
      <c r="KDT246" s="92"/>
      <c r="KDU246" s="92"/>
      <c r="KDV246" s="92"/>
      <c r="KDW246" s="92"/>
      <c r="KDX246" s="92"/>
      <c r="KDY246" s="92"/>
      <c r="KDZ246" s="92"/>
      <c r="KEA246" s="92"/>
      <c r="KEB246" s="92"/>
      <c r="KEC246" s="92"/>
      <c r="KED246" s="92"/>
      <c r="KEE246" s="92"/>
      <c r="KEF246" s="92"/>
      <c r="KEG246" s="92"/>
      <c r="KEH246" s="92"/>
      <c r="KEI246" s="92"/>
      <c r="KEJ246" s="92"/>
      <c r="KEK246" s="92"/>
      <c r="KEL246" s="92"/>
      <c r="KEM246" s="92"/>
      <c r="KEN246" s="92"/>
      <c r="KEO246" s="92"/>
      <c r="KEP246" s="92"/>
      <c r="KEQ246" s="92"/>
      <c r="KER246" s="92"/>
      <c r="KES246" s="92"/>
      <c r="KET246" s="92"/>
      <c r="KEU246" s="92"/>
      <c r="KEV246" s="92"/>
      <c r="KEW246" s="92"/>
      <c r="KEX246" s="92"/>
      <c r="KEY246" s="92"/>
      <c r="KEZ246" s="92"/>
      <c r="KFA246" s="92"/>
      <c r="KFB246" s="92"/>
      <c r="KFC246" s="92"/>
      <c r="KFD246" s="92"/>
      <c r="KFE246" s="92"/>
      <c r="KFF246" s="92"/>
      <c r="KFG246" s="92"/>
      <c r="KFH246" s="92"/>
      <c r="KFI246" s="92"/>
      <c r="KFJ246" s="92"/>
      <c r="KFK246" s="92"/>
      <c r="KFL246" s="92"/>
      <c r="KFM246" s="92"/>
      <c r="KFN246" s="92"/>
      <c r="KFO246" s="92"/>
      <c r="KFP246" s="92"/>
      <c r="KFQ246" s="92"/>
      <c r="KFR246" s="92"/>
      <c r="KFS246" s="92"/>
      <c r="KFT246" s="92"/>
      <c r="KFU246" s="92"/>
      <c r="KFV246" s="92"/>
      <c r="KFW246" s="92"/>
      <c r="KFX246" s="92"/>
      <c r="KFY246" s="92"/>
      <c r="KFZ246" s="92"/>
      <c r="KGA246" s="92"/>
      <c r="KGB246" s="92"/>
      <c r="KGC246" s="92"/>
      <c r="KGD246" s="92"/>
      <c r="KGE246" s="92"/>
      <c r="KGF246" s="92"/>
      <c r="KGG246" s="92"/>
      <c r="KGH246" s="92"/>
      <c r="KGI246" s="92"/>
      <c r="KGJ246" s="92"/>
      <c r="KGK246" s="92"/>
      <c r="KGL246" s="92"/>
      <c r="KGM246" s="92"/>
      <c r="KGN246" s="92"/>
      <c r="KGO246" s="92"/>
      <c r="KGP246" s="92"/>
      <c r="KGQ246" s="92"/>
      <c r="KGR246" s="92"/>
      <c r="KGS246" s="92"/>
      <c r="KGT246" s="92"/>
      <c r="KGU246" s="92"/>
      <c r="KGV246" s="92"/>
      <c r="KGW246" s="92"/>
      <c r="KGX246" s="92"/>
      <c r="KGY246" s="92"/>
      <c r="KGZ246" s="92"/>
      <c r="KHA246" s="92"/>
      <c r="KHB246" s="92"/>
      <c r="KHC246" s="92"/>
      <c r="KHD246" s="92"/>
      <c r="KHE246" s="92"/>
      <c r="KHF246" s="92"/>
      <c r="KHG246" s="92"/>
      <c r="KHH246" s="92"/>
      <c r="KHI246" s="92"/>
      <c r="KHJ246" s="92"/>
      <c r="KHK246" s="92"/>
      <c r="KHL246" s="92"/>
      <c r="KHM246" s="92"/>
      <c r="KHN246" s="92"/>
      <c r="KHO246" s="92"/>
      <c r="KHP246" s="92"/>
      <c r="KHQ246" s="92"/>
      <c r="KHR246" s="92"/>
      <c r="KHS246" s="92"/>
      <c r="KHT246" s="92"/>
      <c r="KHU246" s="92"/>
      <c r="KHV246" s="92"/>
      <c r="KHW246" s="92"/>
      <c r="KHX246" s="92"/>
      <c r="KHY246" s="92"/>
      <c r="KHZ246" s="92"/>
      <c r="KIA246" s="92"/>
      <c r="KIB246" s="92"/>
      <c r="KIC246" s="92"/>
      <c r="KID246" s="92"/>
      <c r="KIE246" s="92"/>
      <c r="KIF246" s="92"/>
      <c r="KIG246" s="92"/>
      <c r="KIH246" s="92"/>
      <c r="KII246" s="92"/>
      <c r="KIJ246" s="92"/>
      <c r="KIK246" s="92"/>
      <c r="KIL246" s="92"/>
      <c r="KIM246" s="92"/>
      <c r="KIN246" s="92"/>
      <c r="KIO246" s="92"/>
      <c r="KIP246" s="92"/>
      <c r="KIQ246" s="92"/>
      <c r="KIR246" s="92"/>
      <c r="KIS246" s="92"/>
      <c r="KIT246" s="92"/>
      <c r="KIU246" s="92"/>
      <c r="KIV246" s="92"/>
      <c r="KIW246" s="92"/>
      <c r="KIX246" s="92"/>
      <c r="KIY246" s="92"/>
      <c r="KIZ246" s="92"/>
      <c r="KJA246" s="92"/>
      <c r="KJB246" s="92"/>
      <c r="KJC246" s="92"/>
      <c r="KJD246" s="92"/>
      <c r="KJE246" s="92"/>
      <c r="KJF246" s="92"/>
      <c r="KJG246" s="92"/>
      <c r="KJH246" s="92"/>
      <c r="KJI246" s="92"/>
      <c r="KJJ246" s="92"/>
      <c r="KJK246" s="92"/>
      <c r="KJL246" s="92"/>
      <c r="KJM246" s="92"/>
      <c r="KJN246" s="92"/>
      <c r="KJO246" s="92"/>
      <c r="KJP246" s="92"/>
      <c r="KJQ246" s="92"/>
      <c r="KJR246" s="92"/>
      <c r="KJS246" s="92"/>
      <c r="KJT246" s="92"/>
      <c r="KJU246" s="92"/>
      <c r="KJV246" s="92"/>
      <c r="KJW246" s="92"/>
      <c r="KJX246" s="92"/>
      <c r="KJY246" s="92"/>
      <c r="KJZ246" s="92"/>
      <c r="KKA246" s="92"/>
      <c r="KKB246" s="92"/>
      <c r="KKC246" s="92"/>
      <c r="KKD246" s="92"/>
      <c r="KKE246" s="92"/>
      <c r="KKF246" s="92"/>
      <c r="KKG246" s="92"/>
      <c r="KKH246" s="92"/>
      <c r="KKI246" s="92"/>
      <c r="KKJ246" s="92"/>
      <c r="KKK246" s="92"/>
      <c r="KKL246" s="92"/>
      <c r="KKM246" s="92"/>
      <c r="KKN246" s="92"/>
      <c r="KKO246" s="92"/>
      <c r="KKP246" s="92"/>
      <c r="KKQ246" s="92"/>
      <c r="KKR246" s="92"/>
      <c r="KKS246" s="92"/>
      <c r="KKT246" s="92"/>
      <c r="KKU246" s="92"/>
      <c r="KKV246" s="92"/>
      <c r="KKW246" s="92"/>
      <c r="KKX246" s="92"/>
      <c r="KKY246" s="92"/>
      <c r="KKZ246" s="92"/>
      <c r="KLA246" s="92"/>
      <c r="KLB246" s="92"/>
      <c r="KLC246" s="92"/>
      <c r="KLD246" s="92"/>
      <c r="KLE246" s="92"/>
      <c r="KLF246" s="92"/>
      <c r="KLG246" s="92"/>
      <c r="KLH246" s="92"/>
      <c r="KLI246" s="92"/>
      <c r="KLJ246" s="92"/>
      <c r="KLK246" s="92"/>
      <c r="KLL246" s="92"/>
      <c r="KLM246" s="92"/>
      <c r="KLN246" s="92"/>
      <c r="KLO246" s="92"/>
      <c r="KLP246" s="92"/>
      <c r="KLQ246" s="92"/>
      <c r="KLR246" s="92"/>
      <c r="KLS246" s="92"/>
      <c r="KLT246" s="92"/>
      <c r="KLU246" s="92"/>
      <c r="KLV246" s="92"/>
      <c r="KLW246" s="92"/>
      <c r="KLX246" s="92"/>
      <c r="KLY246" s="92"/>
      <c r="KLZ246" s="92"/>
      <c r="KMA246" s="92"/>
      <c r="KMB246" s="92"/>
      <c r="KMC246" s="92"/>
      <c r="KMD246" s="92"/>
      <c r="KME246" s="92"/>
      <c r="KMF246" s="92"/>
      <c r="KMG246" s="92"/>
      <c r="KMH246" s="92"/>
      <c r="KMI246" s="92"/>
      <c r="KMJ246" s="92"/>
      <c r="KMK246" s="92"/>
      <c r="KML246" s="92"/>
      <c r="KMM246" s="92"/>
      <c r="KMN246" s="92"/>
      <c r="KMO246" s="92"/>
      <c r="KMP246" s="92"/>
      <c r="KMQ246" s="92"/>
      <c r="KMR246" s="92"/>
      <c r="KMS246" s="92"/>
      <c r="KMT246" s="92"/>
      <c r="KMU246" s="92"/>
      <c r="KMV246" s="92"/>
      <c r="KMW246" s="92"/>
      <c r="KMX246" s="92"/>
      <c r="KMY246" s="92"/>
      <c r="KMZ246" s="92"/>
      <c r="KNA246" s="92"/>
      <c r="KNB246" s="92"/>
      <c r="KNC246" s="92"/>
      <c r="KND246" s="92"/>
      <c r="KNE246" s="92"/>
      <c r="KNF246" s="92"/>
      <c r="KNG246" s="92"/>
      <c r="KNH246" s="92"/>
      <c r="KNI246" s="92"/>
      <c r="KNJ246" s="92"/>
      <c r="KNK246" s="92"/>
      <c r="KNL246" s="92"/>
      <c r="KNM246" s="92"/>
      <c r="KNN246" s="92"/>
      <c r="KNO246" s="92"/>
      <c r="KNP246" s="92"/>
      <c r="KNQ246" s="92"/>
      <c r="KNR246" s="92"/>
      <c r="KNS246" s="92"/>
      <c r="KNT246" s="92"/>
      <c r="KNU246" s="92"/>
      <c r="KNV246" s="92"/>
      <c r="KNW246" s="92"/>
      <c r="KNX246" s="92"/>
      <c r="KNY246" s="92"/>
      <c r="KNZ246" s="92"/>
      <c r="KOA246" s="92"/>
      <c r="KOB246" s="92"/>
      <c r="KOC246" s="92"/>
      <c r="KOD246" s="92"/>
      <c r="KOE246" s="92"/>
      <c r="KOF246" s="92"/>
      <c r="KOG246" s="92"/>
      <c r="KOH246" s="92"/>
      <c r="KOI246" s="92"/>
      <c r="KOJ246" s="92"/>
      <c r="KOK246" s="92"/>
      <c r="KOL246" s="92"/>
      <c r="KOM246" s="92"/>
      <c r="KON246" s="92"/>
      <c r="KOO246" s="92"/>
      <c r="KOP246" s="92"/>
      <c r="KOQ246" s="92"/>
      <c r="KOR246" s="92"/>
      <c r="KOS246" s="92"/>
      <c r="KOT246" s="92"/>
      <c r="KOU246" s="92"/>
      <c r="KOV246" s="92"/>
      <c r="KOW246" s="92"/>
      <c r="KOX246" s="92"/>
      <c r="KOY246" s="92"/>
      <c r="KOZ246" s="92"/>
      <c r="KPA246" s="92"/>
      <c r="KPB246" s="92"/>
      <c r="KPC246" s="92"/>
      <c r="KPD246" s="92"/>
      <c r="KPE246" s="92"/>
      <c r="KPF246" s="92"/>
      <c r="KPG246" s="92"/>
      <c r="KPH246" s="92"/>
      <c r="KPI246" s="92"/>
      <c r="KPJ246" s="92"/>
      <c r="KPK246" s="92"/>
      <c r="KPL246" s="92"/>
      <c r="KPM246" s="92"/>
      <c r="KPN246" s="92"/>
      <c r="KPO246" s="92"/>
      <c r="KPP246" s="92"/>
      <c r="KPQ246" s="92"/>
      <c r="KPR246" s="92"/>
      <c r="KPS246" s="92"/>
      <c r="KPT246" s="92"/>
      <c r="KPU246" s="92"/>
      <c r="KPV246" s="92"/>
      <c r="KPW246" s="92"/>
      <c r="KPX246" s="92"/>
      <c r="KPY246" s="92"/>
      <c r="KPZ246" s="92"/>
      <c r="KQA246" s="92"/>
      <c r="KQB246" s="92"/>
      <c r="KQC246" s="92"/>
      <c r="KQD246" s="92"/>
      <c r="KQE246" s="92"/>
      <c r="KQF246" s="92"/>
      <c r="KQG246" s="92"/>
      <c r="KQH246" s="92"/>
      <c r="KQI246" s="92"/>
      <c r="KQJ246" s="92"/>
      <c r="KQK246" s="92"/>
      <c r="KQL246" s="92"/>
      <c r="KQM246" s="92"/>
      <c r="KQN246" s="92"/>
      <c r="KQO246" s="92"/>
      <c r="KQP246" s="92"/>
      <c r="KQQ246" s="92"/>
      <c r="KQR246" s="92"/>
      <c r="KQS246" s="92"/>
      <c r="KQT246" s="92"/>
      <c r="KQU246" s="92"/>
      <c r="KQV246" s="92"/>
      <c r="KQW246" s="92"/>
      <c r="KQX246" s="92"/>
      <c r="KQY246" s="92"/>
      <c r="KQZ246" s="92"/>
      <c r="KRA246" s="92"/>
      <c r="KRB246" s="92"/>
      <c r="KRC246" s="92"/>
      <c r="KRD246" s="92"/>
      <c r="KRE246" s="92"/>
      <c r="KRF246" s="92"/>
      <c r="KRG246" s="92"/>
      <c r="KRH246" s="92"/>
      <c r="KRI246" s="92"/>
      <c r="KRJ246" s="92"/>
      <c r="KRK246" s="92"/>
      <c r="KRL246" s="92"/>
      <c r="KRM246" s="92"/>
      <c r="KRN246" s="92"/>
      <c r="KRO246" s="92"/>
      <c r="KRP246" s="92"/>
      <c r="KRQ246" s="92"/>
      <c r="KRR246" s="92"/>
      <c r="KRS246" s="92"/>
      <c r="KRT246" s="92"/>
      <c r="KRU246" s="92"/>
      <c r="KRV246" s="92"/>
      <c r="KRW246" s="92"/>
      <c r="KRX246" s="92"/>
      <c r="KRY246" s="92"/>
      <c r="KRZ246" s="92"/>
      <c r="KSA246" s="92"/>
      <c r="KSB246" s="92"/>
      <c r="KSC246" s="92"/>
      <c r="KSD246" s="92"/>
      <c r="KSE246" s="92"/>
      <c r="KSF246" s="92"/>
      <c r="KSG246" s="92"/>
      <c r="KSH246" s="92"/>
      <c r="KSI246" s="92"/>
      <c r="KSJ246" s="92"/>
      <c r="KSK246" s="92"/>
      <c r="KSL246" s="92"/>
      <c r="KSM246" s="92"/>
      <c r="KSN246" s="92"/>
      <c r="KSO246" s="92"/>
      <c r="KSP246" s="92"/>
      <c r="KSQ246" s="92"/>
      <c r="KSR246" s="92"/>
      <c r="KSS246" s="92"/>
      <c r="KST246" s="92"/>
      <c r="KSU246" s="92"/>
      <c r="KSV246" s="92"/>
      <c r="KSW246" s="92"/>
      <c r="KSX246" s="92"/>
      <c r="KSY246" s="92"/>
      <c r="KSZ246" s="92"/>
      <c r="KTA246" s="92"/>
      <c r="KTB246" s="92"/>
      <c r="KTC246" s="92"/>
      <c r="KTD246" s="92"/>
      <c r="KTE246" s="92"/>
      <c r="KTF246" s="92"/>
      <c r="KTG246" s="92"/>
      <c r="KTH246" s="92"/>
      <c r="KTI246" s="92"/>
      <c r="KTJ246" s="92"/>
      <c r="KTK246" s="92"/>
      <c r="KTL246" s="92"/>
      <c r="KTM246" s="92"/>
      <c r="KTN246" s="92"/>
      <c r="KTO246" s="92"/>
      <c r="KTP246" s="92"/>
      <c r="KTQ246" s="92"/>
      <c r="KTR246" s="92"/>
      <c r="KTS246" s="92"/>
      <c r="KTT246" s="92"/>
      <c r="KTU246" s="92"/>
      <c r="KTV246" s="92"/>
      <c r="KTW246" s="92"/>
      <c r="KTX246" s="92"/>
      <c r="KTY246" s="92"/>
      <c r="KTZ246" s="92"/>
      <c r="KUA246" s="92"/>
      <c r="KUB246" s="92"/>
      <c r="KUC246" s="92"/>
      <c r="KUD246" s="92"/>
      <c r="KUE246" s="92"/>
      <c r="KUF246" s="92"/>
      <c r="KUG246" s="92"/>
      <c r="KUH246" s="92"/>
      <c r="KUI246" s="92"/>
      <c r="KUJ246" s="92"/>
      <c r="KUK246" s="92"/>
      <c r="KUL246" s="92"/>
      <c r="KUM246" s="92"/>
      <c r="KUN246" s="92"/>
      <c r="KUO246" s="92"/>
      <c r="KUP246" s="92"/>
      <c r="KUQ246" s="92"/>
      <c r="KUR246" s="92"/>
      <c r="KUS246" s="92"/>
      <c r="KUT246" s="92"/>
      <c r="KUU246" s="92"/>
      <c r="KUV246" s="92"/>
      <c r="KUW246" s="92"/>
      <c r="KUX246" s="92"/>
      <c r="KUY246" s="92"/>
      <c r="KUZ246" s="92"/>
      <c r="KVA246" s="92"/>
      <c r="KVB246" s="92"/>
      <c r="KVC246" s="92"/>
      <c r="KVD246" s="92"/>
      <c r="KVE246" s="92"/>
      <c r="KVF246" s="92"/>
      <c r="KVG246" s="92"/>
      <c r="KVH246" s="92"/>
      <c r="KVI246" s="92"/>
      <c r="KVJ246" s="92"/>
      <c r="KVK246" s="92"/>
      <c r="KVL246" s="92"/>
      <c r="KVM246" s="92"/>
      <c r="KVN246" s="92"/>
      <c r="KVO246" s="92"/>
      <c r="KVP246" s="92"/>
      <c r="KVQ246" s="92"/>
      <c r="KVR246" s="92"/>
      <c r="KVS246" s="92"/>
      <c r="KVT246" s="92"/>
      <c r="KVU246" s="92"/>
      <c r="KVV246" s="92"/>
      <c r="KVW246" s="92"/>
      <c r="KVX246" s="92"/>
      <c r="KVY246" s="92"/>
      <c r="KVZ246" s="92"/>
      <c r="KWA246" s="92"/>
      <c r="KWB246" s="92"/>
      <c r="KWC246" s="92"/>
      <c r="KWD246" s="92"/>
      <c r="KWE246" s="92"/>
      <c r="KWF246" s="92"/>
      <c r="KWG246" s="92"/>
      <c r="KWH246" s="92"/>
      <c r="KWI246" s="92"/>
      <c r="KWJ246" s="92"/>
      <c r="KWK246" s="92"/>
      <c r="KWL246" s="92"/>
      <c r="KWM246" s="92"/>
      <c r="KWN246" s="92"/>
      <c r="KWO246" s="92"/>
      <c r="KWP246" s="92"/>
      <c r="KWQ246" s="92"/>
      <c r="KWR246" s="92"/>
      <c r="KWS246" s="92"/>
      <c r="KWT246" s="92"/>
      <c r="KWU246" s="92"/>
      <c r="KWV246" s="92"/>
      <c r="KWW246" s="92"/>
      <c r="KWX246" s="92"/>
      <c r="KWY246" s="92"/>
      <c r="KWZ246" s="92"/>
      <c r="KXA246" s="92"/>
      <c r="KXB246" s="92"/>
      <c r="KXC246" s="92"/>
      <c r="KXD246" s="92"/>
      <c r="KXE246" s="92"/>
      <c r="KXF246" s="92"/>
      <c r="KXG246" s="92"/>
      <c r="KXH246" s="92"/>
      <c r="KXI246" s="92"/>
      <c r="KXJ246" s="92"/>
      <c r="KXK246" s="92"/>
      <c r="KXL246" s="92"/>
      <c r="KXM246" s="92"/>
      <c r="KXN246" s="92"/>
      <c r="KXO246" s="92"/>
      <c r="KXP246" s="92"/>
      <c r="KXQ246" s="92"/>
      <c r="KXR246" s="92"/>
      <c r="KXS246" s="92"/>
      <c r="KXT246" s="92"/>
      <c r="KXU246" s="92"/>
      <c r="KXV246" s="92"/>
      <c r="KXW246" s="92"/>
      <c r="KXX246" s="92"/>
      <c r="KXY246" s="92"/>
      <c r="KXZ246" s="92"/>
      <c r="KYA246" s="92"/>
      <c r="KYB246" s="92"/>
      <c r="KYC246" s="92"/>
      <c r="KYD246" s="92"/>
      <c r="KYE246" s="92"/>
      <c r="KYF246" s="92"/>
      <c r="KYG246" s="92"/>
      <c r="KYH246" s="92"/>
      <c r="KYI246" s="92"/>
      <c r="KYJ246" s="92"/>
      <c r="KYK246" s="92"/>
      <c r="KYL246" s="92"/>
      <c r="KYM246" s="92"/>
      <c r="KYN246" s="92"/>
      <c r="KYO246" s="92"/>
      <c r="KYP246" s="92"/>
      <c r="KYQ246" s="92"/>
      <c r="KYR246" s="92"/>
      <c r="KYS246" s="92"/>
      <c r="KYT246" s="92"/>
      <c r="KYU246" s="92"/>
      <c r="KYV246" s="92"/>
      <c r="KYW246" s="92"/>
      <c r="KYX246" s="92"/>
      <c r="KYY246" s="92"/>
      <c r="KYZ246" s="92"/>
      <c r="KZA246" s="92"/>
      <c r="KZB246" s="92"/>
      <c r="KZC246" s="92"/>
      <c r="KZD246" s="92"/>
      <c r="KZE246" s="92"/>
      <c r="KZF246" s="92"/>
      <c r="KZG246" s="92"/>
      <c r="KZH246" s="92"/>
      <c r="KZI246" s="92"/>
      <c r="KZJ246" s="92"/>
      <c r="KZK246" s="92"/>
      <c r="KZL246" s="92"/>
      <c r="KZM246" s="92"/>
      <c r="KZN246" s="92"/>
      <c r="KZO246" s="92"/>
      <c r="KZP246" s="92"/>
      <c r="KZQ246" s="92"/>
      <c r="KZR246" s="92"/>
      <c r="KZS246" s="92"/>
      <c r="KZT246" s="92"/>
      <c r="KZU246" s="92"/>
      <c r="KZV246" s="92"/>
      <c r="KZW246" s="92"/>
      <c r="KZX246" s="92"/>
      <c r="KZY246" s="92"/>
      <c r="KZZ246" s="92"/>
      <c r="LAA246" s="92"/>
      <c r="LAB246" s="92"/>
      <c r="LAC246" s="92"/>
      <c r="LAD246" s="92"/>
      <c r="LAE246" s="92"/>
      <c r="LAF246" s="92"/>
      <c r="LAG246" s="92"/>
      <c r="LAH246" s="92"/>
      <c r="LAI246" s="92"/>
      <c r="LAJ246" s="92"/>
      <c r="LAK246" s="92"/>
      <c r="LAL246" s="92"/>
      <c r="LAM246" s="92"/>
      <c r="LAN246" s="92"/>
      <c r="LAO246" s="92"/>
      <c r="LAP246" s="92"/>
      <c r="LAQ246" s="92"/>
      <c r="LAR246" s="92"/>
      <c r="LAS246" s="92"/>
      <c r="LAT246" s="92"/>
      <c r="LAU246" s="92"/>
      <c r="LAV246" s="92"/>
      <c r="LAW246" s="92"/>
      <c r="LAX246" s="92"/>
      <c r="LAY246" s="92"/>
      <c r="LAZ246" s="92"/>
      <c r="LBA246" s="92"/>
      <c r="LBB246" s="92"/>
      <c r="LBC246" s="92"/>
      <c r="LBD246" s="92"/>
      <c r="LBE246" s="92"/>
      <c r="LBF246" s="92"/>
      <c r="LBG246" s="92"/>
      <c r="LBH246" s="92"/>
      <c r="LBI246" s="92"/>
      <c r="LBJ246" s="92"/>
      <c r="LBK246" s="92"/>
      <c r="LBL246" s="92"/>
      <c r="LBM246" s="92"/>
      <c r="LBN246" s="92"/>
      <c r="LBO246" s="92"/>
      <c r="LBP246" s="92"/>
      <c r="LBQ246" s="92"/>
      <c r="LBR246" s="92"/>
      <c r="LBS246" s="92"/>
      <c r="LBT246" s="92"/>
      <c r="LBU246" s="92"/>
      <c r="LBV246" s="92"/>
      <c r="LBW246" s="92"/>
      <c r="LBX246" s="92"/>
      <c r="LBY246" s="92"/>
      <c r="LBZ246" s="92"/>
      <c r="LCA246" s="92"/>
      <c r="LCB246" s="92"/>
      <c r="LCC246" s="92"/>
      <c r="LCD246" s="92"/>
      <c r="LCE246" s="92"/>
      <c r="LCF246" s="92"/>
      <c r="LCG246" s="92"/>
      <c r="LCH246" s="92"/>
      <c r="LCI246" s="92"/>
      <c r="LCJ246" s="92"/>
      <c r="LCK246" s="92"/>
      <c r="LCL246" s="92"/>
      <c r="LCM246" s="92"/>
      <c r="LCN246" s="92"/>
      <c r="LCO246" s="92"/>
      <c r="LCP246" s="92"/>
      <c r="LCQ246" s="92"/>
      <c r="LCR246" s="92"/>
      <c r="LCS246" s="92"/>
      <c r="LCT246" s="92"/>
      <c r="LCU246" s="92"/>
      <c r="LCV246" s="92"/>
      <c r="LCW246" s="92"/>
      <c r="LCX246" s="92"/>
      <c r="LCY246" s="92"/>
      <c r="LCZ246" s="92"/>
      <c r="LDA246" s="92"/>
      <c r="LDB246" s="92"/>
      <c r="LDC246" s="92"/>
      <c r="LDD246" s="92"/>
      <c r="LDE246" s="92"/>
      <c r="LDF246" s="92"/>
      <c r="LDG246" s="92"/>
      <c r="LDH246" s="92"/>
      <c r="LDI246" s="92"/>
      <c r="LDJ246" s="92"/>
      <c r="LDK246" s="92"/>
      <c r="LDL246" s="92"/>
      <c r="LDM246" s="92"/>
      <c r="LDN246" s="92"/>
      <c r="LDO246" s="92"/>
      <c r="LDP246" s="92"/>
      <c r="LDQ246" s="92"/>
      <c r="LDR246" s="92"/>
      <c r="LDS246" s="92"/>
      <c r="LDT246" s="92"/>
      <c r="LDU246" s="92"/>
      <c r="LDV246" s="92"/>
      <c r="LDW246" s="92"/>
      <c r="LDX246" s="92"/>
      <c r="LDY246" s="92"/>
      <c r="LDZ246" s="92"/>
      <c r="LEA246" s="92"/>
      <c r="LEB246" s="92"/>
      <c r="LEC246" s="92"/>
      <c r="LED246" s="92"/>
      <c r="LEE246" s="92"/>
      <c r="LEF246" s="92"/>
      <c r="LEG246" s="92"/>
      <c r="LEH246" s="92"/>
      <c r="LEI246" s="92"/>
      <c r="LEJ246" s="92"/>
      <c r="LEK246" s="92"/>
      <c r="LEL246" s="92"/>
      <c r="LEM246" s="92"/>
      <c r="LEN246" s="92"/>
      <c r="LEO246" s="92"/>
      <c r="LEP246" s="92"/>
      <c r="LEQ246" s="92"/>
      <c r="LER246" s="92"/>
      <c r="LES246" s="92"/>
      <c r="LET246" s="92"/>
      <c r="LEU246" s="92"/>
      <c r="LEV246" s="92"/>
      <c r="LEW246" s="92"/>
      <c r="LEX246" s="92"/>
      <c r="LEY246" s="92"/>
      <c r="LEZ246" s="92"/>
      <c r="LFA246" s="92"/>
      <c r="LFB246" s="92"/>
      <c r="LFC246" s="92"/>
      <c r="LFD246" s="92"/>
      <c r="LFE246" s="92"/>
      <c r="LFF246" s="92"/>
      <c r="LFG246" s="92"/>
      <c r="LFH246" s="92"/>
      <c r="LFI246" s="92"/>
      <c r="LFJ246" s="92"/>
      <c r="LFK246" s="92"/>
      <c r="LFL246" s="92"/>
      <c r="LFM246" s="92"/>
      <c r="LFN246" s="92"/>
      <c r="LFO246" s="92"/>
      <c r="LFP246" s="92"/>
      <c r="LFQ246" s="92"/>
      <c r="LFR246" s="92"/>
      <c r="LFS246" s="92"/>
      <c r="LFT246" s="92"/>
      <c r="LFU246" s="92"/>
      <c r="LFV246" s="92"/>
      <c r="LFW246" s="92"/>
      <c r="LFX246" s="92"/>
      <c r="LFY246" s="92"/>
      <c r="LFZ246" s="92"/>
      <c r="LGA246" s="92"/>
      <c r="LGB246" s="92"/>
      <c r="LGC246" s="92"/>
      <c r="LGD246" s="92"/>
      <c r="LGE246" s="92"/>
      <c r="LGF246" s="92"/>
      <c r="LGG246" s="92"/>
      <c r="LGH246" s="92"/>
      <c r="LGI246" s="92"/>
      <c r="LGJ246" s="92"/>
      <c r="LGK246" s="92"/>
      <c r="LGL246" s="92"/>
      <c r="LGM246" s="92"/>
      <c r="LGN246" s="92"/>
      <c r="LGO246" s="92"/>
      <c r="LGP246" s="92"/>
      <c r="LGQ246" s="92"/>
      <c r="LGR246" s="92"/>
      <c r="LGS246" s="92"/>
      <c r="LGT246" s="92"/>
      <c r="LGU246" s="92"/>
      <c r="LGV246" s="92"/>
      <c r="LGW246" s="92"/>
      <c r="LGX246" s="92"/>
      <c r="LGY246" s="92"/>
      <c r="LGZ246" s="92"/>
      <c r="LHA246" s="92"/>
      <c r="LHB246" s="92"/>
      <c r="LHC246" s="92"/>
      <c r="LHD246" s="92"/>
      <c r="LHE246" s="92"/>
      <c r="LHF246" s="92"/>
      <c r="LHG246" s="92"/>
      <c r="LHH246" s="92"/>
      <c r="LHI246" s="92"/>
      <c r="LHJ246" s="92"/>
      <c r="LHK246" s="92"/>
      <c r="LHL246" s="92"/>
      <c r="LHM246" s="92"/>
      <c r="LHN246" s="92"/>
      <c r="LHO246" s="92"/>
      <c r="LHP246" s="92"/>
      <c r="LHQ246" s="92"/>
      <c r="LHR246" s="92"/>
      <c r="LHS246" s="92"/>
      <c r="LHT246" s="92"/>
      <c r="LHU246" s="92"/>
      <c r="LHV246" s="92"/>
      <c r="LHW246" s="92"/>
      <c r="LHX246" s="92"/>
      <c r="LHY246" s="92"/>
      <c r="LHZ246" s="92"/>
      <c r="LIA246" s="92"/>
      <c r="LIB246" s="92"/>
      <c r="LIC246" s="92"/>
      <c r="LID246" s="92"/>
      <c r="LIE246" s="92"/>
      <c r="LIF246" s="92"/>
      <c r="LIG246" s="92"/>
      <c r="LIH246" s="92"/>
      <c r="LII246" s="92"/>
      <c r="LIJ246" s="92"/>
      <c r="LIK246" s="92"/>
      <c r="LIL246" s="92"/>
      <c r="LIM246" s="92"/>
      <c r="LIN246" s="92"/>
      <c r="LIO246" s="92"/>
      <c r="LIP246" s="92"/>
      <c r="LIQ246" s="92"/>
      <c r="LIR246" s="92"/>
      <c r="LIS246" s="92"/>
      <c r="LIT246" s="92"/>
      <c r="LIU246" s="92"/>
      <c r="LIV246" s="92"/>
      <c r="LIW246" s="92"/>
      <c r="LIX246" s="92"/>
      <c r="LIY246" s="92"/>
      <c r="LIZ246" s="92"/>
      <c r="LJA246" s="92"/>
      <c r="LJB246" s="92"/>
      <c r="LJC246" s="92"/>
      <c r="LJD246" s="92"/>
      <c r="LJE246" s="92"/>
      <c r="LJF246" s="92"/>
      <c r="LJG246" s="92"/>
      <c r="LJH246" s="92"/>
      <c r="LJI246" s="92"/>
      <c r="LJJ246" s="92"/>
      <c r="LJK246" s="92"/>
      <c r="LJL246" s="92"/>
      <c r="LJM246" s="92"/>
      <c r="LJN246" s="92"/>
      <c r="LJO246" s="92"/>
      <c r="LJP246" s="92"/>
      <c r="LJQ246" s="92"/>
      <c r="LJR246" s="92"/>
      <c r="LJS246" s="92"/>
      <c r="LJT246" s="92"/>
      <c r="LJU246" s="92"/>
      <c r="LJV246" s="92"/>
      <c r="LJW246" s="92"/>
      <c r="LJX246" s="92"/>
      <c r="LJY246" s="92"/>
      <c r="LJZ246" s="92"/>
      <c r="LKA246" s="92"/>
      <c r="LKB246" s="92"/>
      <c r="LKC246" s="92"/>
      <c r="LKD246" s="92"/>
      <c r="LKE246" s="92"/>
      <c r="LKF246" s="92"/>
      <c r="LKG246" s="92"/>
      <c r="LKH246" s="92"/>
      <c r="LKI246" s="92"/>
      <c r="LKJ246" s="92"/>
      <c r="LKK246" s="92"/>
      <c r="LKL246" s="92"/>
      <c r="LKM246" s="92"/>
      <c r="LKN246" s="92"/>
      <c r="LKO246" s="92"/>
      <c r="LKP246" s="92"/>
      <c r="LKQ246" s="92"/>
      <c r="LKR246" s="92"/>
      <c r="LKS246" s="92"/>
      <c r="LKT246" s="92"/>
      <c r="LKU246" s="92"/>
      <c r="LKV246" s="92"/>
      <c r="LKW246" s="92"/>
      <c r="LKX246" s="92"/>
      <c r="LKY246" s="92"/>
      <c r="LKZ246" s="92"/>
      <c r="LLA246" s="92"/>
      <c r="LLB246" s="92"/>
      <c r="LLC246" s="92"/>
      <c r="LLD246" s="92"/>
      <c r="LLE246" s="92"/>
      <c r="LLF246" s="92"/>
      <c r="LLG246" s="92"/>
      <c r="LLH246" s="92"/>
      <c r="LLI246" s="92"/>
      <c r="LLJ246" s="92"/>
      <c r="LLK246" s="92"/>
      <c r="LLL246" s="92"/>
      <c r="LLM246" s="92"/>
      <c r="LLN246" s="92"/>
      <c r="LLO246" s="92"/>
      <c r="LLP246" s="92"/>
      <c r="LLQ246" s="92"/>
      <c r="LLR246" s="92"/>
      <c r="LLS246" s="92"/>
      <c r="LLT246" s="92"/>
      <c r="LLU246" s="92"/>
      <c r="LLV246" s="92"/>
      <c r="LLW246" s="92"/>
      <c r="LLX246" s="92"/>
      <c r="LLY246" s="92"/>
      <c r="LLZ246" s="92"/>
      <c r="LMA246" s="92"/>
      <c r="LMB246" s="92"/>
      <c r="LMC246" s="92"/>
      <c r="LMD246" s="92"/>
      <c r="LME246" s="92"/>
      <c r="LMF246" s="92"/>
      <c r="LMG246" s="92"/>
      <c r="LMH246" s="92"/>
      <c r="LMI246" s="92"/>
      <c r="LMJ246" s="92"/>
      <c r="LMK246" s="92"/>
      <c r="LML246" s="92"/>
      <c r="LMM246" s="92"/>
      <c r="LMN246" s="92"/>
      <c r="LMO246" s="92"/>
      <c r="LMP246" s="92"/>
      <c r="LMQ246" s="92"/>
      <c r="LMR246" s="92"/>
      <c r="LMS246" s="92"/>
      <c r="LMT246" s="92"/>
      <c r="LMU246" s="92"/>
      <c r="LMV246" s="92"/>
      <c r="LMW246" s="92"/>
      <c r="LMX246" s="92"/>
      <c r="LMY246" s="92"/>
      <c r="LMZ246" s="92"/>
      <c r="LNA246" s="92"/>
      <c r="LNB246" s="92"/>
      <c r="LNC246" s="92"/>
      <c r="LND246" s="92"/>
      <c r="LNE246" s="92"/>
      <c r="LNF246" s="92"/>
      <c r="LNG246" s="92"/>
      <c r="LNH246" s="92"/>
      <c r="LNI246" s="92"/>
      <c r="LNJ246" s="92"/>
      <c r="LNK246" s="92"/>
      <c r="LNL246" s="92"/>
      <c r="LNM246" s="92"/>
      <c r="LNN246" s="92"/>
      <c r="LNO246" s="92"/>
      <c r="LNP246" s="92"/>
      <c r="LNQ246" s="92"/>
      <c r="LNR246" s="92"/>
      <c r="LNS246" s="92"/>
      <c r="LNT246" s="92"/>
      <c r="LNU246" s="92"/>
      <c r="LNV246" s="92"/>
      <c r="LNW246" s="92"/>
      <c r="LNX246" s="92"/>
      <c r="LNY246" s="92"/>
      <c r="LNZ246" s="92"/>
      <c r="LOA246" s="92"/>
      <c r="LOB246" s="92"/>
      <c r="LOC246" s="92"/>
      <c r="LOD246" s="92"/>
      <c r="LOE246" s="92"/>
      <c r="LOF246" s="92"/>
      <c r="LOG246" s="92"/>
      <c r="LOH246" s="92"/>
      <c r="LOI246" s="92"/>
      <c r="LOJ246" s="92"/>
      <c r="LOK246" s="92"/>
      <c r="LOL246" s="92"/>
      <c r="LOM246" s="92"/>
      <c r="LON246" s="92"/>
      <c r="LOO246" s="92"/>
      <c r="LOP246" s="92"/>
      <c r="LOQ246" s="92"/>
      <c r="LOR246" s="92"/>
      <c r="LOS246" s="92"/>
      <c r="LOT246" s="92"/>
      <c r="LOU246" s="92"/>
      <c r="LOV246" s="92"/>
      <c r="LOW246" s="92"/>
      <c r="LOX246" s="92"/>
      <c r="LOY246" s="92"/>
      <c r="LOZ246" s="92"/>
      <c r="LPA246" s="92"/>
      <c r="LPB246" s="92"/>
      <c r="LPC246" s="92"/>
      <c r="LPD246" s="92"/>
      <c r="LPE246" s="92"/>
      <c r="LPF246" s="92"/>
      <c r="LPG246" s="92"/>
      <c r="LPH246" s="92"/>
      <c r="LPI246" s="92"/>
      <c r="LPJ246" s="92"/>
      <c r="LPK246" s="92"/>
      <c r="LPL246" s="92"/>
      <c r="LPM246" s="92"/>
      <c r="LPN246" s="92"/>
      <c r="LPO246" s="92"/>
      <c r="LPP246" s="92"/>
      <c r="LPQ246" s="92"/>
      <c r="LPR246" s="92"/>
      <c r="LPS246" s="92"/>
      <c r="LPT246" s="92"/>
      <c r="LPU246" s="92"/>
      <c r="LPV246" s="92"/>
      <c r="LPW246" s="92"/>
      <c r="LPX246" s="92"/>
      <c r="LPY246" s="92"/>
      <c r="LPZ246" s="92"/>
      <c r="LQA246" s="92"/>
      <c r="LQB246" s="92"/>
      <c r="LQC246" s="92"/>
      <c r="LQD246" s="92"/>
      <c r="LQE246" s="92"/>
      <c r="LQF246" s="92"/>
      <c r="LQG246" s="92"/>
      <c r="LQH246" s="92"/>
      <c r="LQI246" s="92"/>
      <c r="LQJ246" s="92"/>
      <c r="LQK246" s="92"/>
      <c r="LQL246" s="92"/>
      <c r="LQM246" s="92"/>
      <c r="LQN246" s="92"/>
      <c r="LQO246" s="92"/>
      <c r="LQP246" s="92"/>
      <c r="LQQ246" s="92"/>
      <c r="LQR246" s="92"/>
      <c r="LQS246" s="92"/>
      <c r="LQT246" s="92"/>
      <c r="LQU246" s="92"/>
      <c r="LQV246" s="92"/>
      <c r="LQW246" s="92"/>
      <c r="LQX246" s="92"/>
      <c r="LQY246" s="92"/>
      <c r="LQZ246" s="92"/>
      <c r="LRA246" s="92"/>
      <c r="LRB246" s="92"/>
      <c r="LRC246" s="92"/>
      <c r="LRD246" s="92"/>
      <c r="LRE246" s="92"/>
      <c r="LRF246" s="92"/>
      <c r="LRG246" s="92"/>
      <c r="LRH246" s="92"/>
      <c r="LRI246" s="92"/>
      <c r="LRJ246" s="92"/>
      <c r="LRK246" s="92"/>
      <c r="LRL246" s="92"/>
      <c r="LRM246" s="92"/>
      <c r="LRN246" s="92"/>
      <c r="LRO246" s="92"/>
      <c r="LRP246" s="92"/>
      <c r="LRQ246" s="92"/>
      <c r="LRR246" s="92"/>
      <c r="LRS246" s="92"/>
      <c r="LRT246" s="92"/>
      <c r="LRU246" s="92"/>
      <c r="LRV246" s="92"/>
      <c r="LRW246" s="92"/>
      <c r="LRX246" s="92"/>
      <c r="LRY246" s="92"/>
      <c r="LRZ246" s="92"/>
      <c r="LSA246" s="92"/>
      <c r="LSB246" s="92"/>
      <c r="LSC246" s="92"/>
      <c r="LSD246" s="92"/>
      <c r="LSE246" s="92"/>
      <c r="LSF246" s="92"/>
      <c r="LSG246" s="92"/>
      <c r="LSH246" s="92"/>
      <c r="LSI246" s="92"/>
      <c r="LSJ246" s="92"/>
      <c r="LSK246" s="92"/>
      <c r="LSL246" s="92"/>
      <c r="LSM246" s="92"/>
      <c r="LSN246" s="92"/>
      <c r="LSO246" s="92"/>
      <c r="LSP246" s="92"/>
      <c r="LSQ246" s="92"/>
      <c r="LSR246" s="92"/>
      <c r="LSS246" s="92"/>
      <c r="LST246" s="92"/>
      <c r="LSU246" s="92"/>
      <c r="LSV246" s="92"/>
      <c r="LSW246" s="92"/>
      <c r="LSX246" s="92"/>
      <c r="LSY246" s="92"/>
      <c r="LSZ246" s="92"/>
      <c r="LTA246" s="92"/>
      <c r="LTB246" s="92"/>
      <c r="LTC246" s="92"/>
      <c r="LTD246" s="92"/>
      <c r="LTE246" s="92"/>
      <c r="LTF246" s="92"/>
      <c r="LTG246" s="92"/>
      <c r="LTH246" s="92"/>
      <c r="LTI246" s="92"/>
      <c r="LTJ246" s="92"/>
      <c r="LTK246" s="92"/>
      <c r="LTL246" s="92"/>
      <c r="LTM246" s="92"/>
      <c r="LTN246" s="92"/>
      <c r="LTO246" s="92"/>
      <c r="LTP246" s="92"/>
      <c r="LTQ246" s="92"/>
      <c r="LTR246" s="92"/>
      <c r="LTS246" s="92"/>
      <c r="LTT246" s="92"/>
      <c r="LTU246" s="92"/>
      <c r="LTV246" s="92"/>
      <c r="LTW246" s="92"/>
      <c r="LTX246" s="92"/>
      <c r="LTY246" s="92"/>
      <c r="LTZ246" s="92"/>
      <c r="LUA246" s="92"/>
      <c r="LUB246" s="92"/>
      <c r="LUC246" s="92"/>
      <c r="LUD246" s="92"/>
      <c r="LUE246" s="92"/>
      <c r="LUF246" s="92"/>
      <c r="LUG246" s="92"/>
      <c r="LUH246" s="92"/>
      <c r="LUI246" s="92"/>
      <c r="LUJ246" s="92"/>
      <c r="LUK246" s="92"/>
      <c r="LUL246" s="92"/>
      <c r="LUM246" s="92"/>
      <c r="LUN246" s="92"/>
      <c r="LUO246" s="92"/>
      <c r="LUP246" s="92"/>
      <c r="LUQ246" s="92"/>
      <c r="LUR246" s="92"/>
      <c r="LUS246" s="92"/>
      <c r="LUT246" s="92"/>
      <c r="LUU246" s="92"/>
      <c r="LUV246" s="92"/>
      <c r="LUW246" s="92"/>
      <c r="LUX246" s="92"/>
      <c r="LUY246" s="92"/>
      <c r="LUZ246" s="92"/>
      <c r="LVA246" s="92"/>
      <c r="LVB246" s="92"/>
      <c r="LVC246" s="92"/>
      <c r="LVD246" s="92"/>
      <c r="LVE246" s="92"/>
      <c r="LVF246" s="92"/>
      <c r="LVG246" s="92"/>
      <c r="LVH246" s="92"/>
      <c r="LVI246" s="92"/>
      <c r="LVJ246" s="92"/>
      <c r="LVK246" s="92"/>
      <c r="LVL246" s="92"/>
      <c r="LVM246" s="92"/>
      <c r="LVN246" s="92"/>
      <c r="LVO246" s="92"/>
      <c r="LVP246" s="92"/>
      <c r="LVQ246" s="92"/>
      <c r="LVR246" s="92"/>
      <c r="LVS246" s="92"/>
      <c r="LVT246" s="92"/>
      <c r="LVU246" s="92"/>
      <c r="LVV246" s="92"/>
      <c r="LVW246" s="92"/>
      <c r="LVX246" s="92"/>
      <c r="LVY246" s="92"/>
      <c r="LVZ246" s="92"/>
      <c r="LWA246" s="92"/>
      <c r="LWB246" s="92"/>
      <c r="LWC246" s="92"/>
      <c r="LWD246" s="92"/>
      <c r="LWE246" s="92"/>
      <c r="LWF246" s="92"/>
      <c r="LWG246" s="92"/>
      <c r="LWH246" s="92"/>
      <c r="LWI246" s="92"/>
      <c r="LWJ246" s="92"/>
      <c r="LWK246" s="92"/>
      <c r="LWL246" s="92"/>
      <c r="LWM246" s="92"/>
      <c r="LWN246" s="92"/>
      <c r="LWO246" s="92"/>
      <c r="LWP246" s="92"/>
      <c r="LWQ246" s="92"/>
      <c r="LWR246" s="92"/>
      <c r="LWS246" s="92"/>
      <c r="LWT246" s="92"/>
      <c r="LWU246" s="92"/>
      <c r="LWV246" s="92"/>
      <c r="LWW246" s="92"/>
      <c r="LWX246" s="92"/>
      <c r="LWY246" s="92"/>
      <c r="LWZ246" s="92"/>
      <c r="LXA246" s="92"/>
      <c r="LXB246" s="92"/>
      <c r="LXC246" s="92"/>
      <c r="LXD246" s="92"/>
      <c r="LXE246" s="92"/>
      <c r="LXF246" s="92"/>
      <c r="LXG246" s="92"/>
      <c r="LXH246" s="92"/>
      <c r="LXI246" s="92"/>
      <c r="LXJ246" s="92"/>
      <c r="LXK246" s="92"/>
      <c r="LXL246" s="92"/>
      <c r="LXM246" s="92"/>
      <c r="LXN246" s="92"/>
      <c r="LXO246" s="92"/>
      <c r="LXP246" s="92"/>
      <c r="LXQ246" s="92"/>
      <c r="LXR246" s="92"/>
      <c r="LXS246" s="92"/>
      <c r="LXT246" s="92"/>
      <c r="LXU246" s="92"/>
      <c r="LXV246" s="92"/>
      <c r="LXW246" s="92"/>
      <c r="LXX246" s="92"/>
      <c r="LXY246" s="92"/>
      <c r="LXZ246" s="92"/>
      <c r="LYA246" s="92"/>
      <c r="LYB246" s="92"/>
      <c r="LYC246" s="92"/>
      <c r="LYD246" s="92"/>
      <c r="LYE246" s="92"/>
      <c r="LYF246" s="92"/>
      <c r="LYG246" s="92"/>
      <c r="LYH246" s="92"/>
      <c r="LYI246" s="92"/>
      <c r="LYJ246" s="92"/>
      <c r="LYK246" s="92"/>
      <c r="LYL246" s="92"/>
      <c r="LYM246" s="92"/>
      <c r="LYN246" s="92"/>
      <c r="LYO246" s="92"/>
      <c r="LYP246" s="92"/>
      <c r="LYQ246" s="92"/>
      <c r="LYR246" s="92"/>
      <c r="LYS246" s="92"/>
      <c r="LYT246" s="92"/>
      <c r="LYU246" s="92"/>
      <c r="LYV246" s="92"/>
      <c r="LYW246" s="92"/>
      <c r="LYX246" s="92"/>
      <c r="LYY246" s="92"/>
      <c r="LYZ246" s="92"/>
      <c r="LZA246" s="92"/>
      <c r="LZB246" s="92"/>
      <c r="LZC246" s="92"/>
      <c r="LZD246" s="92"/>
      <c r="LZE246" s="92"/>
      <c r="LZF246" s="92"/>
      <c r="LZG246" s="92"/>
      <c r="LZH246" s="92"/>
      <c r="LZI246" s="92"/>
      <c r="LZJ246" s="92"/>
      <c r="LZK246" s="92"/>
      <c r="LZL246" s="92"/>
      <c r="LZM246" s="92"/>
      <c r="LZN246" s="92"/>
      <c r="LZO246" s="92"/>
      <c r="LZP246" s="92"/>
      <c r="LZQ246" s="92"/>
      <c r="LZR246" s="92"/>
      <c r="LZS246" s="92"/>
      <c r="LZT246" s="92"/>
      <c r="LZU246" s="92"/>
      <c r="LZV246" s="92"/>
      <c r="LZW246" s="92"/>
      <c r="LZX246" s="92"/>
      <c r="LZY246" s="92"/>
      <c r="LZZ246" s="92"/>
      <c r="MAA246" s="92"/>
      <c r="MAB246" s="92"/>
      <c r="MAC246" s="92"/>
      <c r="MAD246" s="92"/>
      <c r="MAE246" s="92"/>
      <c r="MAF246" s="92"/>
      <c r="MAG246" s="92"/>
      <c r="MAH246" s="92"/>
      <c r="MAI246" s="92"/>
      <c r="MAJ246" s="92"/>
      <c r="MAK246" s="92"/>
      <c r="MAL246" s="92"/>
      <c r="MAM246" s="92"/>
      <c r="MAN246" s="92"/>
      <c r="MAO246" s="92"/>
      <c r="MAP246" s="92"/>
      <c r="MAQ246" s="92"/>
      <c r="MAR246" s="92"/>
      <c r="MAS246" s="92"/>
      <c r="MAT246" s="92"/>
      <c r="MAU246" s="92"/>
      <c r="MAV246" s="92"/>
      <c r="MAW246" s="92"/>
      <c r="MAX246" s="92"/>
      <c r="MAY246" s="92"/>
      <c r="MAZ246" s="92"/>
      <c r="MBA246" s="92"/>
      <c r="MBB246" s="92"/>
      <c r="MBC246" s="92"/>
      <c r="MBD246" s="92"/>
      <c r="MBE246" s="92"/>
      <c r="MBF246" s="92"/>
      <c r="MBG246" s="92"/>
      <c r="MBH246" s="92"/>
      <c r="MBI246" s="92"/>
      <c r="MBJ246" s="92"/>
      <c r="MBK246" s="92"/>
      <c r="MBL246" s="92"/>
      <c r="MBM246" s="92"/>
      <c r="MBN246" s="92"/>
      <c r="MBO246" s="92"/>
      <c r="MBP246" s="92"/>
      <c r="MBQ246" s="92"/>
      <c r="MBR246" s="92"/>
      <c r="MBS246" s="92"/>
      <c r="MBT246" s="92"/>
      <c r="MBU246" s="92"/>
      <c r="MBV246" s="92"/>
      <c r="MBW246" s="92"/>
      <c r="MBX246" s="92"/>
      <c r="MBY246" s="92"/>
      <c r="MBZ246" s="92"/>
      <c r="MCA246" s="92"/>
      <c r="MCB246" s="92"/>
      <c r="MCC246" s="92"/>
      <c r="MCD246" s="92"/>
      <c r="MCE246" s="92"/>
      <c r="MCF246" s="92"/>
      <c r="MCG246" s="92"/>
      <c r="MCH246" s="92"/>
      <c r="MCI246" s="92"/>
      <c r="MCJ246" s="92"/>
      <c r="MCK246" s="92"/>
      <c r="MCL246" s="92"/>
      <c r="MCM246" s="92"/>
      <c r="MCN246" s="92"/>
      <c r="MCO246" s="92"/>
      <c r="MCP246" s="92"/>
      <c r="MCQ246" s="92"/>
      <c r="MCR246" s="92"/>
      <c r="MCS246" s="92"/>
      <c r="MCT246" s="92"/>
      <c r="MCU246" s="92"/>
      <c r="MCV246" s="92"/>
      <c r="MCW246" s="92"/>
      <c r="MCX246" s="92"/>
      <c r="MCY246" s="92"/>
      <c r="MCZ246" s="92"/>
      <c r="MDA246" s="92"/>
      <c r="MDB246" s="92"/>
      <c r="MDC246" s="92"/>
      <c r="MDD246" s="92"/>
      <c r="MDE246" s="92"/>
      <c r="MDF246" s="92"/>
      <c r="MDG246" s="92"/>
      <c r="MDH246" s="92"/>
      <c r="MDI246" s="92"/>
      <c r="MDJ246" s="92"/>
      <c r="MDK246" s="92"/>
      <c r="MDL246" s="92"/>
      <c r="MDM246" s="92"/>
      <c r="MDN246" s="92"/>
      <c r="MDO246" s="92"/>
      <c r="MDP246" s="92"/>
      <c r="MDQ246" s="92"/>
      <c r="MDR246" s="92"/>
      <c r="MDS246" s="92"/>
      <c r="MDT246" s="92"/>
      <c r="MDU246" s="92"/>
      <c r="MDV246" s="92"/>
      <c r="MDW246" s="92"/>
      <c r="MDX246" s="92"/>
      <c r="MDY246" s="92"/>
      <c r="MDZ246" s="92"/>
      <c r="MEA246" s="92"/>
      <c r="MEB246" s="92"/>
      <c r="MEC246" s="92"/>
      <c r="MED246" s="92"/>
      <c r="MEE246" s="92"/>
      <c r="MEF246" s="92"/>
      <c r="MEG246" s="92"/>
      <c r="MEH246" s="92"/>
      <c r="MEI246" s="92"/>
      <c r="MEJ246" s="92"/>
      <c r="MEK246" s="92"/>
      <c r="MEL246" s="92"/>
      <c r="MEM246" s="92"/>
      <c r="MEN246" s="92"/>
      <c r="MEO246" s="92"/>
      <c r="MEP246" s="92"/>
      <c r="MEQ246" s="92"/>
      <c r="MER246" s="92"/>
      <c r="MES246" s="92"/>
      <c r="MET246" s="92"/>
      <c r="MEU246" s="92"/>
      <c r="MEV246" s="92"/>
      <c r="MEW246" s="92"/>
      <c r="MEX246" s="92"/>
      <c r="MEY246" s="92"/>
      <c r="MEZ246" s="92"/>
      <c r="MFA246" s="92"/>
      <c r="MFB246" s="92"/>
      <c r="MFC246" s="92"/>
      <c r="MFD246" s="92"/>
      <c r="MFE246" s="92"/>
      <c r="MFF246" s="92"/>
      <c r="MFG246" s="92"/>
      <c r="MFH246" s="92"/>
      <c r="MFI246" s="92"/>
      <c r="MFJ246" s="92"/>
      <c r="MFK246" s="92"/>
      <c r="MFL246" s="92"/>
      <c r="MFM246" s="92"/>
      <c r="MFN246" s="92"/>
      <c r="MFO246" s="92"/>
      <c r="MFP246" s="92"/>
      <c r="MFQ246" s="92"/>
      <c r="MFR246" s="92"/>
      <c r="MFS246" s="92"/>
      <c r="MFT246" s="92"/>
      <c r="MFU246" s="92"/>
      <c r="MFV246" s="92"/>
      <c r="MFW246" s="92"/>
      <c r="MFX246" s="92"/>
      <c r="MFY246" s="92"/>
      <c r="MFZ246" s="92"/>
      <c r="MGA246" s="92"/>
      <c r="MGB246" s="92"/>
      <c r="MGC246" s="92"/>
      <c r="MGD246" s="92"/>
      <c r="MGE246" s="92"/>
      <c r="MGF246" s="92"/>
      <c r="MGG246" s="92"/>
      <c r="MGH246" s="92"/>
      <c r="MGI246" s="92"/>
      <c r="MGJ246" s="92"/>
      <c r="MGK246" s="92"/>
      <c r="MGL246" s="92"/>
      <c r="MGM246" s="92"/>
      <c r="MGN246" s="92"/>
      <c r="MGO246" s="92"/>
      <c r="MGP246" s="92"/>
      <c r="MGQ246" s="92"/>
      <c r="MGR246" s="92"/>
      <c r="MGS246" s="92"/>
      <c r="MGT246" s="92"/>
      <c r="MGU246" s="92"/>
      <c r="MGV246" s="92"/>
      <c r="MGW246" s="92"/>
      <c r="MGX246" s="92"/>
      <c r="MGY246" s="92"/>
      <c r="MGZ246" s="92"/>
      <c r="MHA246" s="92"/>
      <c r="MHB246" s="92"/>
      <c r="MHC246" s="92"/>
      <c r="MHD246" s="92"/>
      <c r="MHE246" s="92"/>
      <c r="MHF246" s="92"/>
      <c r="MHG246" s="92"/>
      <c r="MHH246" s="92"/>
      <c r="MHI246" s="92"/>
      <c r="MHJ246" s="92"/>
      <c r="MHK246" s="92"/>
      <c r="MHL246" s="92"/>
      <c r="MHM246" s="92"/>
      <c r="MHN246" s="92"/>
      <c r="MHO246" s="92"/>
      <c r="MHP246" s="92"/>
      <c r="MHQ246" s="92"/>
      <c r="MHR246" s="92"/>
      <c r="MHS246" s="92"/>
      <c r="MHT246" s="92"/>
      <c r="MHU246" s="92"/>
      <c r="MHV246" s="92"/>
      <c r="MHW246" s="92"/>
      <c r="MHX246" s="92"/>
      <c r="MHY246" s="92"/>
      <c r="MHZ246" s="92"/>
      <c r="MIA246" s="92"/>
      <c r="MIB246" s="92"/>
      <c r="MIC246" s="92"/>
      <c r="MID246" s="92"/>
      <c r="MIE246" s="92"/>
      <c r="MIF246" s="92"/>
      <c r="MIG246" s="92"/>
      <c r="MIH246" s="92"/>
      <c r="MII246" s="92"/>
      <c r="MIJ246" s="92"/>
      <c r="MIK246" s="92"/>
      <c r="MIL246" s="92"/>
      <c r="MIM246" s="92"/>
      <c r="MIN246" s="92"/>
      <c r="MIO246" s="92"/>
      <c r="MIP246" s="92"/>
      <c r="MIQ246" s="92"/>
      <c r="MIR246" s="92"/>
      <c r="MIS246" s="92"/>
      <c r="MIT246" s="92"/>
      <c r="MIU246" s="92"/>
      <c r="MIV246" s="92"/>
      <c r="MIW246" s="92"/>
      <c r="MIX246" s="92"/>
      <c r="MIY246" s="92"/>
      <c r="MIZ246" s="92"/>
      <c r="MJA246" s="92"/>
      <c r="MJB246" s="92"/>
      <c r="MJC246" s="92"/>
      <c r="MJD246" s="92"/>
      <c r="MJE246" s="92"/>
      <c r="MJF246" s="92"/>
      <c r="MJG246" s="92"/>
      <c r="MJH246" s="92"/>
      <c r="MJI246" s="92"/>
      <c r="MJJ246" s="92"/>
      <c r="MJK246" s="92"/>
      <c r="MJL246" s="92"/>
      <c r="MJM246" s="92"/>
      <c r="MJN246" s="92"/>
      <c r="MJO246" s="92"/>
      <c r="MJP246" s="92"/>
      <c r="MJQ246" s="92"/>
      <c r="MJR246" s="92"/>
      <c r="MJS246" s="92"/>
      <c r="MJT246" s="92"/>
      <c r="MJU246" s="92"/>
      <c r="MJV246" s="92"/>
      <c r="MJW246" s="92"/>
      <c r="MJX246" s="92"/>
      <c r="MJY246" s="92"/>
      <c r="MJZ246" s="92"/>
      <c r="MKA246" s="92"/>
      <c r="MKB246" s="92"/>
      <c r="MKC246" s="92"/>
      <c r="MKD246" s="92"/>
      <c r="MKE246" s="92"/>
      <c r="MKF246" s="92"/>
      <c r="MKG246" s="92"/>
      <c r="MKH246" s="92"/>
      <c r="MKI246" s="92"/>
      <c r="MKJ246" s="92"/>
      <c r="MKK246" s="92"/>
      <c r="MKL246" s="92"/>
      <c r="MKM246" s="92"/>
      <c r="MKN246" s="92"/>
      <c r="MKO246" s="92"/>
      <c r="MKP246" s="92"/>
      <c r="MKQ246" s="92"/>
      <c r="MKR246" s="92"/>
      <c r="MKS246" s="92"/>
      <c r="MKT246" s="92"/>
      <c r="MKU246" s="92"/>
      <c r="MKV246" s="92"/>
      <c r="MKW246" s="92"/>
      <c r="MKX246" s="92"/>
      <c r="MKY246" s="92"/>
      <c r="MKZ246" s="92"/>
      <c r="MLA246" s="92"/>
      <c r="MLB246" s="92"/>
      <c r="MLC246" s="92"/>
      <c r="MLD246" s="92"/>
      <c r="MLE246" s="92"/>
      <c r="MLF246" s="92"/>
      <c r="MLG246" s="92"/>
      <c r="MLH246" s="92"/>
      <c r="MLI246" s="92"/>
      <c r="MLJ246" s="92"/>
      <c r="MLK246" s="92"/>
      <c r="MLL246" s="92"/>
      <c r="MLM246" s="92"/>
      <c r="MLN246" s="92"/>
      <c r="MLO246" s="92"/>
      <c r="MLP246" s="92"/>
      <c r="MLQ246" s="92"/>
      <c r="MLR246" s="92"/>
      <c r="MLS246" s="92"/>
      <c r="MLT246" s="92"/>
      <c r="MLU246" s="92"/>
      <c r="MLV246" s="92"/>
      <c r="MLW246" s="92"/>
      <c r="MLX246" s="92"/>
      <c r="MLY246" s="92"/>
      <c r="MLZ246" s="92"/>
      <c r="MMA246" s="92"/>
      <c r="MMB246" s="92"/>
      <c r="MMC246" s="92"/>
      <c r="MMD246" s="92"/>
      <c r="MME246" s="92"/>
      <c r="MMF246" s="92"/>
      <c r="MMG246" s="92"/>
      <c r="MMH246" s="92"/>
      <c r="MMI246" s="92"/>
      <c r="MMJ246" s="92"/>
      <c r="MMK246" s="92"/>
      <c r="MML246" s="92"/>
      <c r="MMM246" s="92"/>
      <c r="MMN246" s="92"/>
      <c r="MMO246" s="92"/>
      <c r="MMP246" s="92"/>
      <c r="MMQ246" s="92"/>
      <c r="MMR246" s="92"/>
      <c r="MMS246" s="92"/>
      <c r="MMT246" s="92"/>
      <c r="MMU246" s="92"/>
      <c r="MMV246" s="92"/>
      <c r="MMW246" s="92"/>
      <c r="MMX246" s="92"/>
      <c r="MMY246" s="92"/>
      <c r="MMZ246" s="92"/>
      <c r="MNA246" s="92"/>
      <c r="MNB246" s="92"/>
      <c r="MNC246" s="92"/>
      <c r="MND246" s="92"/>
      <c r="MNE246" s="92"/>
      <c r="MNF246" s="92"/>
      <c r="MNG246" s="92"/>
      <c r="MNH246" s="92"/>
      <c r="MNI246" s="92"/>
      <c r="MNJ246" s="92"/>
      <c r="MNK246" s="92"/>
      <c r="MNL246" s="92"/>
      <c r="MNM246" s="92"/>
      <c r="MNN246" s="92"/>
      <c r="MNO246" s="92"/>
      <c r="MNP246" s="92"/>
      <c r="MNQ246" s="92"/>
      <c r="MNR246" s="92"/>
      <c r="MNS246" s="92"/>
      <c r="MNT246" s="92"/>
      <c r="MNU246" s="92"/>
      <c r="MNV246" s="92"/>
      <c r="MNW246" s="92"/>
      <c r="MNX246" s="92"/>
      <c r="MNY246" s="92"/>
      <c r="MNZ246" s="92"/>
      <c r="MOA246" s="92"/>
      <c r="MOB246" s="92"/>
      <c r="MOC246" s="92"/>
      <c r="MOD246" s="92"/>
      <c r="MOE246" s="92"/>
      <c r="MOF246" s="92"/>
      <c r="MOG246" s="92"/>
      <c r="MOH246" s="92"/>
      <c r="MOI246" s="92"/>
      <c r="MOJ246" s="92"/>
      <c r="MOK246" s="92"/>
      <c r="MOL246" s="92"/>
      <c r="MOM246" s="92"/>
      <c r="MON246" s="92"/>
      <c r="MOO246" s="92"/>
      <c r="MOP246" s="92"/>
      <c r="MOQ246" s="92"/>
      <c r="MOR246" s="92"/>
      <c r="MOS246" s="92"/>
      <c r="MOT246" s="92"/>
      <c r="MOU246" s="92"/>
      <c r="MOV246" s="92"/>
      <c r="MOW246" s="92"/>
      <c r="MOX246" s="92"/>
      <c r="MOY246" s="92"/>
      <c r="MOZ246" s="92"/>
      <c r="MPA246" s="92"/>
      <c r="MPB246" s="92"/>
      <c r="MPC246" s="92"/>
      <c r="MPD246" s="92"/>
      <c r="MPE246" s="92"/>
      <c r="MPF246" s="92"/>
      <c r="MPG246" s="92"/>
      <c r="MPH246" s="92"/>
      <c r="MPI246" s="92"/>
      <c r="MPJ246" s="92"/>
      <c r="MPK246" s="92"/>
      <c r="MPL246" s="92"/>
      <c r="MPM246" s="92"/>
      <c r="MPN246" s="92"/>
      <c r="MPO246" s="92"/>
      <c r="MPP246" s="92"/>
      <c r="MPQ246" s="92"/>
      <c r="MPR246" s="92"/>
      <c r="MPS246" s="92"/>
      <c r="MPT246" s="92"/>
      <c r="MPU246" s="92"/>
      <c r="MPV246" s="92"/>
      <c r="MPW246" s="92"/>
      <c r="MPX246" s="92"/>
      <c r="MPY246" s="92"/>
      <c r="MPZ246" s="92"/>
      <c r="MQA246" s="92"/>
      <c r="MQB246" s="92"/>
      <c r="MQC246" s="92"/>
      <c r="MQD246" s="92"/>
      <c r="MQE246" s="92"/>
      <c r="MQF246" s="92"/>
      <c r="MQG246" s="92"/>
      <c r="MQH246" s="92"/>
      <c r="MQI246" s="92"/>
      <c r="MQJ246" s="92"/>
      <c r="MQK246" s="92"/>
      <c r="MQL246" s="92"/>
      <c r="MQM246" s="92"/>
      <c r="MQN246" s="92"/>
      <c r="MQO246" s="92"/>
      <c r="MQP246" s="92"/>
      <c r="MQQ246" s="92"/>
      <c r="MQR246" s="92"/>
      <c r="MQS246" s="92"/>
      <c r="MQT246" s="92"/>
      <c r="MQU246" s="92"/>
      <c r="MQV246" s="92"/>
      <c r="MQW246" s="92"/>
      <c r="MQX246" s="92"/>
      <c r="MQY246" s="92"/>
      <c r="MQZ246" s="92"/>
      <c r="MRA246" s="92"/>
      <c r="MRB246" s="92"/>
      <c r="MRC246" s="92"/>
      <c r="MRD246" s="92"/>
      <c r="MRE246" s="92"/>
      <c r="MRF246" s="92"/>
      <c r="MRG246" s="92"/>
      <c r="MRH246" s="92"/>
      <c r="MRI246" s="92"/>
      <c r="MRJ246" s="92"/>
      <c r="MRK246" s="92"/>
      <c r="MRL246" s="92"/>
      <c r="MRM246" s="92"/>
      <c r="MRN246" s="92"/>
      <c r="MRO246" s="92"/>
      <c r="MRP246" s="92"/>
      <c r="MRQ246" s="92"/>
      <c r="MRR246" s="92"/>
      <c r="MRS246" s="92"/>
      <c r="MRT246" s="92"/>
      <c r="MRU246" s="92"/>
      <c r="MRV246" s="92"/>
      <c r="MRW246" s="92"/>
      <c r="MRX246" s="92"/>
      <c r="MRY246" s="92"/>
      <c r="MRZ246" s="92"/>
      <c r="MSA246" s="92"/>
      <c r="MSB246" s="92"/>
      <c r="MSC246" s="92"/>
      <c r="MSD246" s="92"/>
      <c r="MSE246" s="92"/>
      <c r="MSF246" s="92"/>
      <c r="MSG246" s="92"/>
      <c r="MSH246" s="92"/>
      <c r="MSI246" s="92"/>
      <c r="MSJ246" s="92"/>
      <c r="MSK246" s="92"/>
      <c r="MSL246" s="92"/>
      <c r="MSM246" s="92"/>
      <c r="MSN246" s="92"/>
      <c r="MSO246" s="92"/>
      <c r="MSP246" s="92"/>
      <c r="MSQ246" s="92"/>
      <c r="MSR246" s="92"/>
      <c r="MSS246" s="92"/>
      <c r="MST246" s="92"/>
      <c r="MSU246" s="92"/>
      <c r="MSV246" s="92"/>
      <c r="MSW246" s="92"/>
      <c r="MSX246" s="92"/>
      <c r="MSY246" s="92"/>
      <c r="MSZ246" s="92"/>
      <c r="MTA246" s="92"/>
      <c r="MTB246" s="92"/>
      <c r="MTC246" s="92"/>
      <c r="MTD246" s="92"/>
      <c r="MTE246" s="92"/>
      <c r="MTF246" s="92"/>
      <c r="MTG246" s="92"/>
      <c r="MTH246" s="92"/>
      <c r="MTI246" s="92"/>
      <c r="MTJ246" s="92"/>
      <c r="MTK246" s="92"/>
      <c r="MTL246" s="92"/>
      <c r="MTM246" s="92"/>
      <c r="MTN246" s="92"/>
      <c r="MTO246" s="92"/>
      <c r="MTP246" s="92"/>
      <c r="MTQ246" s="92"/>
      <c r="MTR246" s="92"/>
      <c r="MTS246" s="92"/>
      <c r="MTT246" s="92"/>
      <c r="MTU246" s="92"/>
      <c r="MTV246" s="92"/>
      <c r="MTW246" s="92"/>
      <c r="MTX246" s="92"/>
      <c r="MTY246" s="92"/>
      <c r="MTZ246" s="92"/>
      <c r="MUA246" s="92"/>
      <c r="MUB246" s="92"/>
      <c r="MUC246" s="92"/>
      <c r="MUD246" s="92"/>
      <c r="MUE246" s="92"/>
      <c r="MUF246" s="92"/>
      <c r="MUG246" s="92"/>
      <c r="MUH246" s="92"/>
      <c r="MUI246" s="92"/>
      <c r="MUJ246" s="92"/>
      <c r="MUK246" s="92"/>
      <c r="MUL246" s="92"/>
      <c r="MUM246" s="92"/>
      <c r="MUN246" s="92"/>
      <c r="MUO246" s="92"/>
      <c r="MUP246" s="92"/>
      <c r="MUQ246" s="92"/>
      <c r="MUR246" s="92"/>
      <c r="MUS246" s="92"/>
      <c r="MUT246" s="92"/>
      <c r="MUU246" s="92"/>
      <c r="MUV246" s="92"/>
      <c r="MUW246" s="92"/>
      <c r="MUX246" s="92"/>
      <c r="MUY246" s="92"/>
      <c r="MUZ246" s="92"/>
      <c r="MVA246" s="92"/>
      <c r="MVB246" s="92"/>
      <c r="MVC246" s="92"/>
      <c r="MVD246" s="92"/>
      <c r="MVE246" s="92"/>
      <c r="MVF246" s="92"/>
      <c r="MVG246" s="92"/>
      <c r="MVH246" s="92"/>
      <c r="MVI246" s="92"/>
      <c r="MVJ246" s="92"/>
      <c r="MVK246" s="92"/>
      <c r="MVL246" s="92"/>
      <c r="MVM246" s="92"/>
      <c r="MVN246" s="92"/>
      <c r="MVO246" s="92"/>
      <c r="MVP246" s="92"/>
      <c r="MVQ246" s="92"/>
      <c r="MVR246" s="92"/>
      <c r="MVS246" s="92"/>
      <c r="MVT246" s="92"/>
      <c r="MVU246" s="92"/>
      <c r="MVV246" s="92"/>
      <c r="MVW246" s="92"/>
      <c r="MVX246" s="92"/>
      <c r="MVY246" s="92"/>
      <c r="MVZ246" s="92"/>
      <c r="MWA246" s="92"/>
      <c r="MWB246" s="92"/>
      <c r="MWC246" s="92"/>
      <c r="MWD246" s="92"/>
      <c r="MWE246" s="92"/>
      <c r="MWF246" s="92"/>
      <c r="MWG246" s="92"/>
      <c r="MWH246" s="92"/>
      <c r="MWI246" s="92"/>
      <c r="MWJ246" s="92"/>
      <c r="MWK246" s="92"/>
      <c r="MWL246" s="92"/>
      <c r="MWM246" s="92"/>
      <c r="MWN246" s="92"/>
      <c r="MWO246" s="92"/>
      <c r="MWP246" s="92"/>
      <c r="MWQ246" s="92"/>
      <c r="MWR246" s="92"/>
      <c r="MWS246" s="92"/>
      <c r="MWT246" s="92"/>
      <c r="MWU246" s="92"/>
      <c r="MWV246" s="92"/>
      <c r="MWW246" s="92"/>
      <c r="MWX246" s="92"/>
      <c r="MWY246" s="92"/>
      <c r="MWZ246" s="92"/>
      <c r="MXA246" s="92"/>
      <c r="MXB246" s="92"/>
      <c r="MXC246" s="92"/>
      <c r="MXD246" s="92"/>
      <c r="MXE246" s="92"/>
      <c r="MXF246" s="92"/>
      <c r="MXG246" s="92"/>
      <c r="MXH246" s="92"/>
      <c r="MXI246" s="92"/>
      <c r="MXJ246" s="92"/>
      <c r="MXK246" s="92"/>
      <c r="MXL246" s="92"/>
      <c r="MXM246" s="92"/>
      <c r="MXN246" s="92"/>
      <c r="MXO246" s="92"/>
      <c r="MXP246" s="92"/>
      <c r="MXQ246" s="92"/>
      <c r="MXR246" s="92"/>
      <c r="MXS246" s="92"/>
      <c r="MXT246" s="92"/>
      <c r="MXU246" s="92"/>
      <c r="MXV246" s="92"/>
      <c r="MXW246" s="92"/>
      <c r="MXX246" s="92"/>
      <c r="MXY246" s="92"/>
      <c r="MXZ246" s="92"/>
      <c r="MYA246" s="92"/>
      <c r="MYB246" s="92"/>
      <c r="MYC246" s="92"/>
      <c r="MYD246" s="92"/>
      <c r="MYE246" s="92"/>
      <c r="MYF246" s="92"/>
      <c r="MYG246" s="92"/>
      <c r="MYH246" s="92"/>
      <c r="MYI246" s="92"/>
      <c r="MYJ246" s="92"/>
      <c r="MYK246" s="92"/>
      <c r="MYL246" s="92"/>
      <c r="MYM246" s="92"/>
      <c r="MYN246" s="92"/>
      <c r="MYO246" s="92"/>
      <c r="MYP246" s="92"/>
      <c r="MYQ246" s="92"/>
      <c r="MYR246" s="92"/>
      <c r="MYS246" s="92"/>
      <c r="MYT246" s="92"/>
      <c r="MYU246" s="92"/>
      <c r="MYV246" s="92"/>
      <c r="MYW246" s="92"/>
      <c r="MYX246" s="92"/>
      <c r="MYY246" s="92"/>
      <c r="MYZ246" s="92"/>
      <c r="MZA246" s="92"/>
      <c r="MZB246" s="92"/>
      <c r="MZC246" s="92"/>
      <c r="MZD246" s="92"/>
      <c r="MZE246" s="92"/>
      <c r="MZF246" s="92"/>
      <c r="MZG246" s="92"/>
      <c r="MZH246" s="92"/>
      <c r="MZI246" s="92"/>
      <c r="MZJ246" s="92"/>
      <c r="MZK246" s="92"/>
      <c r="MZL246" s="92"/>
      <c r="MZM246" s="92"/>
      <c r="MZN246" s="92"/>
      <c r="MZO246" s="92"/>
      <c r="MZP246" s="92"/>
      <c r="MZQ246" s="92"/>
      <c r="MZR246" s="92"/>
      <c r="MZS246" s="92"/>
      <c r="MZT246" s="92"/>
      <c r="MZU246" s="92"/>
      <c r="MZV246" s="92"/>
      <c r="MZW246" s="92"/>
      <c r="MZX246" s="92"/>
      <c r="MZY246" s="92"/>
      <c r="MZZ246" s="92"/>
      <c r="NAA246" s="92"/>
      <c r="NAB246" s="92"/>
      <c r="NAC246" s="92"/>
      <c r="NAD246" s="92"/>
      <c r="NAE246" s="92"/>
      <c r="NAF246" s="92"/>
      <c r="NAG246" s="92"/>
      <c r="NAH246" s="92"/>
      <c r="NAI246" s="92"/>
      <c r="NAJ246" s="92"/>
      <c r="NAK246" s="92"/>
      <c r="NAL246" s="92"/>
      <c r="NAM246" s="92"/>
      <c r="NAN246" s="92"/>
      <c r="NAO246" s="92"/>
      <c r="NAP246" s="92"/>
      <c r="NAQ246" s="92"/>
      <c r="NAR246" s="92"/>
      <c r="NAS246" s="92"/>
      <c r="NAT246" s="92"/>
      <c r="NAU246" s="92"/>
      <c r="NAV246" s="92"/>
      <c r="NAW246" s="92"/>
      <c r="NAX246" s="92"/>
      <c r="NAY246" s="92"/>
      <c r="NAZ246" s="92"/>
      <c r="NBA246" s="92"/>
      <c r="NBB246" s="92"/>
      <c r="NBC246" s="92"/>
      <c r="NBD246" s="92"/>
      <c r="NBE246" s="92"/>
      <c r="NBF246" s="92"/>
      <c r="NBG246" s="92"/>
      <c r="NBH246" s="92"/>
      <c r="NBI246" s="92"/>
      <c r="NBJ246" s="92"/>
      <c r="NBK246" s="92"/>
      <c r="NBL246" s="92"/>
      <c r="NBM246" s="92"/>
      <c r="NBN246" s="92"/>
      <c r="NBO246" s="92"/>
      <c r="NBP246" s="92"/>
      <c r="NBQ246" s="92"/>
      <c r="NBR246" s="92"/>
      <c r="NBS246" s="92"/>
      <c r="NBT246" s="92"/>
      <c r="NBU246" s="92"/>
      <c r="NBV246" s="92"/>
      <c r="NBW246" s="92"/>
      <c r="NBX246" s="92"/>
      <c r="NBY246" s="92"/>
      <c r="NBZ246" s="92"/>
      <c r="NCA246" s="92"/>
      <c r="NCB246" s="92"/>
      <c r="NCC246" s="92"/>
      <c r="NCD246" s="92"/>
      <c r="NCE246" s="92"/>
      <c r="NCF246" s="92"/>
      <c r="NCG246" s="92"/>
      <c r="NCH246" s="92"/>
      <c r="NCI246" s="92"/>
      <c r="NCJ246" s="92"/>
      <c r="NCK246" s="92"/>
      <c r="NCL246" s="92"/>
      <c r="NCM246" s="92"/>
      <c r="NCN246" s="92"/>
      <c r="NCO246" s="92"/>
      <c r="NCP246" s="92"/>
      <c r="NCQ246" s="92"/>
      <c r="NCR246" s="92"/>
      <c r="NCS246" s="92"/>
      <c r="NCT246" s="92"/>
      <c r="NCU246" s="92"/>
      <c r="NCV246" s="92"/>
      <c r="NCW246" s="92"/>
      <c r="NCX246" s="92"/>
      <c r="NCY246" s="92"/>
      <c r="NCZ246" s="92"/>
      <c r="NDA246" s="92"/>
      <c r="NDB246" s="92"/>
      <c r="NDC246" s="92"/>
      <c r="NDD246" s="92"/>
      <c r="NDE246" s="92"/>
      <c r="NDF246" s="92"/>
      <c r="NDG246" s="92"/>
      <c r="NDH246" s="92"/>
      <c r="NDI246" s="92"/>
      <c r="NDJ246" s="92"/>
      <c r="NDK246" s="92"/>
      <c r="NDL246" s="92"/>
      <c r="NDM246" s="92"/>
      <c r="NDN246" s="92"/>
      <c r="NDO246" s="92"/>
      <c r="NDP246" s="92"/>
      <c r="NDQ246" s="92"/>
      <c r="NDR246" s="92"/>
      <c r="NDS246" s="92"/>
      <c r="NDT246" s="92"/>
      <c r="NDU246" s="92"/>
      <c r="NDV246" s="92"/>
      <c r="NDW246" s="92"/>
      <c r="NDX246" s="92"/>
      <c r="NDY246" s="92"/>
      <c r="NDZ246" s="92"/>
      <c r="NEA246" s="92"/>
      <c r="NEB246" s="92"/>
      <c r="NEC246" s="92"/>
      <c r="NED246" s="92"/>
      <c r="NEE246" s="92"/>
      <c r="NEF246" s="92"/>
      <c r="NEG246" s="92"/>
      <c r="NEH246" s="92"/>
      <c r="NEI246" s="92"/>
      <c r="NEJ246" s="92"/>
      <c r="NEK246" s="92"/>
      <c r="NEL246" s="92"/>
      <c r="NEM246" s="92"/>
      <c r="NEN246" s="92"/>
      <c r="NEO246" s="92"/>
      <c r="NEP246" s="92"/>
      <c r="NEQ246" s="92"/>
      <c r="NER246" s="92"/>
      <c r="NES246" s="92"/>
      <c r="NET246" s="92"/>
      <c r="NEU246" s="92"/>
      <c r="NEV246" s="92"/>
      <c r="NEW246" s="92"/>
      <c r="NEX246" s="92"/>
      <c r="NEY246" s="92"/>
      <c r="NEZ246" s="92"/>
      <c r="NFA246" s="92"/>
      <c r="NFB246" s="92"/>
      <c r="NFC246" s="92"/>
      <c r="NFD246" s="92"/>
      <c r="NFE246" s="92"/>
      <c r="NFF246" s="92"/>
      <c r="NFG246" s="92"/>
      <c r="NFH246" s="92"/>
      <c r="NFI246" s="92"/>
      <c r="NFJ246" s="92"/>
      <c r="NFK246" s="92"/>
      <c r="NFL246" s="92"/>
      <c r="NFM246" s="92"/>
      <c r="NFN246" s="92"/>
      <c r="NFO246" s="92"/>
      <c r="NFP246" s="92"/>
      <c r="NFQ246" s="92"/>
      <c r="NFR246" s="92"/>
      <c r="NFS246" s="92"/>
      <c r="NFT246" s="92"/>
      <c r="NFU246" s="92"/>
      <c r="NFV246" s="92"/>
      <c r="NFW246" s="92"/>
      <c r="NFX246" s="92"/>
      <c r="NFY246" s="92"/>
      <c r="NFZ246" s="92"/>
      <c r="NGA246" s="92"/>
      <c r="NGB246" s="92"/>
      <c r="NGC246" s="92"/>
      <c r="NGD246" s="92"/>
      <c r="NGE246" s="92"/>
      <c r="NGF246" s="92"/>
      <c r="NGG246" s="92"/>
      <c r="NGH246" s="92"/>
      <c r="NGI246" s="92"/>
      <c r="NGJ246" s="92"/>
      <c r="NGK246" s="92"/>
      <c r="NGL246" s="92"/>
      <c r="NGM246" s="92"/>
      <c r="NGN246" s="92"/>
      <c r="NGO246" s="92"/>
      <c r="NGP246" s="92"/>
      <c r="NGQ246" s="92"/>
      <c r="NGR246" s="92"/>
      <c r="NGS246" s="92"/>
      <c r="NGT246" s="92"/>
      <c r="NGU246" s="92"/>
      <c r="NGV246" s="92"/>
      <c r="NGW246" s="92"/>
      <c r="NGX246" s="92"/>
      <c r="NGY246" s="92"/>
      <c r="NGZ246" s="92"/>
      <c r="NHA246" s="92"/>
      <c r="NHB246" s="92"/>
      <c r="NHC246" s="92"/>
      <c r="NHD246" s="92"/>
      <c r="NHE246" s="92"/>
      <c r="NHF246" s="92"/>
      <c r="NHG246" s="92"/>
      <c r="NHH246" s="92"/>
      <c r="NHI246" s="92"/>
      <c r="NHJ246" s="92"/>
      <c r="NHK246" s="92"/>
      <c r="NHL246" s="92"/>
      <c r="NHM246" s="92"/>
      <c r="NHN246" s="92"/>
      <c r="NHO246" s="92"/>
      <c r="NHP246" s="92"/>
      <c r="NHQ246" s="92"/>
      <c r="NHR246" s="92"/>
      <c r="NHS246" s="92"/>
      <c r="NHT246" s="92"/>
      <c r="NHU246" s="92"/>
      <c r="NHV246" s="92"/>
      <c r="NHW246" s="92"/>
      <c r="NHX246" s="92"/>
      <c r="NHY246" s="92"/>
      <c r="NHZ246" s="92"/>
      <c r="NIA246" s="92"/>
      <c r="NIB246" s="92"/>
      <c r="NIC246" s="92"/>
      <c r="NID246" s="92"/>
      <c r="NIE246" s="92"/>
      <c r="NIF246" s="92"/>
      <c r="NIG246" s="92"/>
      <c r="NIH246" s="92"/>
      <c r="NII246" s="92"/>
      <c r="NIJ246" s="92"/>
      <c r="NIK246" s="92"/>
      <c r="NIL246" s="92"/>
      <c r="NIM246" s="92"/>
      <c r="NIN246" s="92"/>
      <c r="NIO246" s="92"/>
      <c r="NIP246" s="92"/>
      <c r="NIQ246" s="92"/>
      <c r="NIR246" s="92"/>
      <c r="NIS246" s="92"/>
      <c r="NIT246" s="92"/>
      <c r="NIU246" s="92"/>
      <c r="NIV246" s="92"/>
      <c r="NIW246" s="92"/>
      <c r="NIX246" s="92"/>
      <c r="NIY246" s="92"/>
      <c r="NIZ246" s="92"/>
      <c r="NJA246" s="92"/>
      <c r="NJB246" s="92"/>
      <c r="NJC246" s="92"/>
      <c r="NJD246" s="92"/>
      <c r="NJE246" s="92"/>
      <c r="NJF246" s="92"/>
      <c r="NJG246" s="92"/>
      <c r="NJH246" s="92"/>
      <c r="NJI246" s="92"/>
      <c r="NJJ246" s="92"/>
      <c r="NJK246" s="92"/>
      <c r="NJL246" s="92"/>
      <c r="NJM246" s="92"/>
      <c r="NJN246" s="92"/>
      <c r="NJO246" s="92"/>
      <c r="NJP246" s="92"/>
      <c r="NJQ246" s="92"/>
      <c r="NJR246" s="92"/>
      <c r="NJS246" s="92"/>
      <c r="NJT246" s="92"/>
      <c r="NJU246" s="92"/>
      <c r="NJV246" s="92"/>
      <c r="NJW246" s="92"/>
      <c r="NJX246" s="92"/>
      <c r="NJY246" s="92"/>
      <c r="NJZ246" s="92"/>
      <c r="NKA246" s="92"/>
      <c r="NKB246" s="92"/>
      <c r="NKC246" s="92"/>
      <c r="NKD246" s="92"/>
      <c r="NKE246" s="92"/>
      <c r="NKF246" s="92"/>
      <c r="NKG246" s="92"/>
      <c r="NKH246" s="92"/>
      <c r="NKI246" s="92"/>
      <c r="NKJ246" s="92"/>
      <c r="NKK246" s="92"/>
      <c r="NKL246" s="92"/>
      <c r="NKM246" s="92"/>
      <c r="NKN246" s="92"/>
      <c r="NKO246" s="92"/>
      <c r="NKP246" s="92"/>
      <c r="NKQ246" s="92"/>
      <c r="NKR246" s="92"/>
      <c r="NKS246" s="92"/>
      <c r="NKT246" s="92"/>
      <c r="NKU246" s="92"/>
      <c r="NKV246" s="92"/>
      <c r="NKW246" s="92"/>
      <c r="NKX246" s="92"/>
      <c r="NKY246" s="92"/>
      <c r="NKZ246" s="92"/>
      <c r="NLA246" s="92"/>
      <c r="NLB246" s="92"/>
      <c r="NLC246" s="92"/>
      <c r="NLD246" s="92"/>
      <c r="NLE246" s="92"/>
      <c r="NLF246" s="92"/>
      <c r="NLG246" s="92"/>
      <c r="NLH246" s="92"/>
      <c r="NLI246" s="92"/>
      <c r="NLJ246" s="92"/>
      <c r="NLK246" s="92"/>
      <c r="NLL246" s="92"/>
      <c r="NLM246" s="92"/>
      <c r="NLN246" s="92"/>
      <c r="NLO246" s="92"/>
      <c r="NLP246" s="92"/>
      <c r="NLQ246" s="92"/>
      <c r="NLR246" s="92"/>
      <c r="NLS246" s="92"/>
      <c r="NLT246" s="92"/>
      <c r="NLU246" s="92"/>
      <c r="NLV246" s="92"/>
      <c r="NLW246" s="92"/>
      <c r="NLX246" s="92"/>
      <c r="NLY246" s="92"/>
      <c r="NLZ246" s="92"/>
      <c r="NMA246" s="92"/>
      <c r="NMB246" s="92"/>
      <c r="NMC246" s="92"/>
      <c r="NMD246" s="92"/>
      <c r="NME246" s="92"/>
      <c r="NMF246" s="92"/>
      <c r="NMG246" s="92"/>
      <c r="NMH246" s="92"/>
      <c r="NMI246" s="92"/>
      <c r="NMJ246" s="92"/>
      <c r="NMK246" s="92"/>
      <c r="NML246" s="92"/>
      <c r="NMM246" s="92"/>
      <c r="NMN246" s="92"/>
      <c r="NMO246" s="92"/>
      <c r="NMP246" s="92"/>
      <c r="NMQ246" s="92"/>
      <c r="NMR246" s="92"/>
      <c r="NMS246" s="92"/>
      <c r="NMT246" s="92"/>
      <c r="NMU246" s="92"/>
      <c r="NMV246" s="92"/>
      <c r="NMW246" s="92"/>
      <c r="NMX246" s="92"/>
      <c r="NMY246" s="92"/>
      <c r="NMZ246" s="92"/>
      <c r="NNA246" s="92"/>
      <c r="NNB246" s="92"/>
      <c r="NNC246" s="92"/>
      <c r="NND246" s="92"/>
      <c r="NNE246" s="92"/>
      <c r="NNF246" s="92"/>
      <c r="NNG246" s="92"/>
      <c r="NNH246" s="92"/>
      <c r="NNI246" s="92"/>
      <c r="NNJ246" s="92"/>
      <c r="NNK246" s="92"/>
      <c r="NNL246" s="92"/>
      <c r="NNM246" s="92"/>
      <c r="NNN246" s="92"/>
      <c r="NNO246" s="92"/>
      <c r="NNP246" s="92"/>
      <c r="NNQ246" s="92"/>
      <c r="NNR246" s="92"/>
      <c r="NNS246" s="92"/>
      <c r="NNT246" s="92"/>
      <c r="NNU246" s="92"/>
      <c r="NNV246" s="92"/>
      <c r="NNW246" s="92"/>
      <c r="NNX246" s="92"/>
      <c r="NNY246" s="92"/>
      <c r="NNZ246" s="92"/>
      <c r="NOA246" s="92"/>
      <c r="NOB246" s="92"/>
      <c r="NOC246" s="92"/>
      <c r="NOD246" s="92"/>
      <c r="NOE246" s="92"/>
      <c r="NOF246" s="92"/>
      <c r="NOG246" s="92"/>
      <c r="NOH246" s="92"/>
      <c r="NOI246" s="92"/>
      <c r="NOJ246" s="92"/>
      <c r="NOK246" s="92"/>
      <c r="NOL246" s="92"/>
      <c r="NOM246" s="92"/>
      <c r="NON246" s="92"/>
      <c r="NOO246" s="92"/>
      <c r="NOP246" s="92"/>
      <c r="NOQ246" s="92"/>
      <c r="NOR246" s="92"/>
      <c r="NOS246" s="92"/>
      <c r="NOT246" s="92"/>
      <c r="NOU246" s="92"/>
      <c r="NOV246" s="92"/>
      <c r="NOW246" s="92"/>
      <c r="NOX246" s="92"/>
      <c r="NOY246" s="92"/>
      <c r="NOZ246" s="92"/>
      <c r="NPA246" s="92"/>
      <c r="NPB246" s="92"/>
      <c r="NPC246" s="92"/>
      <c r="NPD246" s="92"/>
      <c r="NPE246" s="92"/>
      <c r="NPF246" s="92"/>
      <c r="NPG246" s="92"/>
      <c r="NPH246" s="92"/>
      <c r="NPI246" s="92"/>
      <c r="NPJ246" s="92"/>
      <c r="NPK246" s="92"/>
      <c r="NPL246" s="92"/>
      <c r="NPM246" s="92"/>
      <c r="NPN246" s="92"/>
      <c r="NPO246" s="92"/>
      <c r="NPP246" s="92"/>
      <c r="NPQ246" s="92"/>
      <c r="NPR246" s="92"/>
      <c r="NPS246" s="92"/>
      <c r="NPT246" s="92"/>
      <c r="NPU246" s="92"/>
      <c r="NPV246" s="92"/>
      <c r="NPW246" s="92"/>
      <c r="NPX246" s="92"/>
      <c r="NPY246" s="92"/>
      <c r="NPZ246" s="92"/>
      <c r="NQA246" s="92"/>
      <c r="NQB246" s="92"/>
      <c r="NQC246" s="92"/>
      <c r="NQD246" s="92"/>
      <c r="NQE246" s="92"/>
      <c r="NQF246" s="92"/>
      <c r="NQG246" s="92"/>
      <c r="NQH246" s="92"/>
      <c r="NQI246" s="92"/>
      <c r="NQJ246" s="92"/>
      <c r="NQK246" s="92"/>
      <c r="NQL246" s="92"/>
      <c r="NQM246" s="92"/>
      <c r="NQN246" s="92"/>
      <c r="NQO246" s="92"/>
      <c r="NQP246" s="92"/>
      <c r="NQQ246" s="92"/>
      <c r="NQR246" s="92"/>
      <c r="NQS246" s="92"/>
      <c r="NQT246" s="92"/>
      <c r="NQU246" s="92"/>
      <c r="NQV246" s="92"/>
      <c r="NQW246" s="92"/>
      <c r="NQX246" s="92"/>
      <c r="NQY246" s="92"/>
      <c r="NQZ246" s="92"/>
      <c r="NRA246" s="92"/>
      <c r="NRB246" s="92"/>
      <c r="NRC246" s="92"/>
      <c r="NRD246" s="92"/>
      <c r="NRE246" s="92"/>
      <c r="NRF246" s="92"/>
      <c r="NRG246" s="92"/>
      <c r="NRH246" s="92"/>
      <c r="NRI246" s="92"/>
      <c r="NRJ246" s="92"/>
      <c r="NRK246" s="92"/>
      <c r="NRL246" s="92"/>
      <c r="NRM246" s="92"/>
      <c r="NRN246" s="92"/>
      <c r="NRO246" s="92"/>
      <c r="NRP246" s="92"/>
      <c r="NRQ246" s="92"/>
      <c r="NRR246" s="92"/>
      <c r="NRS246" s="92"/>
      <c r="NRT246" s="92"/>
      <c r="NRU246" s="92"/>
      <c r="NRV246" s="92"/>
      <c r="NRW246" s="92"/>
      <c r="NRX246" s="92"/>
      <c r="NRY246" s="92"/>
      <c r="NRZ246" s="92"/>
      <c r="NSA246" s="92"/>
      <c r="NSB246" s="92"/>
      <c r="NSC246" s="92"/>
      <c r="NSD246" s="92"/>
      <c r="NSE246" s="92"/>
      <c r="NSF246" s="92"/>
      <c r="NSG246" s="92"/>
      <c r="NSH246" s="92"/>
      <c r="NSI246" s="92"/>
      <c r="NSJ246" s="92"/>
      <c r="NSK246" s="92"/>
      <c r="NSL246" s="92"/>
      <c r="NSM246" s="92"/>
      <c r="NSN246" s="92"/>
      <c r="NSO246" s="92"/>
      <c r="NSP246" s="92"/>
      <c r="NSQ246" s="92"/>
      <c r="NSR246" s="92"/>
      <c r="NSS246" s="92"/>
      <c r="NST246" s="92"/>
      <c r="NSU246" s="92"/>
      <c r="NSV246" s="92"/>
      <c r="NSW246" s="92"/>
      <c r="NSX246" s="92"/>
      <c r="NSY246" s="92"/>
      <c r="NSZ246" s="92"/>
      <c r="NTA246" s="92"/>
      <c r="NTB246" s="92"/>
      <c r="NTC246" s="92"/>
      <c r="NTD246" s="92"/>
      <c r="NTE246" s="92"/>
      <c r="NTF246" s="92"/>
      <c r="NTG246" s="92"/>
      <c r="NTH246" s="92"/>
      <c r="NTI246" s="92"/>
      <c r="NTJ246" s="92"/>
      <c r="NTK246" s="92"/>
      <c r="NTL246" s="92"/>
      <c r="NTM246" s="92"/>
      <c r="NTN246" s="92"/>
      <c r="NTO246" s="92"/>
      <c r="NTP246" s="92"/>
      <c r="NTQ246" s="92"/>
      <c r="NTR246" s="92"/>
      <c r="NTS246" s="92"/>
      <c r="NTT246" s="92"/>
      <c r="NTU246" s="92"/>
      <c r="NTV246" s="92"/>
      <c r="NTW246" s="92"/>
      <c r="NTX246" s="92"/>
      <c r="NTY246" s="92"/>
      <c r="NTZ246" s="92"/>
      <c r="NUA246" s="92"/>
      <c r="NUB246" s="92"/>
      <c r="NUC246" s="92"/>
      <c r="NUD246" s="92"/>
      <c r="NUE246" s="92"/>
      <c r="NUF246" s="92"/>
      <c r="NUG246" s="92"/>
      <c r="NUH246" s="92"/>
      <c r="NUI246" s="92"/>
      <c r="NUJ246" s="92"/>
      <c r="NUK246" s="92"/>
      <c r="NUL246" s="92"/>
      <c r="NUM246" s="92"/>
      <c r="NUN246" s="92"/>
      <c r="NUO246" s="92"/>
      <c r="NUP246" s="92"/>
      <c r="NUQ246" s="92"/>
      <c r="NUR246" s="92"/>
      <c r="NUS246" s="92"/>
      <c r="NUT246" s="92"/>
      <c r="NUU246" s="92"/>
      <c r="NUV246" s="92"/>
      <c r="NUW246" s="92"/>
      <c r="NUX246" s="92"/>
      <c r="NUY246" s="92"/>
      <c r="NUZ246" s="92"/>
      <c r="NVA246" s="92"/>
      <c r="NVB246" s="92"/>
      <c r="NVC246" s="92"/>
      <c r="NVD246" s="92"/>
      <c r="NVE246" s="92"/>
      <c r="NVF246" s="92"/>
      <c r="NVG246" s="92"/>
      <c r="NVH246" s="92"/>
      <c r="NVI246" s="92"/>
      <c r="NVJ246" s="92"/>
      <c r="NVK246" s="92"/>
      <c r="NVL246" s="92"/>
      <c r="NVM246" s="92"/>
      <c r="NVN246" s="92"/>
      <c r="NVO246" s="92"/>
      <c r="NVP246" s="92"/>
      <c r="NVQ246" s="92"/>
      <c r="NVR246" s="92"/>
      <c r="NVS246" s="92"/>
      <c r="NVT246" s="92"/>
      <c r="NVU246" s="92"/>
      <c r="NVV246" s="92"/>
      <c r="NVW246" s="92"/>
      <c r="NVX246" s="92"/>
      <c r="NVY246" s="92"/>
      <c r="NVZ246" s="92"/>
      <c r="NWA246" s="92"/>
      <c r="NWB246" s="92"/>
      <c r="NWC246" s="92"/>
      <c r="NWD246" s="92"/>
      <c r="NWE246" s="92"/>
      <c r="NWF246" s="92"/>
      <c r="NWG246" s="92"/>
      <c r="NWH246" s="92"/>
      <c r="NWI246" s="92"/>
      <c r="NWJ246" s="92"/>
      <c r="NWK246" s="92"/>
      <c r="NWL246" s="92"/>
      <c r="NWM246" s="92"/>
      <c r="NWN246" s="92"/>
      <c r="NWO246" s="92"/>
      <c r="NWP246" s="92"/>
      <c r="NWQ246" s="92"/>
      <c r="NWR246" s="92"/>
      <c r="NWS246" s="92"/>
      <c r="NWT246" s="92"/>
      <c r="NWU246" s="92"/>
      <c r="NWV246" s="92"/>
      <c r="NWW246" s="92"/>
      <c r="NWX246" s="92"/>
      <c r="NWY246" s="92"/>
      <c r="NWZ246" s="92"/>
      <c r="NXA246" s="92"/>
      <c r="NXB246" s="92"/>
      <c r="NXC246" s="92"/>
      <c r="NXD246" s="92"/>
      <c r="NXE246" s="92"/>
      <c r="NXF246" s="92"/>
      <c r="NXG246" s="92"/>
      <c r="NXH246" s="92"/>
      <c r="NXI246" s="92"/>
      <c r="NXJ246" s="92"/>
      <c r="NXK246" s="92"/>
      <c r="NXL246" s="92"/>
      <c r="NXM246" s="92"/>
      <c r="NXN246" s="92"/>
      <c r="NXO246" s="92"/>
      <c r="NXP246" s="92"/>
      <c r="NXQ246" s="92"/>
      <c r="NXR246" s="92"/>
      <c r="NXS246" s="92"/>
      <c r="NXT246" s="92"/>
      <c r="NXU246" s="92"/>
      <c r="NXV246" s="92"/>
      <c r="NXW246" s="92"/>
      <c r="NXX246" s="92"/>
      <c r="NXY246" s="92"/>
      <c r="NXZ246" s="92"/>
      <c r="NYA246" s="92"/>
      <c r="NYB246" s="92"/>
      <c r="NYC246" s="92"/>
      <c r="NYD246" s="92"/>
      <c r="NYE246" s="92"/>
      <c r="NYF246" s="92"/>
      <c r="NYG246" s="92"/>
      <c r="NYH246" s="92"/>
      <c r="NYI246" s="92"/>
      <c r="NYJ246" s="92"/>
      <c r="NYK246" s="92"/>
      <c r="NYL246" s="92"/>
      <c r="NYM246" s="92"/>
      <c r="NYN246" s="92"/>
      <c r="NYO246" s="92"/>
      <c r="NYP246" s="92"/>
      <c r="NYQ246" s="92"/>
      <c r="NYR246" s="92"/>
      <c r="NYS246" s="92"/>
      <c r="NYT246" s="92"/>
      <c r="NYU246" s="92"/>
      <c r="NYV246" s="92"/>
      <c r="NYW246" s="92"/>
      <c r="NYX246" s="92"/>
      <c r="NYY246" s="92"/>
      <c r="NYZ246" s="92"/>
      <c r="NZA246" s="92"/>
      <c r="NZB246" s="92"/>
      <c r="NZC246" s="92"/>
      <c r="NZD246" s="92"/>
      <c r="NZE246" s="92"/>
      <c r="NZF246" s="92"/>
      <c r="NZG246" s="92"/>
      <c r="NZH246" s="92"/>
      <c r="NZI246" s="92"/>
      <c r="NZJ246" s="92"/>
      <c r="NZK246" s="92"/>
      <c r="NZL246" s="92"/>
      <c r="NZM246" s="92"/>
      <c r="NZN246" s="92"/>
      <c r="NZO246" s="92"/>
      <c r="NZP246" s="92"/>
      <c r="NZQ246" s="92"/>
      <c r="NZR246" s="92"/>
      <c r="NZS246" s="92"/>
      <c r="NZT246" s="92"/>
      <c r="NZU246" s="92"/>
      <c r="NZV246" s="92"/>
      <c r="NZW246" s="92"/>
      <c r="NZX246" s="92"/>
      <c r="NZY246" s="92"/>
      <c r="NZZ246" s="92"/>
      <c r="OAA246" s="92"/>
      <c r="OAB246" s="92"/>
      <c r="OAC246" s="92"/>
      <c r="OAD246" s="92"/>
      <c r="OAE246" s="92"/>
      <c r="OAF246" s="92"/>
      <c r="OAG246" s="92"/>
      <c r="OAH246" s="92"/>
      <c r="OAI246" s="92"/>
      <c r="OAJ246" s="92"/>
      <c r="OAK246" s="92"/>
      <c r="OAL246" s="92"/>
      <c r="OAM246" s="92"/>
      <c r="OAN246" s="92"/>
      <c r="OAO246" s="92"/>
      <c r="OAP246" s="92"/>
      <c r="OAQ246" s="92"/>
      <c r="OAR246" s="92"/>
      <c r="OAS246" s="92"/>
      <c r="OAT246" s="92"/>
      <c r="OAU246" s="92"/>
      <c r="OAV246" s="92"/>
      <c r="OAW246" s="92"/>
      <c r="OAX246" s="92"/>
      <c r="OAY246" s="92"/>
      <c r="OAZ246" s="92"/>
      <c r="OBA246" s="92"/>
      <c r="OBB246" s="92"/>
      <c r="OBC246" s="92"/>
      <c r="OBD246" s="92"/>
      <c r="OBE246" s="92"/>
      <c r="OBF246" s="92"/>
      <c r="OBG246" s="92"/>
      <c r="OBH246" s="92"/>
      <c r="OBI246" s="92"/>
      <c r="OBJ246" s="92"/>
      <c r="OBK246" s="92"/>
      <c r="OBL246" s="92"/>
      <c r="OBM246" s="92"/>
      <c r="OBN246" s="92"/>
      <c r="OBO246" s="92"/>
      <c r="OBP246" s="92"/>
      <c r="OBQ246" s="92"/>
      <c r="OBR246" s="92"/>
      <c r="OBS246" s="92"/>
      <c r="OBT246" s="92"/>
      <c r="OBU246" s="92"/>
      <c r="OBV246" s="92"/>
      <c r="OBW246" s="92"/>
      <c r="OBX246" s="92"/>
      <c r="OBY246" s="92"/>
      <c r="OBZ246" s="92"/>
      <c r="OCA246" s="92"/>
      <c r="OCB246" s="92"/>
      <c r="OCC246" s="92"/>
      <c r="OCD246" s="92"/>
      <c r="OCE246" s="92"/>
      <c r="OCF246" s="92"/>
      <c r="OCG246" s="92"/>
      <c r="OCH246" s="92"/>
      <c r="OCI246" s="92"/>
      <c r="OCJ246" s="92"/>
      <c r="OCK246" s="92"/>
      <c r="OCL246" s="92"/>
      <c r="OCM246" s="92"/>
      <c r="OCN246" s="92"/>
      <c r="OCO246" s="92"/>
      <c r="OCP246" s="92"/>
      <c r="OCQ246" s="92"/>
      <c r="OCR246" s="92"/>
      <c r="OCS246" s="92"/>
      <c r="OCT246" s="92"/>
      <c r="OCU246" s="92"/>
      <c r="OCV246" s="92"/>
      <c r="OCW246" s="92"/>
      <c r="OCX246" s="92"/>
      <c r="OCY246" s="92"/>
      <c r="OCZ246" s="92"/>
      <c r="ODA246" s="92"/>
      <c r="ODB246" s="92"/>
      <c r="ODC246" s="92"/>
      <c r="ODD246" s="92"/>
      <c r="ODE246" s="92"/>
      <c r="ODF246" s="92"/>
      <c r="ODG246" s="92"/>
      <c r="ODH246" s="92"/>
      <c r="ODI246" s="92"/>
      <c r="ODJ246" s="92"/>
      <c r="ODK246" s="92"/>
      <c r="ODL246" s="92"/>
      <c r="ODM246" s="92"/>
      <c r="ODN246" s="92"/>
      <c r="ODO246" s="92"/>
      <c r="ODP246" s="92"/>
      <c r="ODQ246" s="92"/>
      <c r="ODR246" s="92"/>
      <c r="ODS246" s="92"/>
      <c r="ODT246" s="92"/>
      <c r="ODU246" s="92"/>
      <c r="ODV246" s="92"/>
      <c r="ODW246" s="92"/>
      <c r="ODX246" s="92"/>
      <c r="ODY246" s="92"/>
      <c r="ODZ246" s="92"/>
      <c r="OEA246" s="92"/>
      <c r="OEB246" s="92"/>
      <c r="OEC246" s="92"/>
      <c r="OED246" s="92"/>
      <c r="OEE246" s="92"/>
      <c r="OEF246" s="92"/>
      <c r="OEG246" s="92"/>
      <c r="OEH246" s="92"/>
      <c r="OEI246" s="92"/>
      <c r="OEJ246" s="92"/>
      <c r="OEK246" s="92"/>
      <c r="OEL246" s="92"/>
      <c r="OEM246" s="92"/>
      <c r="OEN246" s="92"/>
      <c r="OEO246" s="92"/>
      <c r="OEP246" s="92"/>
      <c r="OEQ246" s="92"/>
      <c r="OER246" s="92"/>
      <c r="OES246" s="92"/>
      <c r="OET246" s="92"/>
      <c r="OEU246" s="92"/>
      <c r="OEV246" s="92"/>
      <c r="OEW246" s="92"/>
      <c r="OEX246" s="92"/>
      <c r="OEY246" s="92"/>
      <c r="OEZ246" s="92"/>
      <c r="OFA246" s="92"/>
      <c r="OFB246" s="92"/>
      <c r="OFC246" s="92"/>
      <c r="OFD246" s="92"/>
      <c r="OFE246" s="92"/>
      <c r="OFF246" s="92"/>
      <c r="OFG246" s="92"/>
      <c r="OFH246" s="92"/>
      <c r="OFI246" s="92"/>
      <c r="OFJ246" s="92"/>
      <c r="OFK246" s="92"/>
      <c r="OFL246" s="92"/>
      <c r="OFM246" s="92"/>
      <c r="OFN246" s="92"/>
      <c r="OFO246" s="92"/>
      <c r="OFP246" s="92"/>
      <c r="OFQ246" s="92"/>
      <c r="OFR246" s="92"/>
      <c r="OFS246" s="92"/>
      <c r="OFT246" s="92"/>
      <c r="OFU246" s="92"/>
      <c r="OFV246" s="92"/>
      <c r="OFW246" s="92"/>
      <c r="OFX246" s="92"/>
      <c r="OFY246" s="92"/>
      <c r="OFZ246" s="92"/>
      <c r="OGA246" s="92"/>
      <c r="OGB246" s="92"/>
      <c r="OGC246" s="92"/>
      <c r="OGD246" s="92"/>
      <c r="OGE246" s="92"/>
      <c r="OGF246" s="92"/>
      <c r="OGG246" s="92"/>
      <c r="OGH246" s="92"/>
      <c r="OGI246" s="92"/>
      <c r="OGJ246" s="92"/>
      <c r="OGK246" s="92"/>
      <c r="OGL246" s="92"/>
      <c r="OGM246" s="92"/>
      <c r="OGN246" s="92"/>
      <c r="OGO246" s="92"/>
      <c r="OGP246" s="92"/>
      <c r="OGQ246" s="92"/>
      <c r="OGR246" s="92"/>
      <c r="OGS246" s="92"/>
      <c r="OGT246" s="92"/>
      <c r="OGU246" s="92"/>
      <c r="OGV246" s="92"/>
      <c r="OGW246" s="92"/>
      <c r="OGX246" s="92"/>
      <c r="OGY246" s="92"/>
      <c r="OGZ246" s="92"/>
      <c r="OHA246" s="92"/>
      <c r="OHB246" s="92"/>
      <c r="OHC246" s="92"/>
      <c r="OHD246" s="92"/>
      <c r="OHE246" s="92"/>
      <c r="OHF246" s="92"/>
      <c r="OHG246" s="92"/>
      <c r="OHH246" s="92"/>
      <c r="OHI246" s="92"/>
      <c r="OHJ246" s="92"/>
      <c r="OHK246" s="92"/>
      <c r="OHL246" s="92"/>
      <c r="OHM246" s="92"/>
      <c r="OHN246" s="92"/>
      <c r="OHO246" s="92"/>
      <c r="OHP246" s="92"/>
      <c r="OHQ246" s="92"/>
      <c r="OHR246" s="92"/>
      <c r="OHS246" s="92"/>
      <c r="OHT246" s="92"/>
      <c r="OHU246" s="92"/>
      <c r="OHV246" s="92"/>
      <c r="OHW246" s="92"/>
      <c r="OHX246" s="92"/>
      <c r="OHY246" s="92"/>
      <c r="OHZ246" s="92"/>
      <c r="OIA246" s="92"/>
      <c r="OIB246" s="92"/>
      <c r="OIC246" s="92"/>
      <c r="OID246" s="92"/>
      <c r="OIE246" s="92"/>
      <c r="OIF246" s="92"/>
      <c r="OIG246" s="92"/>
      <c r="OIH246" s="92"/>
      <c r="OII246" s="92"/>
      <c r="OIJ246" s="92"/>
      <c r="OIK246" s="92"/>
      <c r="OIL246" s="92"/>
      <c r="OIM246" s="92"/>
      <c r="OIN246" s="92"/>
      <c r="OIO246" s="92"/>
      <c r="OIP246" s="92"/>
      <c r="OIQ246" s="92"/>
      <c r="OIR246" s="92"/>
      <c r="OIS246" s="92"/>
      <c r="OIT246" s="92"/>
      <c r="OIU246" s="92"/>
      <c r="OIV246" s="92"/>
      <c r="OIW246" s="92"/>
      <c r="OIX246" s="92"/>
      <c r="OIY246" s="92"/>
      <c r="OIZ246" s="92"/>
      <c r="OJA246" s="92"/>
      <c r="OJB246" s="92"/>
      <c r="OJC246" s="92"/>
      <c r="OJD246" s="92"/>
      <c r="OJE246" s="92"/>
      <c r="OJF246" s="92"/>
      <c r="OJG246" s="92"/>
      <c r="OJH246" s="92"/>
      <c r="OJI246" s="92"/>
      <c r="OJJ246" s="92"/>
      <c r="OJK246" s="92"/>
      <c r="OJL246" s="92"/>
      <c r="OJM246" s="92"/>
      <c r="OJN246" s="92"/>
      <c r="OJO246" s="92"/>
      <c r="OJP246" s="92"/>
      <c r="OJQ246" s="92"/>
      <c r="OJR246" s="92"/>
      <c r="OJS246" s="92"/>
      <c r="OJT246" s="92"/>
      <c r="OJU246" s="92"/>
      <c r="OJV246" s="92"/>
      <c r="OJW246" s="92"/>
      <c r="OJX246" s="92"/>
      <c r="OJY246" s="92"/>
      <c r="OJZ246" s="92"/>
      <c r="OKA246" s="92"/>
      <c r="OKB246" s="92"/>
      <c r="OKC246" s="92"/>
      <c r="OKD246" s="92"/>
      <c r="OKE246" s="92"/>
      <c r="OKF246" s="92"/>
      <c r="OKG246" s="92"/>
      <c r="OKH246" s="92"/>
      <c r="OKI246" s="92"/>
      <c r="OKJ246" s="92"/>
      <c r="OKK246" s="92"/>
      <c r="OKL246" s="92"/>
      <c r="OKM246" s="92"/>
      <c r="OKN246" s="92"/>
      <c r="OKO246" s="92"/>
      <c r="OKP246" s="92"/>
      <c r="OKQ246" s="92"/>
      <c r="OKR246" s="92"/>
      <c r="OKS246" s="92"/>
      <c r="OKT246" s="92"/>
      <c r="OKU246" s="92"/>
      <c r="OKV246" s="92"/>
      <c r="OKW246" s="92"/>
      <c r="OKX246" s="92"/>
      <c r="OKY246" s="92"/>
      <c r="OKZ246" s="92"/>
      <c r="OLA246" s="92"/>
      <c r="OLB246" s="92"/>
      <c r="OLC246" s="92"/>
      <c r="OLD246" s="92"/>
      <c r="OLE246" s="92"/>
      <c r="OLF246" s="92"/>
      <c r="OLG246" s="92"/>
      <c r="OLH246" s="92"/>
      <c r="OLI246" s="92"/>
      <c r="OLJ246" s="92"/>
      <c r="OLK246" s="92"/>
      <c r="OLL246" s="92"/>
      <c r="OLM246" s="92"/>
      <c r="OLN246" s="92"/>
      <c r="OLO246" s="92"/>
      <c r="OLP246" s="92"/>
      <c r="OLQ246" s="92"/>
      <c r="OLR246" s="92"/>
      <c r="OLS246" s="92"/>
      <c r="OLT246" s="92"/>
      <c r="OLU246" s="92"/>
      <c r="OLV246" s="92"/>
      <c r="OLW246" s="92"/>
      <c r="OLX246" s="92"/>
      <c r="OLY246" s="92"/>
      <c r="OLZ246" s="92"/>
      <c r="OMA246" s="92"/>
      <c r="OMB246" s="92"/>
      <c r="OMC246" s="92"/>
      <c r="OMD246" s="92"/>
      <c r="OME246" s="92"/>
      <c r="OMF246" s="92"/>
      <c r="OMG246" s="92"/>
      <c r="OMH246" s="92"/>
      <c r="OMI246" s="92"/>
      <c r="OMJ246" s="92"/>
      <c r="OMK246" s="92"/>
      <c r="OML246" s="92"/>
      <c r="OMM246" s="92"/>
      <c r="OMN246" s="92"/>
      <c r="OMO246" s="92"/>
      <c r="OMP246" s="92"/>
      <c r="OMQ246" s="92"/>
      <c r="OMR246" s="92"/>
      <c r="OMS246" s="92"/>
      <c r="OMT246" s="92"/>
      <c r="OMU246" s="92"/>
      <c r="OMV246" s="92"/>
      <c r="OMW246" s="92"/>
      <c r="OMX246" s="92"/>
      <c r="OMY246" s="92"/>
      <c r="OMZ246" s="92"/>
      <c r="ONA246" s="92"/>
      <c r="ONB246" s="92"/>
      <c r="ONC246" s="92"/>
      <c r="OND246" s="92"/>
      <c r="ONE246" s="92"/>
      <c r="ONF246" s="92"/>
      <c r="ONG246" s="92"/>
      <c r="ONH246" s="92"/>
      <c r="ONI246" s="92"/>
      <c r="ONJ246" s="92"/>
      <c r="ONK246" s="92"/>
      <c r="ONL246" s="92"/>
      <c r="ONM246" s="92"/>
      <c r="ONN246" s="92"/>
      <c r="ONO246" s="92"/>
      <c r="ONP246" s="92"/>
      <c r="ONQ246" s="92"/>
      <c r="ONR246" s="92"/>
      <c r="ONS246" s="92"/>
      <c r="ONT246" s="92"/>
      <c r="ONU246" s="92"/>
      <c r="ONV246" s="92"/>
      <c r="ONW246" s="92"/>
      <c r="ONX246" s="92"/>
      <c r="ONY246" s="92"/>
      <c r="ONZ246" s="92"/>
      <c r="OOA246" s="92"/>
      <c r="OOB246" s="92"/>
      <c r="OOC246" s="92"/>
      <c r="OOD246" s="92"/>
      <c r="OOE246" s="92"/>
      <c r="OOF246" s="92"/>
      <c r="OOG246" s="92"/>
      <c r="OOH246" s="92"/>
      <c r="OOI246" s="92"/>
      <c r="OOJ246" s="92"/>
      <c r="OOK246" s="92"/>
      <c r="OOL246" s="92"/>
      <c r="OOM246" s="92"/>
      <c r="OON246" s="92"/>
      <c r="OOO246" s="92"/>
      <c r="OOP246" s="92"/>
      <c r="OOQ246" s="92"/>
      <c r="OOR246" s="92"/>
      <c r="OOS246" s="92"/>
      <c r="OOT246" s="92"/>
      <c r="OOU246" s="92"/>
      <c r="OOV246" s="92"/>
      <c r="OOW246" s="92"/>
      <c r="OOX246" s="92"/>
      <c r="OOY246" s="92"/>
      <c r="OOZ246" s="92"/>
      <c r="OPA246" s="92"/>
      <c r="OPB246" s="92"/>
      <c r="OPC246" s="92"/>
      <c r="OPD246" s="92"/>
      <c r="OPE246" s="92"/>
      <c r="OPF246" s="92"/>
      <c r="OPG246" s="92"/>
      <c r="OPH246" s="92"/>
      <c r="OPI246" s="92"/>
      <c r="OPJ246" s="92"/>
      <c r="OPK246" s="92"/>
      <c r="OPL246" s="92"/>
      <c r="OPM246" s="92"/>
      <c r="OPN246" s="92"/>
      <c r="OPO246" s="92"/>
      <c r="OPP246" s="92"/>
      <c r="OPQ246" s="92"/>
      <c r="OPR246" s="92"/>
      <c r="OPS246" s="92"/>
      <c r="OPT246" s="92"/>
      <c r="OPU246" s="92"/>
      <c r="OPV246" s="92"/>
      <c r="OPW246" s="92"/>
      <c r="OPX246" s="92"/>
      <c r="OPY246" s="92"/>
      <c r="OPZ246" s="92"/>
      <c r="OQA246" s="92"/>
      <c r="OQB246" s="92"/>
      <c r="OQC246" s="92"/>
      <c r="OQD246" s="92"/>
      <c r="OQE246" s="92"/>
      <c r="OQF246" s="92"/>
      <c r="OQG246" s="92"/>
      <c r="OQH246" s="92"/>
      <c r="OQI246" s="92"/>
      <c r="OQJ246" s="92"/>
      <c r="OQK246" s="92"/>
      <c r="OQL246" s="92"/>
      <c r="OQM246" s="92"/>
      <c r="OQN246" s="92"/>
      <c r="OQO246" s="92"/>
      <c r="OQP246" s="92"/>
      <c r="OQQ246" s="92"/>
      <c r="OQR246" s="92"/>
      <c r="OQS246" s="92"/>
      <c r="OQT246" s="92"/>
      <c r="OQU246" s="92"/>
      <c r="OQV246" s="92"/>
      <c r="OQW246" s="92"/>
      <c r="OQX246" s="92"/>
      <c r="OQY246" s="92"/>
      <c r="OQZ246" s="92"/>
      <c r="ORA246" s="92"/>
      <c r="ORB246" s="92"/>
      <c r="ORC246" s="92"/>
      <c r="ORD246" s="92"/>
      <c r="ORE246" s="92"/>
      <c r="ORF246" s="92"/>
      <c r="ORG246" s="92"/>
      <c r="ORH246" s="92"/>
      <c r="ORI246" s="92"/>
      <c r="ORJ246" s="92"/>
      <c r="ORK246" s="92"/>
      <c r="ORL246" s="92"/>
      <c r="ORM246" s="92"/>
      <c r="ORN246" s="92"/>
      <c r="ORO246" s="92"/>
      <c r="ORP246" s="92"/>
      <c r="ORQ246" s="92"/>
      <c r="ORR246" s="92"/>
      <c r="ORS246" s="92"/>
      <c r="ORT246" s="92"/>
      <c r="ORU246" s="92"/>
      <c r="ORV246" s="92"/>
      <c r="ORW246" s="92"/>
      <c r="ORX246" s="92"/>
      <c r="ORY246" s="92"/>
      <c r="ORZ246" s="92"/>
      <c r="OSA246" s="92"/>
      <c r="OSB246" s="92"/>
      <c r="OSC246" s="92"/>
      <c r="OSD246" s="92"/>
      <c r="OSE246" s="92"/>
      <c r="OSF246" s="92"/>
      <c r="OSG246" s="92"/>
      <c r="OSH246" s="92"/>
      <c r="OSI246" s="92"/>
      <c r="OSJ246" s="92"/>
      <c r="OSK246" s="92"/>
      <c r="OSL246" s="92"/>
      <c r="OSM246" s="92"/>
      <c r="OSN246" s="92"/>
      <c r="OSO246" s="92"/>
      <c r="OSP246" s="92"/>
      <c r="OSQ246" s="92"/>
      <c r="OSR246" s="92"/>
      <c r="OSS246" s="92"/>
      <c r="OST246" s="92"/>
      <c r="OSU246" s="92"/>
      <c r="OSV246" s="92"/>
      <c r="OSW246" s="92"/>
      <c r="OSX246" s="92"/>
      <c r="OSY246" s="92"/>
      <c r="OSZ246" s="92"/>
      <c r="OTA246" s="92"/>
      <c r="OTB246" s="92"/>
      <c r="OTC246" s="92"/>
      <c r="OTD246" s="92"/>
      <c r="OTE246" s="92"/>
      <c r="OTF246" s="92"/>
      <c r="OTG246" s="92"/>
      <c r="OTH246" s="92"/>
      <c r="OTI246" s="92"/>
      <c r="OTJ246" s="92"/>
      <c r="OTK246" s="92"/>
      <c r="OTL246" s="92"/>
      <c r="OTM246" s="92"/>
      <c r="OTN246" s="92"/>
      <c r="OTO246" s="92"/>
      <c r="OTP246" s="92"/>
      <c r="OTQ246" s="92"/>
      <c r="OTR246" s="92"/>
      <c r="OTS246" s="92"/>
      <c r="OTT246" s="92"/>
      <c r="OTU246" s="92"/>
      <c r="OTV246" s="92"/>
      <c r="OTW246" s="92"/>
      <c r="OTX246" s="92"/>
      <c r="OTY246" s="92"/>
      <c r="OTZ246" s="92"/>
      <c r="OUA246" s="92"/>
      <c r="OUB246" s="92"/>
      <c r="OUC246" s="92"/>
      <c r="OUD246" s="92"/>
      <c r="OUE246" s="92"/>
      <c r="OUF246" s="92"/>
      <c r="OUG246" s="92"/>
      <c r="OUH246" s="92"/>
      <c r="OUI246" s="92"/>
      <c r="OUJ246" s="92"/>
      <c r="OUK246" s="92"/>
      <c r="OUL246" s="92"/>
      <c r="OUM246" s="92"/>
      <c r="OUN246" s="92"/>
      <c r="OUO246" s="92"/>
      <c r="OUP246" s="92"/>
      <c r="OUQ246" s="92"/>
      <c r="OUR246" s="92"/>
      <c r="OUS246" s="92"/>
      <c r="OUT246" s="92"/>
      <c r="OUU246" s="92"/>
      <c r="OUV246" s="92"/>
      <c r="OUW246" s="92"/>
      <c r="OUX246" s="92"/>
      <c r="OUY246" s="92"/>
      <c r="OUZ246" s="92"/>
      <c r="OVA246" s="92"/>
      <c r="OVB246" s="92"/>
      <c r="OVC246" s="92"/>
      <c r="OVD246" s="92"/>
      <c r="OVE246" s="92"/>
      <c r="OVF246" s="92"/>
      <c r="OVG246" s="92"/>
      <c r="OVH246" s="92"/>
      <c r="OVI246" s="92"/>
      <c r="OVJ246" s="92"/>
      <c r="OVK246" s="92"/>
      <c r="OVL246" s="92"/>
      <c r="OVM246" s="92"/>
      <c r="OVN246" s="92"/>
      <c r="OVO246" s="92"/>
      <c r="OVP246" s="92"/>
      <c r="OVQ246" s="92"/>
      <c r="OVR246" s="92"/>
      <c r="OVS246" s="92"/>
      <c r="OVT246" s="92"/>
      <c r="OVU246" s="92"/>
      <c r="OVV246" s="92"/>
      <c r="OVW246" s="92"/>
      <c r="OVX246" s="92"/>
      <c r="OVY246" s="92"/>
      <c r="OVZ246" s="92"/>
      <c r="OWA246" s="92"/>
      <c r="OWB246" s="92"/>
      <c r="OWC246" s="92"/>
      <c r="OWD246" s="92"/>
      <c r="OWE246" s="92"/>
      <c r="OWF246" s="92"/>
      <c r="OWG246" s="92"/>
      <c r="OWH246" s="92"/>
      <c r="OWI246" s="92"/>
      <c r="OWJ246" s="92"/>
      <c r="OWK246" s="92"/>
      <c r="OWL246" s="92"/>
      <c r="OWM246" s="92"/>
      <c r="OWN246" s="92"/>
      <c r="OWO246" s="92"/>
      <c r="OWP246" s="92"/>
      <c r="OWQ246" s="92"/>
      <c r="OWR246" s="92"/>
      <c r="OWS246" s="92"/>
      <c r="OWT246" s="92"/>
      <c r="OWU246" s="92"/>
      <c r="OWV246" s="92"/>
      <c r="OWW246" s="92"/>
      <c r="OWX246" s="92"/>
      <c r="OWY246" s="92"/>
      <c r="OWZ246" s="92"/>
      <c r="OXA246" s="92"/>
      <c r="OXB246" s="92"/>
      <c r="OXC246" s="92"/>
      <c r="OXD246" s="92"/>
      <c r="OXE246" s="92"/>
      <c r="OXF246" s="92"/>
      <c r="OXG246" s="92"/>
      <c r="OXH246" s="92"/>
      <c r="OXI246" s="92"/>
      <c r="OXJ246" s="92"/>
      <c r="OXK246" s="92"/>
      <c r="OXL246" s="92"/>
      <c r="OXM246" s="92"/>
      <c r="OXN246" s="92"/>
      <c r="OXO246" s="92"/>
      <c r="OXP246" s="92"/>
      <c r="OXQ246" s="92"/>
      <c r="OXR246" s="92"/>
      <c r="OXS246" s="92"/>
      <c r="OXT246" s="92"/>
      <c r="OXU246" s="92"/>
      <c r="OXV246" s="92"/>
      <c r="OXW246" s="92"/>
      <c r="OXX246" s="92"/>
      <c r="OXY246" s="92"/>
      <c r="OXZ246" s="92"/>
      <c r="OYA246" s="92"/>
      <c r="OYB246" s="92"/>
      <c r="OYC246" s="92"/>
      <c r="OYD246" s="92"/>
      <c r="OYE246" s="92"/>
      <c r="OYF246" s="92"/>
      <c r="OYG246" s="92"/>
      <c r="OYH246" s="92"/>
      <c r="OYI246" s="92"/>
      <c r="OYJ246" s="92"/>
      <c r="OYK246" s="92"/>
      <c r="OYL246" s="92"/>
      <c r="OYM246" s="92"/>
      <c r="OYN246" s="92"/>
      <c r="OYO246" s="92"/>
      <c r="OYP246" s="92"/>
      <c r="OYQ246" s="92"/>
      <c r="OYR246" s="92"/>
      <c r="OYS246" s="92"/>
      <c r="OYT246" s="92"/>
      <c r="OYU246" s="92"/>
      <c r="OYV246" s="92"/>
      <c r="OYW246" s="92"/>
      <c r="OYX246" s="92"/>
      <c r="OYY246" s="92"/>
      <c r="OYZ246" s="92"/>
      <c r="OZA246" s="92"/>
      <c r="OZB246" s="92"/>
      <c r="OZC246" s="92"/>
      <c r="OZD246" s="92"/>
      <c r="OZE246" s="92"/>
      <c r="OZF246" s="92"/>
      <c r="OZG246" s="92"/>
      <c r="OZH246" s="92"/>
      <c r="OZI246" s="92"/>
      <c r="OZJ246" s="92"/>
      <c r="OZK246" s="92"/>
      <c r="OZL246" s="92"/>
      <c r="OZM246" s="92"/>
      <c r="OZN246" s="92"/>
      <c r="OZO246" s="92"/>
      <c r="OZP246" s="92"/>
      <c r="OZQ246" s="92"/>
      <c r="OZR246" s="92"/>
      <c r="OZS246" s="92"/>
      <c r="OZT246" s="92"/>
      <c r="OZU246" s="92"/>
      <c r="OZV246" s="92"/>
      <c r="OZW246" s="92"/>
      <c r="OZX246" s="92"/>
      <c r="OZY246" s="92"/>
      <c r="OZZ246" s="92"/>
      <c r="PAA246" s="92"/>
      <c r="PAB246" s="92"/>
      <c r="PAC246" s="92"/>
      <c r="PAD246" s="92"/>
      <c r="PAE246" s="92"/>
      <c r="PAF246" s="92"/>
      <c r="PAG246" s="92"/>
      <c r="PAH246" s="92"/>
      <c r="PAI246" s="92"/>
      <c r="PAJ246" s="92"/>
      <c r="PAK246" s="92"/>
      <c r="PAL246" s="92"/>
      <c r="PAM246" s="92"/>
      <c r="PAN246" s="92"/>
      <c r="PAO246" s="92"/>
      <c r="PAP246" s="92"/>
      <c r="PAQ246" s="92"/>
      <c r="PAR246" s="92"/>
      <c r="PAS246" s="92"/>
      <c r="PAT246" s="92"/>
      <c r="PAU246" s="92"/>
      <c r="PAV246" s="92"/>
      <c r="PAW246" s="92"/>
      <c r="PAX246" s="92"/>
      <c r="PAY246" s="92"/>
      <c r="PAZ246" s="92"/>
      <c r="PBA246" s="92"/>
      <c r="PBB246" s="92"/>
      <c r="PBC246" s="92"/>
      <c r="PBD246" s="92"/>
      <c r="PBE246" s="92"/>
      <c r="PBF246" s="92"/>
      <c r="PBG246" s="92"/>
      <c r="PBH246" s="92"/>
      <c r="PBI246" s="92"/>
      <c r="PBJ246" s="92"/>
      <c r="PBK246" s="92"/>
      <c r="PBL246" s="92"/>
      <c r="PBM246" s="92"/>
      <c r="PBN246" s="92"/>
      <c r="PBO246" s="92"/>
      <c r="PBP246" s="92"/>
      <c r="PBQ246" s="92"/>
      <c r="PBR246" s="92"/>
      <c r="PBS246" s="92"/>
      <c r="PBT246" s="92"/>
      <c r="PBU246" s="92"/>
      <c r="PBV246" s="92"/>
      <c r="PBW246" s="92"/>
      <c r="PBX246" s="92"/>
      <c r="PBY246" s="92"/>
      <c r="PBZ246" s="92"/>
      <c r="PCA246" s="92"/>
      <c r="PCB246" s="92"/>
      <c r="PCC246" s="92"/>
      <c r="PCD246" s="92"/>
      <c r="PCE246" s="92"/>
      <c r="PCF246" s="92"/>
      <c r="PCG246" s="92"/>
      <c r="PCH246" s="92"/>
      <c r="PCI246" s="92"/>
      <c r="PCJ246" s="92"/>
      <c r="PCK246" s="92"/>
      <c r="PCL246" s="92"/>
      <c r="PCM246" s="92"/>
      <c r="PCN246" s="92"/>
      <c r="PCO246" s="92"/>
      <c r="PCP246" s="92"/>
      <c r="PCQ246" s="92"/>
      <c r="PCR246" s="92"/>
      <c r="PCS246" s="92"/>
      <c r="PCT246" s="92"/>
      <c r="PCU246" s="92"/>
      <c r="PCV246" s="92"/>
      <c r="PCW246" s="92"/>
      <c r="PCX246" s="92"/>
      <c r="PCY246" s="92"/>
      <c r="PCZ246" s="92"/>
      <c r="PDA246" s="92"/>
      <c r="PDB246" s="92"/>
      <c r="PDC246" s="92"/>
      <c r="PDD246" s="92"/>
      <c r="PDE246" s="92"/>
      <c r="PDF246" s="92"/>
      <c r="PDG246" s="92"/>
      <c r="PDH246" s="92"/>
      <c r="PDI246" s="92"/>
      <c r="PDJ246" s="92"/>
      <c r="PDK246" s="92"/>
      <c r="PDL246" s="92"/>
      <c r="PDM246" s="92"/>
      <c r="PDN246" s="92"/>
      <c r="PDO246" s="92"/>
      <c r="PDP246" s="92"/>
      <c r="PDQ246" s="92"/>
      <c r="PDR246" s="92"/>
      <c r="PDS246" s="92"/>
      <c r="PDT246" s="92"/>
      <c r="PDU246" s="92"/>
      <c r="PDV246" s="92"/>
      <c r="PDW246" s="92"/>
      <c r="PDX246" s="92"/>
      <c r="PDY246" s="92"/>
      <c r="PDZ246" s="92"/>
      <c r="PEA246" s="92"/>
      <c r="PEB246" s="92"/>
      <c r="PEC246" s="92"/>
      <c r="PED246" s="92"/>
      <c r="PEE246" s="92"/>
      <c r="PEF246" s="92"/>
      <c r="PEG246" s="92"/>
      <c r="PEH246" s="92"/>
      <c r="PEI246" s="92"/>
      <c r="PEJ246" s="92"/>
      <c r="PEK246" s="92"/>
      <c r="PEL246" s="92"/>
      <c r="PEM246" s="92"/>
      <c r="PEN246" s="92"/>
      <c r="PEO246" s="92"/>
      <c r="PEP246" s="92"/>
      <c r="PEQ246" s="92"/>
      <c r="PER246" s="92"/>
      <c r="PES246" s="92"/>
      <c r="PET246" s="92"/>
      <c r="PEU246" s="92"/>
      <c r="PEV246" s="92"/>
      <c r="PEW246" s="92"/>
      <c r="PEX246" s="92"/>
      <c r="PEY246" s="92"/>
      <c r="PEZ246" s="92"/>
      <c r="PFA246" s="92"/>
      <c r="PFB246" s="92"/>
      <c r="PFC246" s="92"/>
      <c r="PFD246" s="92"/>
      <c r="PFE246" s="92"/>
      <c r="PFF246" s="92"/>
      <c r="PFG246" s="92"/>
      <c r="PFH246" s="92"/>
      <c r="PFI246" s="92"/>
      <c r="PFJ246" s="92"/>
      <c r="PFK246" s="92"/>
      <c r="PFL246" s="92"/>
      <c r="PFM246" s="92"/>
      <c r="PFN246" s="92"/>
      <c r="PFO246" s="92"/>
      <c r="PFP246" s="92"/>
      <c r="PFQ246" s="92"/>
      <c r="PFR246" s="92"/>
      <c r="PFS246" s="92"/>
      <c r="PFT246" s="92"/>
      <c r="PFU246" s="92"/>
      <c r="PFV246" s="92"/>
      <c r="PFW246" s="92"/>
      <c r="PFX246" s="92"/>
      <c r="PFY246" s="92"/>
      <c r="PFZ246" s="92"/>
      <c r="PGA246" s="92"/>
      <c r="PGB246" s="92"/>
      <c r="PGC246" s="92"/>
      <c r="PGD246" s="92"/>
      <c r="PGE246" s="92"/>
      <c r="PGF246" s="92"/>
      <c r="PGG246" s="92"/>
      <c r="PGH246" s="92"/>
      <c r="PGI246" s="92"/>
      <c r="PGJ246" s="92"/>
      <c r="PGK246" s="92"/>
      <c r="PGL246" s="92"/>
      <c r="PGM246" s="92"/>
      <c r="PGN246" s="92"/>
      <c r="PGO246" s="92"/>
      <c r="PGP246" s="92"/>
      <c r="PGQ246" s="92"/>
      <c r="PGR246" s="92"/>
      <c r="PGS246" s="92"/>
      <c r="PGT246" s="92"/>
      <c r="PGU246" s="92"/>
      <c r="PGV246" s="92"/>
      <c r="PGW246" s="92"/>
      <c r="PGX246" s="92"/>
      <c r="PGY246" s="92"/>
      <c r="PGZ246" s="92"/>
      <c r="PHA246" s="92"/>
      <c r="PHB246" s="92"/>
      <c r="PHC246" s="92"/>
      <c r="PHD246" s="92"/>
      <c r="PHE246" s="92"/>
      <c r="PHF246" s="92"/>
      <c r="PHG246" s="92"/>
      <c r="PHH246" s="92"/>
      <c r="PHI246" s="92"/>
      <c r="PHJ246" s="92"/>
      <c r="PHK246" s="92"/>
      <c r="PHL246" s="92"/>
      <c r="PHM246" s="92"/>
      <c r="PHN246" s="92"/>
      <c r="PHO246" s="92"/>
      <c r="PHP246" s="92"/>
      <c r="PHQ246" s="92"/>
      <c r="PHR246" s="92"/>
      <c r="PHS246" s="92"/>
      <c r="PHT246" s="92"/>
      <c r="PHU246" s="92"/>
      <c r="PHV246" s="92"/>
      <c r="PHW246" s="92"/>
      <c r="PHX246" s="92"/>
      <c r="PHY246" s="92"/>
      <c r="PHZ246" s="92"/>
      <c r="PIA246" s="92"/>
      <c r="PIB246" s="92"/>
      <c r="PIC246" s="92"/>
      <c r="PID246" s="92"/>
      <c r="PIE246" s="92"/>
      <c r="PIF246" s="92"/>
      <c r="PIG246" s="92"/>
      <c r="PIH246" s="92"/>
      <c r="PII246" s="92"/>
      <c r="PIJ246" s="92"/>
      <c r="PIK246" s="92"/>
      <c r="PIL246" s="92"/>
      <c r="PIM246" s="92"/>
      <c r="PIN246" s="92"/>
      <c r="PIO246" s="92"/>
      <c r="PIP246" s="92"/>
      <c r="PIQ246" s="92"/>
      <c r="PIR246" s="92"/>
      <c r="PIS246" s="92"/>
      <c r="PIT246" s="92"/>
      <c r="PIU246" s="92"/>
      <c r="PIV246" s="92"/>
      <c r="PIW246" s="92"/>
      <c r="PIX246" s="92"/>
      <c r="PIY246" s="92"/>
      <c r="PIZ246" s="92"/>
      <c r="PJA246" s="92"/>
      <c r="PJB246" s="92"/>
      <c r="PJC246" s="92"/>
      <c r="PJD246" s="92"/>
      <c r="PJE246" s="92"/>
      <c r="PJF246" s="92"/>
      <c r="PJG246" s="92"/>
      <c r="PJH246" s="92"/>
      <c r="PJI246" s="92"/>
      <c r="PJJ246" s="92"/>
      <c r="PJK246" s="92"/>
      <c r="PJL246" s="92"/>
      <c r="PJM246" s="92"/>
      <c r="PJN246" s="92"/>
      <c r="PJO246" s="92"/>
      <c r="PJP246" s="92"/>
      <c r="PJQ246" s="92"/>
      <c r="PJR246" s="92"/>
      <c r="PJS246" s="92"/>
      <c r="PJT246" s="92"/>
      <c r="PJU246" s="92"/>
      <c r="PJV246" s="92"/>
      <c r="PJW246" s="92"/>
      <c r="PJX246" s="92"/>
      <c r="PJY246" s="92"/>
      <c r="PJZ246" s="92"/>
      <c r="PKA246" s="92"/>
      <c r="PKB246" s="92"/>
      <c r="PKC246" s="92"/>
      <c r="PKD246" s="92"/>
      <c r="PKE246" s="92"/>
      <c r="PKF246" s="92"/>
      <c r="PKG246" s="92"/>
      <c r="PKH246" s="92"/>
      <c r="PKI246" s="92"/>
      <c r="PKJ246" s="92"/>
      <c r="PKK246" s="92"/>
      <c r="PKL246" s="92"/>
      <c r="PKM246" s="92"/>
      <c r="PKN246" s="92"/>
      <c r="PKO246" s="92"/>
      <c r="PKP246" s="92"/>
      <c r="PKQ246" s="92"/>
      <c r="PKR246" s="92"/>
      <c r="PKS246" s="92"/>
      <c r="PKT246" s="92"/>
      <c r="PKU246" s="92"/>
      <c r="PKV246" s="92"/>
      <c r="PKW246" s="92"/>
      <c r="PKX246" s="92"/>
      <c r="PKY246" s="92"/>
      <c r="PKZ246" s="92"/>
      <c r="PLA246" s="92"/>
      <c r="PLB246" s="92"/>
      <c r="PLC246" s="92"/>
      <c r="PLD246" s="92"/>
      <c r="PLE246" s="92"/>
      <c r="PLF246" s="92"/>
      <c r="PLG246" s="92"/>
      <c r="PLH246" s="92"/>
      <c r="PLI246" s="92"/>
      <c r="PLJ246" s="92"/>
      <c r="PLK246" s="92"/>
      <c r="PLL246" s="92"/>
      <c r="PLM246" s="92"/>
      <c r="PLN246" s="92"/>
      <c r="PLO246" s="92"/>
      <c r="PLP246" s="92"/>
      <c r="PLQ246" s="92"/>
      <c r="PLR246" s="92"/>
      <c r="PLS246" s="92"/>
      <c r="PLT246" s="92"/>
      <c r="PLU246" s="92"/>
      <c r="PLV246" s="92"/>
      <c r="PLW246" s="92"/>
      <c r="PLX246" s="92"/>
      <c r="PLY246" s="92"/>
      <c r="PLZ246" s="92"/>
      <c r="PMA246" s="92"/>
      <c r="PMB246" s="92"/>
      <c r="PMC246" s="92"/>
      <c r="PMD246" s="92"/>
      <c r="PME246" s="92"/>
      <c r="PMF246" s="92"/>
      <c r="PMG246" s="92"/>
      <c r="PMH246" s="92"/>
      <c r="PMI246" s="92"/>
      <c r="PMJ246" s="92"/>
      <c r="PMK246" s="92"/>
      <c r="PML246" s="92"/>
      <c r="PMM246" s="92"/>
      <c r="PMN246" s="92"/>
      <c r="PMO246" s="92"/>
      <c r="PMP246" s="92"/>
      <c r="PMQ246" s="92"/>
      <c r="PMR246" s="92"/>
      <c r="PMS246" s="92"/>
      <c r="PMT246" s="92"/>
      <c r="PMU246" s="92"/>
      <c r="PMV246" s="92"/>
      <c r="PMW246" s="92"/>
      <c r="PMX246" s="92"/>
      <c r="PMY246" s="92"/>
      <c r="PMZ246" s="92"/>
      <c r="PNA246" s="92"/>
      <c r="PNB246" s="92"/>
      <c r="PNC246" s="92"/>
      <c r="PND246" s="92"/>
      <c r="PNE246" s="92"/>
      <c r="PNF246" s="92"/>
      <c r="PNG246" s="92"/>
      <c r="PNH246" s="92"/>
      <c r="PNI246" s="92"/>
      <c r="PNJ246" s="92"/>
      <c r="PNK246" s="92"/>
      <c r="PNL246" s="92"/>
      <c r="PNM246" s="92"/>
      <c r="PNN246" s="92"/>
      <c r="PNO246" s="92"/>
      <c r="PNP246" s="92"/>
      <c r="PNQ246" s="92"/>
      <c r="PNR246" s="92"/>
      <c r="PNS246" s="92"/>
      <c r="PNT246" s="92"/>
      <c r="PNU246" s="92"/>
      <c r="PNV246" s="92"/>
      <c r="PNW246" s="92"/>
      <c r="PNX246" s="92"/>
      <c r="PNY246" s="92"/>
      <c r="PNZ246" s="92"/>
      <c r="POA246" s="92"/>
      <c r="POB246" s="92"/>
      <c r="POC246" s="92"/>
      <c r="POD246" s="92"/>
      <c r="POE246" s="92"/>
      <c r="POF246" s="92"/>
      <c r="POG246" s="92"/>
      <c r="POH246" s="92"/>
      <c r="POI246" s="92"/>
      <c r="POJ246" s="92"/>
      <c r="POK246" s="92"/>
      <c r="POL246" s="92"/>
      <c r="POM246" s="92"/>
      <c r="PON246" s="92"/>
      <c r="POO246" s="92"/>
      <c r="POP246" s="92"/>
      <c r="POQ246" s="92"/>
      <c r="POR246" s="92"/>
      <c r="POS246" s="92"/>
      <c r="POT246" s="92"/>
      <c r="POU246" s="92"/>
      <c r="POV246" s="92"/>
      <c r="POW246" s="92"/>
      <c r="POX246" s="92"/>
      <c r="POY246" s="92"/>
      <c r="POZ246" s="92"/>
      <c r="PPA246" s="92"/>
      <c r="PPB246" s="92"/>
      <c r="PPC246" s="92"/>
      <c r="PPD246" s="92"/>
      <c r="PPE246" s="92"/>
      <c r="PPF246" s="92"/>
      <c r="PPG246" s="92"/>
      <c r="PPH246" s="92"/>
      <c r="PPI246" s="92"/>
      <c r="PPJ246" s="92"/>
      <c r="PPK246" s="92"/>
      <c r="PPL246" s="92"/>
      <c r="PPM246" s="92"/>
      <c r="PPN246" s="92"/>
      <c r="PPO246" s="92"/>
      <c r="PPP246" s="92"/>
      <c r="PPQ246" s="92"/>
      <c r="PPR246" s="92"/>
      <c r="PPS246" s="92"/>
      <c r="PPT246" s="92"/>
      <c r="PPU246" s="92"/>
      <c r="PPV246" s="92"/>
      <c r="PPW246" s="92"/>
      <c r="PPX246" s="92"/>
      <c r="PPY246" s="92"/>
      <c r="PPZ246" s="92"/>
      <c r="PQA246" s="92"/>
      <c r="PQB246" s="92"/>
      <c r="PQC246" s="92"/>
      <c r="PQD246" s="92"/>
      <c r="PQE246" s="92"/>
      <c r="PQF246" s="92"/>
      <c r="PQG246" s="92"/>
      <c r="PQH246" s="92"/>
      <c r="PQI246" s="92"/>
      <c r="PQJ246" s="92"/>
      <c r="PQK246" s="92"/>
      <c r="PQL246" s="92"/>
      <c r="PQM246" s="92"/>
      <c r="PQN246" s="92"/>
      <c r="PQO246" s="92"/>
      <c r="PQP246" s="92"/>
      <c r="PQQ246" s="92"/>
      <c r="PQR246" s="92"/>
      <c r="PQS246" s="92"/>
      <c r="PQT246" s="92"/>
      <c r="PQU246" s="92"/>
      <c r="PQV246" s="92"/>
      <c r="PQW246" s="92"/>
      <c r="PQX246" s="92"/>
      <c r="PQY246" s="92"/>
      <c r="PQZ246" s="92"/>
      <c r="PRA246" s="92"/>
      <c r="PRB246" s="92"/>
      <c r="PRC246" s="92"/>
      <c r="PRD246" s="92"/>
      <c r="PRE246" s="92"/>
      <c r="PRF246" s="92"/>
      <c r="PRG246" s="92"/>
      <c r="PRH246" s="92"/>
      <c r="PRI246" s="92"/>
      <c r="PRJ246" s="92"/>
      <c r="PRK246" s="92"/>
      <c r="PRL246" s="92"/>
      <c r="PRM246" s="92"/>
      <c r="PRN246" s="92"/>
      <c r="PRO246" s="92"/>
      <c r="PRP246" s="92"/>
      <c r="PRQ246" s="92"/>
      <c r="PRR246" s="92"/>
      <c r="PRS246" s="92"/>
      <c r="PRT246" s="92"/>
      <c r="PRU246" s="92"/>
      <c r="PRV246" s="92"/>
      <c r="PRW246" s="92"/>
      <c r="PRX246" s="92"/>
      <c r="PRY246" s="92"/>
      <c r="PRZ246" s="92"/>
      <c r="PSA246" s="92"/>
      <c r="PSB246" s="92"/>
      <c r="PSC246" s="92"/>
      <c r="PSD246" s="92"/>
      <c r="PSE246" s="92"/>
      <c r="PSF246" s="92"/>
      <c r="PSG246" s="92"/>
      <c r="PSH246" s="92"/>
      <c r="PSI246" s="92"/>
      <c r="PSJ246" s="92"/>
      <c r="PSK246" s="92"/>
      <c r="PSL246" s="92"/>
      <c r="PSM246" s="92"/>
      <c r="PSN246" s="92"/>
      <c r="PSO246" s="92"/>
      <c r="PSP246" s="92"/>
      <c r="PSQ246" s="92"/>
      <c r="PSR246" s="92"/>
      <c r="PSS246" s="92"/>
      <c r="PST246" s="92"/>
      <c r="PSU246" s="92"/>
      <c r="PSV246" s="92"/>
      <c r="PSW246" s="92"/>
      <c r="PSX246" s="92"/>
      <c r="PSY246" s="92"/>
      <c r="PSZ246" s="92"/>
      <c r="PTA246" s="92"/>
      <c r="PTB246" s="92"/>
      <c r="PTC246" s="92"/>
      <c r="PTD246" s="92"/>
      <c r="PTE246" s="92"/>
      <c r="PTF246" s="92"/>
      <c r="PTG246" s="92"/>
      <c r="PTH246" s="92"/>
      <c r="PTI246" s="92"/>
      <c r="PTJ246" s="92"/>
      <c r="PTK246" s="92"/>
      <c r="PTL246" s="92"/>
      <c r="PTM246" s="92"/>
      <c r="PTN246" s="92"/>
      <c r="PTO246" s="92"/>
      <c r="PTP246" s="92"/>
      <c r="PTQ246" s="92"/>
      <c r="PTR246" s="92"/>
      <c r="PTS246" s="92"/>
      <c r="PTT246" s="92"/>
      <c r="PTU246" s="92"/>
      <c r="PTV246" s="92"/>
      <c r="PTW246" s="92"/>
      <c r="PTX246" s="92"/>
      <c r="PTY246" s="92"/>
      <c r="PTZ246" s="92"/>
      <c r="PUA246" s="92"/>
      <c r="PUB246" s="92"/>
      <c r="PUC246" s="92"/>
      <c r="PUD246" s="92"/>
      <c r="PUE246" s="92"/>
      <c r="PUF246" s="92"/>
      <c r="PUG246" s="92"/>
      <c r="PUH246" s="92"/>
      <c r="PUI246" s="92"/>
      <c r="PUJ246" s="92"/>
      <c r="PUK246" s="92"/>
      <c r="PUL246" s="92"/>
      <c r="PUM246" s="92"/>
      <c r="PUN246" s="92"/>
      <c r="PUO246" s="92"/>
      <c r="PUP246" s="92"/>
      <c r="PUQ246" s="92"/>
      <c r="PUR246" s="92"/>
      <c r="PUS246" s="92"/>
      <c r="PUT246" s="92"/>
      <c r="PUU246" s="92"/>
      <c r="PUV246" s="92"/>
      <c r="PUW246" s="92"/>
      <c r="PUX246" s="92"/>
      <c r="PUY246" s="92"/>
      <c r="PUZ246" s="92"/>
      <c r="PVA246" s="92"/>
      <c r="PVB246" s="92"/>
      <c r="PVC246" s="92"/>
      <c r="PVD246" s="92"/>
      <c r="PVE246" s="92"/>
      <c r="PVF246" s="92"/>
      <c r="PVG246" s="92"/>
      <c r="PVH246" s="92"/>
      <c r="PVI246" s="92"/>
      <c r="PVJ246" s="92"/>
      <c r="PVK246" s="92"/>
      <c r="PVL246" s="92"/>
      <c r="PVM246" s="92"/>
      <c r="PVN246" s="92"/>
      <c r="PVO246" s="92"/>
      <c r="PVP246" s="92"/>
      <c r="PVQ246" s="92"/>
      <c r="PVR246" s="92"/>
      <c r="PVS246" s="92"/>
      <c r="PVT246" s="92"/>
      <c r="PVU246" s="92"/>
      <c r="PVV246" s="92"/>
      <c r="PVW246" s="92"/>
      <c r="PVX246" s="92"/>
      <c r="PVY246" s="92"/>
      <c r="PVZ246" s="92"/>
      <c r="PWA246" s="92"/>
      <c r="PWB246" s="92"/>
      <c r="PWC246" s="92"/>
      <c r="PWD246" s="92"/>
      <c r="PWE246" s="92"/>
      <c r="PWF246" s="92"/>
      <c r="PWG246" s="92"/>
      <c r="PWH246" s="92"/>
      <c r="PWI246" s="92"/>
      <c r="PWJ246" s="92"/>
      <c r="PWK246" s="92"/>
      <c r="PWL246" s="92"/>
      <c r="PWM246" s="92"/>
      <c r="PWN246" s="92"/>
      <c r="PWO246" s="92"/>
      <c r="PWP246" s="92"/>
      <c r="PWQ246" s="92"/>
      <c r="PWR246" s="92"/>
      <c r="PWS246" s="92"/>
      <c r="PWT246" s="92"/>
      <c r="PWU246" s="92"/>
      <c r="PWV246" s="92"/>
      <c r="PWW246" s="92"/>
      <c r="PWX246" s="92"/>
      <c r="PWY246" s="92"/>
      <c r="PWZ246" s="92"/>
      <c r="PXA246" s="92"/>
      <c r="PXB246" s="92"/>
      <c r="PXC246" s="92"/>
      <c r="PXD246" s="92"/>
      <c r="PXE246" s="92"/>
      <c r="PXF246" s="92"/>
      <c r="PXG246" s="92"/>
      <c r="PXH246" s="92"/>
      <c r="PXI246" s="92"/>
      <c r="PXJ246" s="92"/>
      <c r="PXK246" s="92"/>
      <c r="PXL246" s="92"/>
      <c r="PXM246" s="92"/>
      <c r="PXN246" s="92"/>
      <c r="PXO246" s="92"/>
      <c r="PXP246" s="92"/>
      <c r="PXQ246" s="92"/>
      <c r="PXR246" s="92"/>
      <c r="PXS246" s="92"/>
      <c r="PXT246" s="92"/>
      <c r="PXU246" s="92"/>
      <c r="PXV246" s="92"/>
      <c r="PXW246" s="92"/>
      <c r="PXX246" s="92"/>
      <c r="PXY246" s="92"/>
      <c r="PXZ246" s="92"/>
      <c r="PYA246" s="92"/>
      <c r="PYB246" s="92"/>
      <c r="PYC246" s="92"/>
      <c r="PYD246" s="92"/>
      <c r="PYE246" s="92"/>
      <c r="PYF246" s="92"/>
      <c r="PYG246" s="92"/>
      <c r="PYH246" s="92"/>
      <c r="PYI246" s="92"/>
      <c r="PYJ246" s="92"/>
      <c r="PYK246" s="92"/>
      <c r="PYL246" s="92"/>
      <c r="PYM246" s="92"/>
      <c r="PYN246" s="92"/>
      <c r="PYO246" s="92"/>
      <c r="PYP246" s="92"/>
      <c r="PYQ246" s="92"/>
      <c r="PYR246" s="92"/>
      <c r="PYS246" s="92"/>
      <c r="PYT246" s="92"/>
      <c r="PYU246" s="92"/>
      <c r="PYV246" s="92"/>
      <c r="PYW246" s="92"/>
      <c r="PYX246" s="92"/>
      <c r="PYY246" s="92"/>
      <c r="PYZ246" s="92"/>
      <c r="PZA246" s="92"/>
      <c r="PZB246" s="92"/>
      <c r="PZC246" s="92"/>
      <c r="PZD246" s="92"/>
      <c r="PZE246" s="92"/>
      <c r="PZF246" s="92"/>
      <c r="PZG246" s="92"/>
      <c r="PZH246" s="92"/>
      <c r="PZI246" s="92"/>
      <c r="PZJ246" s="92"/>
      <c r="PZK246" s="92"/>
      <c r="PZL246" s="92"/>
      <c r="PZM246" s="92"/>
      <c r="PZN246" s="92"/>
      <c r="PZO246" s="92"/>
      <c r="PZP246" s="92"/>
      <c r="PZQ246" s="92"/>
      <c r="PZR246" s="92"/>
      <c r="PZS246" s="92"/>
      <c r="PZT246" s="92"/>
      <c r="PZU246" s="92"/>
      <c r="PZV246" s="92"/>
      <c r="PZW246" s="92"/>
      <c r="PZX246" s="92"/>
      <c r="PZY246" s="92"/>
      <c r="PZZ246" s="92"/>
      <c r="QAA246" s="92"/>
      <c r="QAB246" s="92"/>
      <c r="QAC246" s="92"/>
      <c r="QAD246" s="92"/>
      <c r="QAE246" s="92"/>
      <c r="QAF246" s="92"/>
      <c r="QAG246" s="92"/>
      <c r="QAH246" s="92"/>
      <c r="QAI246" s="92"/>
      <c r="QAJ246" s="92"/>
      <c r="QAK246" s="92"/>
      <c r="QAL246" s="92"/>
      <c r="QAM246" s="92"/>
      <c r="QAN246" s="92"/>
      <c r="QAO246" s="92"/>
      <c r="QAP246" s="92"/>
      <c r="QAQ246" s="92"/>
      <c r="QAR246" s="92"/>
      <c r="QAS246" s="92"/>
      <c r="QAT246" s="92"/>
      <c r="QAU246" s="92"/>
      <c r="QAV246" s="92"/>
      <c r="QAW246" s="92"/>
      <c r="QAX246" s="92"/>
      <c r="QAY246" s="92"/>
      <c r="QAZ246" s="92"/>
      <c r="QBA246" s="92"/>
      <c r="QBB246" s="92"/>
      <c r="QBC246" s="92"/>
      <c r="QBD246" s="92"/>
      <c r="QBE246" s="92"/>
      <c r="QBF246" s="92"/>
      <c r="QBG246" s="92"/>
      <c r="QBH246" s="92"/>
      <c r="QBI246" s="92"/>
      <c r="QBJ246" s="92"/>
      <c r="QBK246" s="92"/>
      <c r="QBL246" s="92"/>
      <c r="QBM246" s="92"/>
      <c r="QBN246" s="92"/>
      <c r="QBO246" s="92"/>
      <c r="QBP246" s="92"/>
      <c r="QBQ246" s="92"/>
      <c r="QBR246" s="92"/>
      <c r="QBS246" s="92"/>
      <c r="QBT246" s="92"/>
      <c r="QBU246" s="92"/>
      <c r="QBV246" s="92"/>
      <c r="QBW246" s="92"/>
      <c r="QBX246" s="92"/>
      <c r="QBY246" s="92"/>
      <c r="QBZ246" s="92"/>
      <c r="QCA246" s="92"/>
      <c r="QCB246" s="92"/>
      <c r="QCC246" s="92"/>
      <c r="QCD246" s="92"/>
      <c r="QCE246" s="92"/>
      <c r="QCF246" s="92"/>
      <c r="QCG246" s="92"/>
      <c r="QCH246" s="92"/>
      <c r="QCI246" s="92"/>
      <c r="QCJ246" s="92"/>
      <c r="QCK246" s="92"/>
      <c r="QCL246" s="92"/>
      <c r="QCM246" s="92"/>
      <c r="QCN246" s="92"/>
      <c r="QCO246" s="92"/>
      <c r="QCP246" s="92"/>
      <c r="QCQ246" s="92"/>
      <c r="QCR246" s="92"/>
      <c r="QCS246" s="92"/>
      <c r="QCT246" s="92"/>
      <c r="QCU246" s="92"/>
      <c r="QCV246" s="92"/>
      <c r="QCW246" s="92"/>
      <c r="QCX246" s="92"/>
      <c r="QCY246" s="92"/>
      <c r="QCZ246" s="92"/>
      <c r="QDA246" s="92"/>
      <c r="QDB246" s="92"/>
      <c r="QDC246" s="92"/>
      <c r="QDD246" s="92"/>
      <c r="QDE246" s="92"/>
      <c r="QDF246" s="92"/>
      <c r="QDG246" s="92"/>
      <c r="QDH246" s="92"/>
      <c r="QDI246" s="92"/>
      <c r="QDJ246" s="92"/>
      <c r="QDK246" s="92"/>
      <c r="QDL246" s="92"/>
      <c r="QDM246" s="92"/>
      <c r="QDN246" s="92"/>
      <c r="QDO246" s="92"/>
      <c r="QDP246" s="92"/>
      <c r="QDQ246" s="92"/>
      <c r="QDR246" s="92"/>
      <c r="QDS246" s="92"/>
      <c r="QDT246" s="92"/>
      <c r="QDU246" s="92"/>
      <c r="QDV246" s="92"/>
      <c r="QDW246" s="92"/>
      <c r="QDX246" s="92"/>
      <c r="QDY246" s="92"/>
      <c r="QDZ246" s="92"/>
      <c r="QEA246" s="92"/>
      <c r="QEB246" s="92"/>
      <c r="QEC246" s="92"/>
      <c r="QED246" s="92"/>
      <c r="QEE246" s="92"/>
      <c r="QEF246" s="92"/>
      <c r="QEG246" s="92"/>
      <c r="QEH246" s="92"/>
      <c r="QEI246" s="92"/>
      <c r="QEJ246" s="92"/>
      <c r="QEK246" s="92"/>
      <c r="QEL246" s="92"/>
      <c r="QEM246" s="92"/>
      <c r="QEN246" s="92"/>
      <c r="QEO246" s="92"/>
      <c r="QEP246" s="92"/>
      <c r="QEQ246" s="92"/>
      <c r="QER246" s="92"/>
      <c r="QES246" s="92"/>
      <c r="QET246" s="92"/>
      <c r="QEU246" s="92"/>
      <c r="QEV246" s="92"/>
      <c r="QEW246" s="92"/>
      <c r="QEX246" s="92"/>
      <c r="QEY246" s="92"/>
      <c r="QEZ246" s="92"/>
      <c r="QFA246" s="92"/>
      <c r="QFB246" s="92"/>
      <c r="QFC246" s="92"/>
      <c r="QFD246" s="92"/>
      <c r="QFE246" s="92"/>
      <c r="QFF246" s="92"/>
      <c r="QFG246" s="92"/>
      <c r="QFH246" s="92"/>
      <c r="QFI246" s="92"/>
      <c r="QFJ246" s="92"/>
      <c r="QFK246" s="92"/>
      <c r="QFL246" s="92"/>
      <c r="QFM246" s="92"/>
      <c r="QFN246" s="92"/>
      <c r="QFO246" s="92"/>
      <c r="QFP246" s="92"/>
      <c r="QFQ246" s="92"/>
      <c r="QFR246" s="92"/>
      <c r="QFS246" s="92"/>
      <c r="QFT246" s="92"/>
      <c r="QFU246" s="92"/>
      <c r="QFV246" s="92"/>
      <c r="QFW246" s="92"/>
      <c r="QFX246" s="92"/>
      <c r="QFY246" s="92"/>
      <c r="QFZ246" s="92"/>
      <c r="QGA246" s="92"/>
      <c r="QGB246" s="92"/>
      <c r="QGC246" s="92"/>
      <c r="QGD246" s="92"/>
      <c r="QGE246" s="92"/>
      <c r="QGF246" s="92"/>
      <c r="QGG246" s="92"/>
      <c r="QGH246" s="92"/>
      <c r="QGI246" s="92"/>
      <c r="QGJ246" s="92"/>
      <c r="QGK246" s="92"/>
      <c r="QGL246" s="92"/>
      <c r="QGM246" s="92"/>
      <c r="QGN246" s="92"/>
      <c r="QGO246" s="92"/>
      <c r="QGP246" s="92"/>
      <c r="QGQ246" s="92"/>
      <c r="QGR246" s="92"/>
      <c r="QGS246" s="92"/>
      <c r="QGT246" s="92"/>
      <c r="QGU246" s="92"/>
      <c r="QGV246" s="92"/>
      <c r="QGW246" s="92"/>
      <c r="QGX246" s="92"/>
      <c r="QGY246" s="92"/>
      <c r="QGZ246" s="92"/>
      <c r="QHA246" s="92"/>
      <c r="QHB246" s="92"/>
      <c r="QHC246" s="92"/>
      <c r="QHD246" s="92"/>
      <c r="QHE246" s="92"/>
      <c r="QHF246" s="92"/>
      <c r="QHG246" s="92"/>
      <c r="QHH246" s="92"/>
      <c r="QHI246" s="92"/>
      <c r="QHJ246" s="92"/>
      <c r="QHK246" s="92"/>
      <c r="QHL246" s="92"/>
      <c r="QHM246" s="92"/>
      <c r="QHN246" s="92"/>
      <c r="QHO246" s="92"/>
      <c r="QHP246" s="92"/>
      <c r="QHQ246" s="92"/>
      <c r="QHR246" s="92"/>
      <c r="QHS246" s="92"/>
      <c r="QHT246" s="92"/>
      <c r="QHU246" s="92"/>
      <c r="QHV246" s="92"/>
      <c r="QHW246" s="92"/>
      <c r="QHX246" s="92"/>
      <c r="QHY246" s="92"/>
      <c r="QHZ246" s="92"/>
      <c r="QIA246" s="92"/>
      <c r="QIB246" s="92"/>
      <c r="QIC246" s="92"/>
      <c r="QID246" s="92"/>
      <c r="QIE246" s="92"/>
      <c r="QIF246" s="92"/>
      <c r="QIG246" s="92"/>
      <c r="QIH246" s="92"/>
      <c r="QII246" s="92"/>
      <c r="QIJ246" s="92"/>
      <c r="QIK246" s="92"/>
      <c r="QIL246" s="92"/>
      <c r="QIM246" s="92"/>
      <c r="QIN246" s="92"/>
      <c r="QIO246" s="92"/>
      <c r="QIP246" s="92"/>
      <c r="QIQ246" s="92"/>
      <c r="QIR246" s="92"/>
      <c r="QIS246" s="92"/>
      <c r="QIT246" s="92"/>
      <c r="QIU246" s="92"/>
      <c r="QIV246" s="92"/>
      <c r="QIW246" s="92"/>
      <c r="QIX246" s="92"/>
      <c r="QIY246" s="92"/>
      <c r="QIZ246" s="92"/>
      <c r="QJA246" s="92"/>
      <c r="QJB246" s="92"/>
      <c r="QJC246" s="92"/>
      <c r="QJD246" s="92"/>
      <c r="QJE246" s="92"/>
      <c r="QJF246" s="92"/>
      <c r="QJG246" s="92"/>
      <c r="QJH246" s="92"/>
      <c r="QJI246" s="92"/>
      <c r="QJJ246" s="92"/>
      <c r="QJK246" s="92"/>
      <c r="QJL246" s="92"/>
      <c r="QJM246" s="92"/>
      <c r="QJN246" s="92"/>
      <c r="QJO246" s="92"/>
      <c r="QJP246" s="92"/>
      <c r="QJQ246" s="92"/>
      <c r="QJR246" s="92"/>
      <c r="QJS246" s="92"/>
      <c r="QJT246" s="92"/>
      <c r="QJU246" s="92"/>
      <c r="QJV246" s="92"/>
      <c r="QJW246" s="92"/>
      <c r="QJX246" s="92"/>
      <c r="QJY246" s="92"/>
      <c r="QJZ246" s="92"/>
      <c r="QKA246" s="92"/>
      <c r="QKB246" s="92"/>
      <c r="QKC246" s="92"/>
      <c r="QKD246" s="92"/>
      <c r="QKE246" s="92"/>
      <c r="QKF246" s="92"/>
      <c r="QKG246" s="92"/>
      <c r="QKH246" s="92"/>
      <c r="QKI246" s="92"/>
      <c r="QKJ246" s="92"/>
      <c r="QKK246" s="92"/>
      <c r="QKL246" s="92"/>
      <c r="QKM246" s="92"/>
      <c r="QKN246" s="92"/>
      <c r="QKO246" s="92"/>
      <c r="QKP246" s="92"/>
      <c r="QKQ246" s="92"/>
      <c r="QKR246" s="92"/>
      <c r="QKS246" s="92"/>
      <c r="QKT246" s="92"/>
      <c r="QKU246" s="92"/>
      <c r="QKV246" s="92"/>
      <c r="QKW246" s="92"/>
      <c r="QKX246" s="92"/>
      <c r="QKY246" s="92"/>
      <c r="QKZ246" s="92"/>
      <c r="QLA246" s="92"/>
      <c r="QLB246" s="92"/>
      <c r="QLC246" s="92"/>
      <c r="QLD246" s="92"/>
      <c r="QLE246" s="92"/>
      <c r="QLF246" s="92"/>
      <c r="QLG246" s="92"/>
      <c r="QLH246" s="92"/>
      <c r="QLI246" s="92"/>
      <c r="QLJ246" s="92"/>
      <c r="QLK246" s="92"/>
      <c r="QLL246" s="92"/>
      <c r="QLM246" s="92"/>
      <c r="QLN246" s="92"/>
      <c r="QLO246" s="92"/>
      <c r="QLP246" s="92"/>
      <c r="QLQ246" s="92"/>
      <c r="QLR246" s="92"/>
      <c r="QLS246" s="92"/>
      <c r="QLT246" s="92"/>
      <c r="QLU246" s="92"/>
      <c r="QLV246" s="92"/>
      <c r="QLW246" s="92"/>
      <c r="QLX246" s="92"/>
      <c r="QLY246" s="92"/>
      <c r="QLZ246" s="92"/>
      <c r="QMA246" s="92"/>
      <c r="QMB246" s="92"/>
      <c r="QMC246" s="92"/>
      <c r="QMD246" s="92"/>
      <c r="QME246" s="92"/>
      <c r="QMF246" s="92"/>
      <c r="QMG246" s="92"/>
      <c r="QMH246" s="92"/>
      <c r="QMI246" s="92"/>
      <c r="QMJ246" s="92"/>
      <c r="QMK246" s="92"/>
      <c r="QML246" s="92"/>
      <c r="QMM246" s="92"/>
      <c r="QMN246" s="92"/>
      <c r="QMO246" s="92"/>
      <c r="QMP246" s="92"/>
      <c r="QMQ246" s="92"/>
      <c r="QMR246" s="92"/>
      <c r="QMS246" s="92"/>
      <c r="QMT246" s="92"/>
      <c r="QMU246" s="92"/>
      <c r="QMV246" s="92"/>
      <c r="QMW246" s="92"/>
      <c r="QMX246" s="92"/>
      <c r="QMY246" s="92"/>
      <c r="QMZ246" s="92"/>
      <c r="QNA246" s="92"/>
      <c r="QNB246" s="92"/>
      <c r="QNC246" s="92"/>
      <c r="QND246" s="92"/>
      <c r="QNE246" s="92"/>
      <c r="QNF246" s="92"/>
      <c r="QNG246" s="92"/>
      <c r="QNH246" s="92"/>
      <c r="QNI246" s="92"/>
      <c r="QNJ246" s="92"/>
      <c r="QNK246" s="92"/>
      <c r="QNL246" s="92"/>
      <c r="QNM246" s="92"/>
      <c r="QNN246" s="92"/>
      <c r="QNO246" s="92"/>
      <c r="QNP246" s="92"/>
      <c r="QNQ246" s="92"/>
      <c r="QNR246" s="92"/>
      <c r="QNS246" s="92"/>
      <c r="QNT246" s="92"/>
      <c r="QNU246" s="92"/>
      <c r="QNV246" s="92"/>
      <c r="QNW246" s="92"/>
      <c r="QNX246" s="92"/>
      <c r="QNY246" s="92"/>
      <c r="QNZ246" s="92"/>
      <c r="QOA246" s="92"/>
      <c r="QOB246" s="92"/>
      <c r="QOC246" s="92"/>
      <c r="QOD246" s="92"/>
      <c r="QOE246" s="92"/>
      <c r="QOF246" s="92"/>
      <c r="QOG246" s="92"/>
      <c r="QOH246" s="92"/>
      <c r="QOI246" s="92"/>
      <c r="QOJ246" s="92"/>
      <c r="QOK246" s="92"/>
      <c r="QOL246" s="92"/>
      <c r="QOM246" s="92"/>
      <c r="QON246" s="92"/>
      <c r="QOO246" s="92"/>
      <c r="QOP246" s="92"/>
      <c r="QOQ246" s="92"/>
      <c r="QOR246" s="92"/>
      <c r="QOS246" s="92"/>
      <c r="QOT246" s="92"/>
      <c r="QOU246" s="92"/>
      <c r="QOV246" s="92"/>
      <c r="QOW246" s="92"/>
      <c r="QOX246" s="92"/>
      <c r="QOY246" s="92"/>
      <c r="QOZ246" s="92"/>
      <c r="QPA246" s="92"/>
      <c r="QPB246" s="92"/>
      <c r="QPC246" s="92"/>
      <c r="QPD246" s="92"/>
      <c r="QPE246" s="92"/>
      <c r="QPF246" s="92"/>
      <c r="QPG246" s="92"/>
      <c r="QPH246" s="92"/>
      <c r="QPI246" s="92"/>
      <c r="QPJ246" s="92"/>
      <c r="QPK246" s="92"/>
      <c r="QPL246" s="92"/>
      <c r="QPM246" s="92"/>
      <c r="QPN246" s="92"/>
      <c r="QPO246" s="92"/>
      <c r="QPP246" s="92"/>
      <c r="QPQ246" s="92"/>
      <c r="QPR246" s="92"/>
      <c r="QPS246" s="92"/>
      <c r="QPT246" s="92"/>
      <c r="QPU246" s="92"/>
      <c r="QPV246" s="92"/>
      <c r="QPW246" s="92"/>
      <c r="QPX246" s="92"/>
      <c r="QPY246" s="92"/>
      <c r="QPZ246" s="92"/>
      <c r="QQA246" s="92"/>
      <c r="QQB246" s="92"/>
      <c r="QQC246" s="92"/>
      <c r="QQD246" s="92"/>
      <c r="QQE246" s="92"/>
      <c r="QQF246" s="92"/>
      <c r="QQG246" s="92"/>
      <c r="QQH246" s="92"/>
      <c r="QQI246" s="92"/>
      <c r="QQJ246" s="92"/>
      <c r="QQK246" s="92"/>
      <c r="QQL246" s="92"/>
      <c r="QQM246" s="92"/>
      <c r="QQN246" s="92"/>
      <c r="QQO246" s="92"/>
      <c r="QQP246" s="92"/>
      <c r="QQQ246" s="92"/>
      <c r="QQR246" s="92"/>
      <c r="QQS246" s="92"/>
      <c r="QQT246" s="92"/>
      <c r="QQU246" s="92"/>
      <c r="QQV246" s="92"/>
      <c r="QQW246" s="92"/>
      <c r="QQX246" s="92"/>
      <c r="QQY246" s="92"/>
      <c r="QQZ246" s="92"/>
      <c r="QRA246" s="92"/>
      <c r="QRB246" s="92"/>
      <c r="QRC246" s="92"/>
      <c r="QRD246" s="92"/>
      <c r="QRE246" s="92"/>
      <c r="QRF246" s="92"/>
      <c r="QRG246" s="92"/>
      <c r="QRH246" s="92"/>
      <c r="QRI246" s="92"/>
      <c r="QRJ246" s="92"/>
      <c r="QRK246" s="92"/>
      <c r="QRL246" s="92"/>
      <c r="QRM246" s="92"/>
      <c r="QRN246" s="92"/>
      <c r="QRO246" s="92"/>
      <c r="QRP246" s="92"/>
      <c r="QRQ246" s="92"/>
      <c r="QRR246" s="92"/>
      <c r="QRS246" s="92"/>
      <c r="QRT246" s="92"/>
      <c r="QRU246" s="92"/>
      <c r="QRV246" s="92"/>
      <c r="QRW246" s="92"/>
      <c r="QRX246" s="92"/>
      <c r="QRY246" s="92"/>
      <c r="QRZ246" s="92"/>
      <c r="QSA246" s="92"/>
      <c r="QSB246" s="92"/>
      <c r="QSC246" s="92"/>
      <c r="QSD246" s="92"/>
      <c r="QSE246" s="92"/>
      <c r="QSF246" s="92"/>
      <c r="QSG246" s="92"/>
      <c r="QSH246" s="92"/>
      <c r="QSI246" s="92"/>
      <c r="QSJ246" s="92"/>
      <c r="QSK246" s="92"/>
      <c r="QSL246" s="92"/>
      <c r="QSM246" s="92"/>
      <c r="QSN246" s="92"/>
      <c r="QSO246" s="92"/>
      <c r="QSP246" s="92"/>
      <c r="QSQ246" s="92"/>
      <c r="QSR246" s="92"/>
      <c r="QSS246" s="92"/>
      <c r="QST246" s="92"/>
      <c r="QSU246" s="92"/>
      <c r="QSV246" s="92"/>
      <c r="QSW246" s="92"/>
      <c r="QSX246" s="92"/>
      <c r="QSY246" s="92"/>
      <c r="QSZ246" s="92"/>
      <c r="QTA246" s="92"/>
      <c r="QTB246" s="92"/>
      <c r="QTC246" s="92"/>
      <c r="QTD246" s="92"/>
      <c r="QTE246" s="92"/>
      <c r="QTF246" s="92"/>
      <c r="QTG246" s="92"/>
      <c r="QTH246" s="92"/>
      <c r="QTI246" s="92"/>
      <c r="QTJ246" s="92"/>
      <c r="QTK246" s="92"/>
      <c r="QTL246" s="92"/>
      <c r="QTM246" s="92"/>
      <c r="QTN246" s="92"/>
      <c r="QTO246" s="92"/>
      <c r="QTP246" s="92"/>
      <c r="QTQ246" s="92"/>
      <c r="QTR246" s="92"/>
      <c r="QTS246" s="92"/>
      <c r="QTT246" s="92"/>
      <c r="QTU246" s="92"/>
      <c r="QTV246" s="92"/>
      <c r="QTW246" s="92"/>
      <c r="QTX246" s="92"/>
      <c r="QTY246" s="92"/>
      <c r="QTZ246" s="92"/>
      <c r="QUA246" s="92"/>
      <c r="QUB246" s="92"/>
      <c r="QUC246" s="92"/>
      <c r="QUD246" s="92"/>
      <c r="QUE246" s="92"/>
      <c r="QUF246" s="92"/>
      <c r="QUG246" s="92"/>
      <c r="QUH246" s="92"/>
      <c r="QUI246" s="92"/>
      <c r="QUJ246" s="92"/>
      <c r="QUK246" s="92"/>
      <c r="QUL246" s="92"/>
      <c r="QUM246" s="92"/>
      <c r="QUN246" s="92"/>
      <c r="QUO246" s="92"/>
      <c r="QUP246" s="92"/>
      <c r="QUQ246" s="92"/>
      <c r="QUR246" s="92"/>
      <c r="QUS246" s="92"/>
      <c r="QUT246" s="92"/>
      <c r="QUU246" s="92"/>
      <c r="QUV246" s="92"/>
      <c r="QUW246" s="92"/>
      <c r="QUX246" s="92"/>
      <c r="QUY246" s="92"/>
      <c r="QUZ246" s="92"/>
      <c r="QVA246" s="92"/>
      <c r="QVB246" s="92"/>
      <c r="QVC246" s="92"/>
      <c r="QVD246" s="92"/>
      <c r="QVE246" s="92"/>
      <c r="QVF246" s="92"/>
      <c r="QVG246" s="92"/>
      <c r="QVH246" s="92"/>
      <c r="QVI246" s="92"/>
      <c r="QVJ246" s="92"/>
      <c r="QVK246" s="92"/>
      <c r="QVL246" s="92"/>
      <c r="QVM246" s="92"/>
      <c r="QVN246" s="92"/>
      <c r="QVO246" s="92"/>
      <c r="QVP246" s="92"/>
      <c r="QVQ246" s="92"/>
      <c r="QVR246" s="92"/>
      <c r="QVS246" s="92"/>
      <c r="QVT246" s="92"/>
      <c r="QVU246" s="92"/>
      <c r="QVV246" s="92"/>
      <c r="QVW246" s="92"/>
      <c r="QVX246" s="92"/>
      <c r="QVY246" s="92"/>
      <c r="QVZ246" s="92"/>
      <c r="QWA246" s="92"/>
      <c r="QWB246" s="92"/>
      <c r="QWC246" s="92"/>
      <c r="QWD246" s="92"/>
      <c r="QWE246" s="92"/>
      <c r="QWF246" s="92"/>
      <c r="QWG246" s="92"/>
      <c r="QWH246" s="92"/>
      <c r="QWI246" s="92"/>
      <c r="QWJ246" s="92"/>
      <c r="QWK246" s="92"/>
      <c r="QWL246" s="92"/>
      <c r="QWM246" s="92"/>
      <c r="QWN246" s="92"/>
      <c r="QWO246" s="92"/>
      <c r="QWP246" s="92"/>
      <c r="QWQ246" s="92"/>
      <c r="QWR246" s="92"/>
      <c r="QWS246" s="92"/>
      <c r="QWT246" s="92"/>
      <c r="QWU246" s="92"/>
      <c r="QWV246" s="92"/>
      <c r="QWW246" s="92"/>
      <c r="QWX246" s="92"/>
      <c r="QWY246" s="92"/>
      <c r="QWZ246" s="92"/>
      <c r="QXA246" s="92"/>
      <c r="QXB246" s="92"/>
      <c r="QXC246" s="92"/>
      <c r="QXD246" s="92"/>
      <c r="QXE246" s="92"/>
      <c r="QXF246" s="92"/>
      <c r="QXG246" s="92"/>
      <c r="QXH246" s="92"/>
      <c r="QXI246" s="92"/>
      <c r="QXJ246" s="92"/>
      <c r="QXK246" s="92"/>
      <c r="QXL246" s="92"/>
      <c r="QXM246" s="92"/>
      <c r="QXN246" s="92"/>
      <c r="QXO246" s="92"/>
      <c r="QXP246" s="92"/>
      <c r="QXQ246" s="92"/>
      <c r="QXR246" s="92"/>
      <c r="QXS246" s="92"/>
      <c r="QXT246" s="92"/>
      <c r="QXU246" s="92"/>
      <c r="QXV246" s="92"/>
      <c r="QXW246" s="92"/>
      <c r="QXX246" s="92"/>
      <c r="QXY246" s="92"/>
      <c r="QXZ246" s="92"/>
      <c r="QYA246" s="92"/>
      <c r="QYB246" s="92"/>
      <c r="QYC246" s="92"/>
      <c r="QYD246" s="92"/>
      <c r="QYE246" s="92"/>
      <c r="QYF246" s="92"/>
      <c r="QYG246" s="92"/>
      <c r="QYH246" s="92"/>
      <c r="QYI246" s="92"/>
      <c r="QYJ246" s="92"/>
      <c r="QYK246" s="92"/>
      <c r="QYL246" s="92"/>
      <c r="QYM246" s="92"/>
      <c r="QYN246" s="92"/>
      <c r="QYO246" s="92"/>
      <c r="QYP246" s="92"/>
      <c r="QYQ246" s="92"/>
      <c r="QYR246" s="92"/>
      <c r="QYS246" s="92"/>
      <c r="QYT246" s="92"/>
      <c r="QYU246" s="92"/>
      <c r="QYV246" s="92"/>
      <c r="QYW246" s="92"/>
      <c r="QYX246" s="92"/>
      <c r="QYY246" s="92"/>
      <c r="QYZ246" s="92"/>
      <c r="QZA246" s="92"/>
      <c r="QZB246" s="92"/>
      <c r="QZC246" s="92"/>
      <c r="QZD246" s="92"/>
      <c r="QZE246" s="92"/>
      <c r="QZF246" s="92"/>
      <c r="QZG246" s="92"/>
      <c r="QZH246" s="92"/>
      <c r="QZI246" s="92"/>
      <c r="QZJ246" s="92"/>
      <c r="QZK246" s="92"/>
      <c r="QZL246" s="92"/>
      <c r="QZM246" s="92"/>
      <c r="QZN246" s="92"/>
      <c r="QZO246" s="92"/>
      <c r="QZP246" s="92"/>
      <c r="QZQ246" s="92"/>
      <c r="QZR246" s="92"/>
      <c r="QZS246" s="92"/>
      <c r="QZT246" s="92"/>
      <c r="QZU246" s="92"/>
      <c r="QZV246" s="92"/>
      <c r="QZW246" s="92"/>
      <c r="QZX246" s="92"/>
      <c r="QZY246" s="92"/>
      <c r="QZZ246" s="92"/>
      <c r="RAA246" s="92"/>
      <c r="RAB246" s="92"/>
      <c r="RAC246" s="92"/>
      <c r="RAD246" s="92"/>
      <c r="RAE246" s="92"/>
      <c r="RAF246" s="92"/>
      <c r="RAG246" s="92"/>
      <c r="RAH246" s="92"/>
      <c r="RAI246" s="92"/>
      <c r="RAJ246" s="92"/>
      <c r="RAK246" s="92"/>
      <c r="RAL246" s="92"/>
      <c r="RAM246" s="92"/>
      <c r="RAN246" s="92"/>
      <c r="RAO246" s="92"/>
      <c r="RAP246" s="92"/>
      <c r="RAQ246" s="92"/>
      <c r="RAR246" s="92"/>
      <c r="RAS246" s="92"/>
      <c r="RAT246" s="92"/>
      <c r="RAU246" s="92"/>
      <c r="RAV246" s="92"/>
      <c r="RAW246" s="92"/>
      <c r="RAX246" s="92"/>
      <c r="RAY246" s="92"/>
      <c r="RAZ246" s="92"/>
      <c r="RBA246" s="92"/>
      <c r="RBB246" s="92"/>
      <c r="RBC246" s="92"/>
      <c r="RBD246" s="92"/>
      <c r="RBE246" s="92"/>
      <c r="RBF246" s="92"/>
      <c r="RBG246" s="92"/>
      <c r="RBH246" s="92"/>
      <c r="RBI246" s="92"/>
      <c r="RBJ246" s="92"/>
      <c r="RBK246" s="92"/>
      <c r="RBL246" s="92"/>
      <c r="RBM246" s="92"/>
      <c r="RBN246" s="92"/>
      <c r="RBO246" s="92"/>
      <c r="RBP246" s="92"/>
      <c r="RBQ246" s="92"/>
      <c r="RBR246" s="92"/>
      <c r="RBS246" s="92"/>
      <c r="RBT246" s="92"/>
      <c r="RBU246" s="92"/>
      <c r="RBV246" s="92"/>
      <c r="RBW246" s="92"/>
      <c r="RBX246" s="92"/>
      <c r="RBY246" s="92"/>
      <c r="RBZ246" s="92"/>
      <c r="RCA246" s="92"/>
      <c r="RCB246" s="92"/>
      <c r="RCC246" s="92"/>
      <c r="RCD246" s="92"/>
      <c r="RCE246" s="92"/>
      <c r="RCF246" s="92"/>
      <c r="RCG246" s="92"/>
      <c r="RCH246" s="92"/>
      <c r="RCI246" s="92"/>
      <c r="RCJ246" s="92"/>
      <c r="RCK246" s="92"/>
      <c r="RCL246" s="92"/>
      <c r="RCM246" s="92"/>
      <c r="RCN246" s="92"/>
      <c r="RCO246" s="92"/>
      <c r="RCP246" s="92"/>
      <c r="RCQ246" s="92"/>
      <c r="RCR246" s="92"/>
      <c r="RCS246" s="92"/>
      <c r="RCT246" s="92"/>
      <c r="RCU246" s="92"/>
      <c r="RCV246" s="92"/>
      <c r="RCW246" s="92"/>
      <c r="RCX246" s="92"/>
      <c r="RCY246" s="92"/>
      <c r="RCZ246" s="92"/>
      <c r="RDA246" s="92"/>
      <c r="RDB246" s="92"/>
      <c r="RDC246" s="92"/>
      <c r="RDD246" s="92"/>
      <c r="RDE246" s="92"/>
      <c r="RDF246" s="92"/>
      <c r="RDG246" s="92"/>
      <c r="RDH246" s="92"/>
      <c r="RDI246" s="92"/>
      <c r="RDJ246" s="92"/>
      <c r="RDK246" s="92"/>
      <c r="RDL246" s="92"/>
      <c r="RDM246" s="92"/>
      <c r="RDN246" s="92"/>
      <c r="RDO246" s="92"/>
      <c r="RDP246" s="92"/>
      <c r="RDQ246" s="92"/>
      <c r="RDR246" s="92"/>
      <c r="RDS246" s="92"/>
      <c r="RDT246" s="92"/>
      <c r="RDU246" s="92"/>
      <c r="RDV246" s="92"/>
      <c r="RDW246" s="92"/>
      <c r="RDX246" s="92"/>
      <c r="RDY246" s="92"/>
      <c r="RDZ246" s="92"/>
      <c r="REA246" s="92"/>
      <c r="REB246" s="92"/>
      <c r="REC246" s="92"/>
      <c r="RED246" s="92"/>
      <c r="REE246" s="92"/>
      <c r="REF246" s="92"/>
      <c r="REG246" s="92"/>
      <c r="REH246" s="92"/>
      <c r="REI246" s="92"/>
      <c r="REJ246" s="92"/>
      <c r="REK246" s="92"/>
      <c r="REL246" s="92"/>
      <c r="REM246" s="92"/>
      <c r="REN246" s="92"/>
      <c r="REO246" s="92"/>
      <c r="REP246" s="92"/>
      <c r="REQ246" s="92"/>
      <c r="RER246" s="92"/>
      <c r="RES246" s="92"/>
      <c r="RET246" s="92"/>
      <c r="REU246" s="92"/>
      <c r="REV246" s="92"/>
      <c r="REW246" s="92"/>
      <c r="REX246" s="92"/>
      <c r="REY246" s="92"/>
      <c r="REZ246" s="92"/>
      <c r="RFA246" s="92"/>
      <c r="RFB246" s="92"/>
      <c r="RFC246" s="92"/>
      <c r="RFD246" s="92"/>
      <c r="RFE246" s="92"/>
      <c r="RFF246" s="92"/>
      <c r="RFG246" s="92"/>
      <c r="RFH246" s="92"/>
      <c r="RFI246" s="92"/>
      <c r="RFJ246" s="92"/>
      <c r="RFK246" s="92"/>
      <c r="RFL246" s="92"/>
      <c r="RFM246" s="92"/>
      <c r="RFN246" s="92"/>
      <c r="RFO246" s="92"/>
      <c r="RFP246" s="92"/>
      <c r="RFQ246" s="92"/>
      <c r="RFR246" s="92"/>
      <c r="RFS246" s="92"/>
      <c r="RFT246" s="92"/>
      <c r="RFU246" s="92"/>
      <c r="RFV246" s="92"/>
      <c r="RFW246" s="92"/>
      <c r="RFX246" s="92"/>
      <c r="RFY246" s="92"/>
      <c r="RFZ246" s="92"/>
      <c r="RGA246" s="92"/>
      <c r="RGB246" s="92"/>
      <c r="RGC246" s="92"/>
      <c r="RGD246" s="92"/>
      <c r="RGE246" s="92"/>
      <c r="RGF246" s="92"/>
      <c r="RGG246" s="92"/>
      <c r="RGH246" s="92"/>
      <c r="RGI246" s="92"/>
      <c r="RGJ246" s="92"/>
      <c r="RGK246" s="92"/>
      <c r="RGL246" s="92"/>
      <c r="RGM246" s="92"/>
      <c r="RGN246" s="92"/>
      <c r="RGO246" s="92"/>
      <c r="RGP246" s="92"/>
      <c r="RGQ246" s="92"/>
      <c r="RGR246" s="92"/>
      <c r="RGS246" s="92"/>
      <c r="RGT246" s="92"/>
      <c r="RGU246" s="92"/>
      <c r="RGV246" s="92"/>
      <c r="RGW246" s="92"/>
      <c r="RGX246" s="92"/>
      <c r="RGY246" s="92"/>
      <c r="RGZ246" s="92"/>
      <c r="RHA246" s="92"/>
      <c r="RHB246" s="92"/>
      <c r="RHC246" s="92"/>
      <c r="RHD246" s="92"/>
      <c r="RHE246" s="92"/>
      <c r="RHF246" s="92"/>
      <c r="RHG246" s="92"/>
      <c r="RHH246" s="92"/>
      <c r="RHI246" s="92"/>
      <c r="RHJ246" s="92"/>
      <c r="RHK246" s="92"/>
      <c r="RHL246" s="92"/>
      <c r="RHM246" s="92"/>
      <c r="RHN246" s="92"/>
      <c r="RHO246" s="92"/>
      <c r="RHP246" s="92"/>
      <c r="RHQ246" s="92"/>
      <c r="RHR246" s="92"/>
      <c r="RHS246" s="92"/>
      <c r="RHT246" s="92"/>
      <c r="RHU246" s="92"/>
      <c r="RHV246" s="92"/>
      <c r="RHW246" s="92"/>
      <c r="RHX246" s="92"/>
      <c r="RHY246" s="92"/>
      <c r="RHZ246" s="92"/>
      <c r="RIA246" s="92"/>
      <c r="RIB246" s="92"/>
      <c r="RIC246" s="92"/>
      <c r="RID246" s="92"/>
      <c r="RIE246" s="92"/>
      <c r="RIF246" s="92"/>
      <c r="RIG246" s="92"/>
      <c r="RIH246" s="92"/>
      <c r="RII246" s="92"/>
      <c r="RIJ246" s="92"/>
      <c r="RIK246" s="92"/>
      <c r="RIL246" s="92"/>
      <c r="RIM246" s="92"/>
      <c r="RIN246" s="92"/>
      <c r="RIO246" s="92"/>
      <c r="RIP246" s="92"/>
      <c r="RIQ246" s="92"/>
      <c r="RIR246" s="92"/>
      <c r="RIS246" s="92"/>
      <c r="RIT246" s="92"/>
      <c r="RIU246" s="92"/>
      <c r="RIV246" s="92"/>
      <c r="RIW246" s="92"/>
      <c r="RIX246" s="92"/>
      <c r="RIY246" s="92"/>
      <c r="RIZ246" s="92"/>
      <c r="RJA246" s="92"/>
      <c r="RJB246" s="92"/>
      <c r="RJC246" s="92"/>
      <c r="RJD246" s="92"/>
      <c r="RJE246" s="92"/>
      <c r="RJF246" s="92"/>
      <c r="RJG246" s="92"/>
      <c r="RJH246" s="92"/>
      <c r="RJI246" s="92"/>
      <c r="RJJ246" s="92"/>
      <c r="RJK246" s="92"/>
      <c r="RJL246" s="92"/>
      <c r="RJM246" s="92"/>
      <c r="RJN246" s="92"/>
      <c r="RJO246" s="92"/>
      <c r="RJP246" s="92"/>
      <c r="RJQ246" s="92"/>
      <c r="RJR246" s="92"/>
      <c r="RJS246" s="92"/>
      <c r="RJT246" s="92"/>
      <c r="RJU246" s="92"/>
      <c r="RJV246" s="92"/>
      <c r="RJW246" s="92"/>
      <c r="RJX246" s="92"/>
      <c r="RJY246" s="92"/>
      <c r="RJZ246" s="92"/>
      <c r="RKA246" s="92"/>
      <c r="RKB246" s="92"/>
      <c r="RKC246" s="92"/>
      <c r="RKD246" s="92"/>
      <c r="RKE246" s="92"/>
      <c r="RKF246" s="92"/>
      <c r="RKG246" s="92"/>
      <c r="RKH246" s="92"/>
      <c r="RKI246" s="92"/>
      <c r="RKJ246" s="92"/>
      <c r="RKK246" s="92"/>
      <c r="RKL246" s="92"/>
      <c r="RKM246" s="92"/>
      <c r="RKN246" s="92"/>
      <c r="RKO246" s="92"/>
      <c r="RKP246" s="92"/>
      <c r="RKQ246" s="92"/>
      <c r="RKR246" s="92"/>
      <c r="RKS246" s="92"/>
      <c r="RKT246" s="92"/>
      <c r="RKU246" s="92"/>
      <c r="RKV246" s="92"/>
      <c r="RKW246" s="92"/>
      <c r="RKX246" s="92"/>
      <c r="RKY246" s="92"/>
      <c r="RKZ246" s="92"/>
      <c r="RLA246" s="92"/>
      <c r="RLB246" s="92"/>
      <c r="RLC246" s="92"/>
      <c r="RLD246" s="92"/>
      <c r="RLE246" s="92"/>
      <c r="RLF246" s="92"/>
      <c r="RLG246" s="92"/>
      <c r="RLH246" s="92"/>
      <c r="RLI246" s="92"/>
      <c r="RLJ246" s="92"/>
      <c r="RLK246" s="92"/>
      <c r="RLL246" s="92"/>
      <c r="RLM246" s="92"/>
      <c r="RLN246" s="92"/>
      <c r="RLO246" s="92"/>
      <c r="RLP246" s="92"/>
      <c r="RLQ246" s="92"/>
      <c r="RLR246" s="92"/>
      <c r="RLS246" s="92"/>
      <c r="RLT246" s="92"/>
      <c r="RLU246" s="92"/>
      <c r="RLV246" s="92"/>
      <c r="RLW246" s="92"/>
      <c r="RLX246" s="92"/>
      <c r="RLY246" s="92"/>
      <c r="RLZ246" s="92"/>
      <c r="RMA246" s="92"/>
      <c r="RMB246" s="92"/>
      <c r="RMC246" s="92"/>
      <c r="RMD246" s="92"/>
      <c r="RME246" s="92"/>
      <c r="RMF246" s="92"/>
      <c r="RMG246" s="92"/>
      <c r="RMH246" s="92"/>
      <c r="RMI246" s="92"/>
      <c r="RMJ246" s="92"/>
      <c r="RMK246" s="92"/>
      <c r="RML246" s="92"/>
      <c r="RMM246" s="92"/>
      <c r="RMN246" s="92"/>
      <c r="RMO246" s="92"/>
      <c r="RMP246" s="92"/>
      <c r="RMQ246" s="92"/>
      <c r="RMR246" s="92"/>
      <c r="RMS246" s="92"/>
      <c r="RMT246" s="92"/>
      <c r="RMU246" s="92"/>
      <c r="RMV246" s="92"/>
      <c r="RMW246" s="92"/>
      <c r="RMX246" s="92"/>
      <c r="RMY246" s="92"/>
      <c r="RMZ246" s="92"/>
      <c r="RNA246" s="92"/>
      <c r="RNB246" s="92"/>
      <c r="RNC246" s="92"/>
      <c r="RND246" s="92"/>
      <c r="RNE246" s="92"/>
      <c r="RNF246" s="92"/>
      <c r="RNG246" s="92"/>
      <c r="RNH246" s="92"/>
      <c r="RNI246" s="92"/>
      <c r="RNJ246" s="92"/>
      <c r="RNK246" s="92"/>
      <c r="RNL246" s="92"/>
      <c r="RNM246" s="92"/>
      <c r="RNN246" s="92"/>
      <c r="RNO246" s="92"/>
      <c r="RNP246" s="92"/>
      <c r="RNQ246" s="92"/>
      <c r="RNR246" s="92"/>
      <c r="RNS246" s="92"/>
      <c r="RNT246" s="92"/>
      <c r="RNU246" s="92"/>
      <c r="RNV246" s="92"/>
      <c r="RNW246" s="92"/>
      <c r="RNX246" s="92"/>
      <c r="RNY246" s="92"/>
      <c r="RNZ246" s="92"/>
      <c r="ROA246" s="92"/>
      <c r="ROB246" s="92"/>
      <c r="ROC246" s="92"/>
      <c r="ROD246" s="92"/>
      <c r="ROE246" s="92"/>
      <c r="ROF246" s="92"/>
      <c r="ROG246" s="92"/>
      <c r="ROH246" s="92"/>
      <c r="ROI246" s="92"/>
      <c r="ROJ246" s="92"/>
      <c r="ROK246" s="92"/>
      <c r="ROL246" s="92"/>
      <c r="ROM246" s="92"/>
      <c r="RON246" s="92"/>
      <c r="ROO246" s="92"/>
      <c r="ROP246" s="92"/>
      <c r="ROQ246" s="92"/>
      <c r="ROR246" s="92"/>
      <c r="ROS246" s="92"/>
      <c r="ROT246" s="92"/>
      <c r="ROU246" s="92"/>
      <c r="ROV246" s="92"/>
      <c r="ROW246" s="92"/>
      <c r="ROX246" s="92"/>
      <c r="ROY246" s="92"/>
      <c r="ROZ246" s="92"/>
      <c r="RPA246" s="92"/>
      <c r="RPB246" s="92"/>
      <c r="RPC246" s="92"/>
      <c r="RPD246" s="92"/>
      <c r="RPE246" s="92"/>
      <c r="RPF246" s="92"/>
      <c r="RPG246" s="92"/>
      <c r="RPH246" s="92"/>
      <c r="RPI246" s="92"/>
      <c r="RPJ246" s="92"/>
      <c r="RPK246" s="92"/>
      <c r="RPL246" s="92"/>
      <c r="RPM246" s="92"/>
      <c r="RPN246" s="92"/>
      <c r="RPO246" s="92"/>
      <c r="RPP246" s="92"/>
      <c r="RPQ246" s="92"/>
      <c r="RPR246" s="92"/>
      <c r="RPS246" s="92"/>
      <c r="RPT246" s="92"/>
      <c r="RPU246" s="92"/>
      <c r="RPV246" s="92"/>
      <c r="RPW246" s="92"/>
      <c r="RPX246" s="92"/>
      <c r="RPY246" s="92"/>
      <c r="RPZ246" s="92"/>
      <c r="RQA246" s="92"/>
      <c r="RQB246" s="92"/>
      <c r="RQC246" s="92"/>
      <c r="RQD246" s="92"/>
      <c r="RQE246" s="92"/>
      <c r="RQF246" s="92"/>
      <c r="RQG246" s="92"/>
      <c r="RQH246" s="92"/>
      <c r="RQI246" s="92"/>
      <c r="RQJ246" s="92"/>
      <c r="RQK246" s="92"/>
      <c r="RQL246" s="92"/>
      <c r="RQM246" s="92"/>
      <c r="RQN246" s="92"/>
      <c r="RQO246" s="92"/>
      <c r="RQP246" s="92"/>
      <c r="RQQ246" s="92"/>
      <c r="RQR246" s="92"/>
      <c r="RQS246" s="92"/>
      <c r="RQT246" s="92"/>
      <c r="RQU246" s="92"/>
      <c r="RQV246" s="92"/>
      <c r="RQW246" s="92"/>
      <c r="RQX246" s="92"/>
      <c r="RQY246" s="92"/>
      <c r="RQZ246" s="92"/>
      <c r="RRA246" s="92"/>
      <c r="RRB246" s="92"/>
      <c r="RRC246" s="92"/>
      <c r="RRD246" s="92"/>
      <c r="RRE246" s="92"/>
      <c r="RRF246" s="92"/>
      <c r="RRG246" s="92"/>
      <c r="RRH246" s="92"/>
      <c r="RRI246" s="92"/>
      <c r="RRJ246" s="92"/>
      <c r="RRK246" s="92"/>
      <c r="RRL246" s="92"/>
      <c r="RRM246" s="92"/>
      <c r="RRN246" s="92"/>
      <c r="RRO246" s="92"/>
      <c r="RRP246" s="92"/>
      <c r="RRQ246" s="92"/>
      <c r="RRR246" s="92"/>
      <c r="RRS246" s="92"/>
      <c r="RRT246" s="92"/>
      <c r="RRU246" s="92"/>
      <c r="RRV246" s="92"/>
      <c r="RRW246" s="92"/>
      <c r="RRX246" s="92"/>
      <c r="RRY246" s="92"/>
      <c r="RRZ246" s="92"/>
      <c r="RSA246" s="92"/>
      <c r="RSB246" s="92"/>
      <c r="RSC246" s="92"/>
      <c r="RSD246" s="92"/>
      <c r="RSE246" s="92"/>
      <c r="RSF246" s="92"/>
      <c r="RSG246" s="92"/>
      <c r="RSH246" s="92"/>
      <c r="RSI246" s="92"/>
      <c r="RSJ246" s="92"/>
      <c r="RSK246" s="92"/>
      <c r="RSL246" s="92"/>
      <c r="RSM246" s="92"/>
      <c r="RSN246" s="92"/>
      <c r="RSO246" s="92"/>
      <c r="RSP246" s="92"/>
      <c r="RSQ246" s="92"/>
      <c r="RSR246" s="92"/>
      <c r="RSS246" s="92"/>
      <c r="RST246" s="92"/>
      <c r="RSU246" s="92"/>
      <c r="RSV246" s="92"/>
      <c r="RSW246" s="92"/>
      <c r="RSX246" s="92"/>
      <c r="RSY246" s="92"/>
      <c r="RSZ246" s="92"/>
      <c r="RTA246" s="92"/>
      <c r="RTB246" s="92"/>
      <c r="RTC246" s="92"/>
      <c r="RTD246" s="92"/>
      <c r="RTE246" s="92"/>
      <c r="RTF246" s="92"/>
      <c r="RTG246" s="92"/>
      <c r="RTH246" s="92"/>
      <c r="RTI246" s="92"/>
      <c r="RTJ246" s="92"/>
      <c r="RTK246" s="92"/>
      <c r="RTL246" s="92"/>
      <c r="RTM246" s="92"/>
      <c r="RTN246" s="92"/>
      <c r="RTO246" s="92"/>
      <c r="RTP246" s="92"/>
      <c r="RTQ246" s="92"/>
      <c r="RTR246" s="92"/>
      <c r="RTS246" s="92"/>
      <c r="RTT246" s="92"/>
      <c r="RTU246" s="92"/>
      <c r="RTV246" s="92"/>
      <c r="RTW246" s="92"/>
      <c r="RTX246" s="92"/>
      <c r="RTY246" s="92"/>
      <c r="RTZ246" s="92"/>
      <c r="RUA246" s="92"/>
      <c r="RUB246" s="92"/>
      <c r="RUC246" s="92"/>
      <c r="RUD246" s="92"/>
      <c r="RUE246" s="92"/>
      <c r="RUF246" s="92"/>
      <c r="RUG246" s="92"/>
      <c r="RUH246" s="92"/>
      <c r="RUI246" s="92"/>
      <c r="RUJ246" s="92"/>
      <c r="RUK246" s="92"/>
      <c r="RUL246" s="92"/>
      <c r="RUM246" s="92"/>
      <c r="RUN246" s="92"/>
      <c r="RUO246" s="92"/>
      <c r="RUP246" s="92"/>
      <c r="RUQ246" s="92"/>
      <c r="RUR246" s="92"/>
      <c r="RUS246" s="92"/>
      <c r="RUT246" s="92"/>
      <c r="RUU246" s="92"/>
      <c r="RUV246" s="92"/>
      <c r="RUW246" s="92"/>
      <c r="RUX246" s="92"/>
      <c r="RUY246" s="92"/>
      <c r="RUZ246" s="92"/>
      <c r="RVA246" s="92"/>
      <c r="RVB246" s="92"/>
      <c r="RVC246" s="92"/>
      <c r="RVD246" s="92"/>
      <c r="RVE246" s="92"/>
      <c r="RVF246" s="92"/>
      <c r="RVG246" s="92"/>
      <c r="RVH246" s="92"/>
      <c r="RVI246" s="92"/>
      <c r="RVJ246" s="92"/>
      <c r="RVK246" s="92"/>
      <c r="RVL246" s="92"/>
      <c r="RVM246" s="92"/>
      <c r="RVN246" s="92"/>
      <c r="RVO246" s="92"/>
      <c r="RVP246" s="92"/>
      <c r="RVQ246" s="92"/>
      <c r="RVR246" s="92"/>
      <c r="RVS246" s="92"/>
      <c r="RVT246" s="92"/>
      <c r="RVU246" s="92"/>
      <c r="RVV246" s="92"/>
      <c r="RVW246" s="92"/>
      <c r="RVX246" s="92"/>
      <c r="RVY246" s="92"/>
      <c r="RVZ246" s="92"/>
      <c r="RWA246" s="92"/>
      <c r="RWB246" s="92"/>
      <c r="RWC246" s="92"/>
      <c r="RWD246" s="92"/>
      <c r="RWE246" s="92"/>
      <c r="RWF246" s="92"/>
      <c r="RWG246" s="92"/>
      <c r="RWH246" s="92"/>
      <c r="RWI246" s="92"/>
      <c r="RWJ246" s="92"/>
      <c r="RWK246" s="92"/>
      <c r="RWL246" s="92"/>
      <c r="RWM246" s="92"/>
      <c r="RWN246" s="92"/>
      <c r="RWO246" s="92"/>
      <c r="RWP246" s="92"/>
      <c r="RWQ246" s="92"/>
      <c r="RWR246" s="92"/>
      <c r="RWS246" s="92"/>
      <c r="RWT246" s="92"/>
      <c r="RWU246" s="92"/>
      <c r="RWV246" s="92"/>
      <c r="RWW246" s="92"/>
      <c r="RWX246" s="92"/>
      <c r="RWY246" s="92"/>
      <c r="RWZ246" s="92"/>
      <c r="RXA246" s="92"/>
      <c r="RXB246" s="92"/>
      <c r="RXC246" s="92"/>
      <c r="RXD246" s="92"/>
      <c r="RXE246" s="92"/>
      <c r="RXF246" s="92"/>
      <c r="RXG246" s="92"/>
      <c r="RXH246" s="92"/>
      <c r="RXI246" s="92"/>
      <c r="RXJ246" s="92"/>
      <c r="RXK246" s="92"/>
      <c r="RXL246" s="92"/>
      <c r="RXM246" s="92"/>
      <c r="RXN246" s="92"/>
      <c r="RXO246" s="92"/>
      <c r="RXP246" s="92"/>
      <c r="RXQ246" s="92"/>
      <c r="RXR246" s="92"/>
      <c r="RXS246" s="92"/>
      <c r="RXT246" s="92"/>
      <c r="RXU246" s="92"/>
      <c r="RXV246" s="92"/>
      <c r="RXW246" s="92"/>
      <c r="RXX246" s="92"/>
      <c r="RXY246" s="92"/>
      <c r="RXZ246" s="92"/>
      <c r="RYA246" s="92"/>
      <c r="RYB246" s="92"/>
      <c r="RYC246" s="92"/>
      <c r="RYD246" s="92"/>
      <c r="RYE246" s="92"/>
      <c r="RYF246" s="92"/>
      <c r="RYG246" s="92"/>
      <c r="RYH246" s="92"/>
      <c r="RYI246" s="92"/>
      <c r="RYJ246" s="92"/>
      <c r="RYK246" s="92"/>
      <c r="RYL246" s="92"/>
      <c r="RYM246" s="92"/>
      <c r="RYN246" s="92"/>
      <c r="RYO246" s="92"/>
      <c r="RYP246" s="92"/>
      <c r="RYQ246" s="92"/>
      <c r="RYR246" s="92"/>
      <c r="RYS246" s="92"/>
      <c r="RYT246" s="92"/>
      <c r="RYU246" s="92"/>
      <c r="RYV246" s="92"/>
      <c r="RYW246" s="92"/>
      <c r="RYX246" s="92"/>
      <c r="RYY246" s="92"/>
      <c r="RYZ246" s="92"/>
      <c r="RZA246" s="92"/>
      <c r="RZB246" s="92"/>
      <c r="RZC246" s="92"/>
      <c r="RZD246" s="92"/>
      <c r="RZE246" s="92"/>
      <c r="RZF246" s="92"/>
      <c r="RZG246" s="92"/>
      <c r="RZH246" s="92"/>
      <c r="RZI246" s="92"/>
      <c r="RZJ246" s="92"/>
      <c r="RZK246" s="92"/>
      <c r="RZL246" s="92"/>
      <c r="RZM246" s="92"/>
      <c r="RZN246" s="92"/>
      <c r="RZO246" s="92"/>
      <c r="RZP246" s="92"/>
      <c r="RZQ246" s="92"/>
      <c r="RZR246" s="92"/>
      <c r="RZS246" s="92"/>
      <c r="RZT246" s="92"/>
      <c r="RZU246" s="92"/>
      <c r="RZV246" s="92"/>
      <c r="RZW246" s="92"/>
      <c r="RZX246" s="92"/>
      <c r="RZY246" s="92"/>
      <c r="RZZ246" s="92"/>
      <c r="SAA246" s="92"/>
      <c r="SAB246" s="92"/>
      <c r="SAC246" s="92"/>
      <c r="SAD246" s="92"/>
      <c r="SAE246" s="92"/>
      <c r="SAF246" s="92"/>
      <c r="SAG246" s="92"/>
      <c r="SAH246" s="92"/>
      <c r="SAI246" s="92"/>
      <c r="SAJ246" s="92"/>
      <c r="SAK246" s="92"/>
      <c r="SAL246" s="92"/>
      <c r="SAM246" s="92"/>
      <c r="SAN246" s="92"/>
      <c r="SAO246" s="92"/>
      <c r="SAP246" s="92"/>
      <c r="SAQ246" s="92"/>
      <c r="SAR246" s="92"/>
      <c r="SAS246" s="92"/>
      <c r="SAT246" s="92"/>
      <c r="SAU246" s="92"/>
      <c r="SAV246" s="92"/>
      <c r="SAW246" s="92"/>
      <c r="SAX246" s="92"/>
      <c r="SAY246" s="92"/>
      <c r="SAZ246" s="92"/>
      <c r="SBA246" s="92"/>
      <c r="SBB246" s="92"/>
      <c r="SBC246" s="92"/>
      <c r="SBD246" s="92"/>
      <c r="SBE246" s="92"/>
      <c r="SBF246" s="92"/>
      <c r="SBG246" s="92"/>
      <c r="SBH246" s="92"/>
      <c r="SBI246" s="92"/>
      <c r="SBJ246" s="92"/>
      <c r="SBK246" s="92"/>
      <c r="SBL246" s="92"/>
      <c r="SBM246" s="92"/>
      <c r="SBN246" s="92"/>
      <c r="SBO246" s="92"/>
      <c r="SBP246" s="92"/>
      <c r="SBQ246" s="92"/>
      <c r="SBR246" s="92"/>
      <c r="SBS246" s="92"/>
      <c r="SBT246" s="92"/>
      <c r="SBU246" s="92"/>
      <c r="SBV246" s="92"/>
      <c r="SBW246" s="92"/>
      <c r="SBX246" s="92"/>
      <c r="SBY246" s="92"/>
      <c r="SBZ246" s="92"/>
      <c r="SCA246" s="92"/>
      <c r="SCB246" s="92"/>
      <c r="SCC246" s="92"/>
      <c r="SCD246" s="92"/>
      <c r="SCE246" s="92"/>
      <c r="SCF246" s="92"/>
      <c r="SCG246" s="92"/>
      <c r="SCH246" s="92"/>
      <c r="SCI246" s="92"/>
      <c r="SCJ246" s="92"/>
      <c r="SCK246" s="92"/>
      <c r="SCL246" s="92"/>
      <c r="SCM246" s="92"/>
      <c r="SCN246" s="92"/>
      <c r="SCO246" s="92"/>
      <c r="SCP246" s="92"/>
      <c r="SCQ246" s="92"/>
      <c r="SCR246" s="92"/>
      <c r="SCS246" s="92"/>
      <c r="SCT246" s="92"/>
      <c r="SCU246" s="92"/>
      <c r="SCV246" s="92"/>
      <c r="SCW246" s="92"/>
      <c r="SCX246" s="92"/>
      <c r="SCY246" s="92"/>
      <c r="SCZ246" s="92"/>
      <c r="SDA246" s="92"/>
      <c r="SDB246" s="92"/>
      <c r="SDC246" s="92"/>
      <c r="SDD246" s="92"/>
      <c r="SDE246" s="92"/>
      <c r="SDF246" s="92"/>
      <c r="SDG246" s="92"/>
      <c r="SDH246" s="92"/>
      <c r="SDI246" s="92"/>
      <c r="SDJ246" s="92"/>
      <c r="SDK246" s="92"/>
      <c r="SDL246" s="92"/>
      <c r="SDM246" s="92"/>
      <c r="SDN246" s="92"/>
      <c r="SDO246" s="92"/>
      <c r="SDP246" s="92"/>
      <c r="SDQ246" s="92"/>
      <c r="SDR246" s="92"/>
      <c r="SDS246" s="92"/>
      <c r="SDT246" s="92"/>
      <c r="SDU246" s="92"/>
      <c r="SDV246" s="92"/>
      <c r="SDW246" s="92"/>
      <c r="SDX246" s="92"/>
      <c r="SDY246" s="92"/>
      <c r="SDZ246" s="92"/>
      <c r="SEA246" s="92"/>
      <c r="SEB246" s="92"/>
      <c r="SEC246" s="92"/>
      <c r="SED246" s="92"/>
      <c r="SEE246" s="92"/>
      <c r="SEF246" s="92"/>
      <c r="SEG246" s="92"/>
      <c r="SEH246" s="92"/>
      <c r="SEI246" s="92"/>
      <c r="SEJ246" s="92"/>
      <c r="SEK246" s="92"/>
      <c r="SEL246" s="92"/>
      <c r="SEM246" s="92"/>
      <c r="SEN246" s="92"/>
      <c r="SEO246" s="92"/>
      <c r="SEP246" s="92"/>
      <c r="SEQ246" s="92"/>
      <c r="SER246" s="92"/>
      <c r="SES246" s="92"/>
      <c r="SET246" s="92"/>
      <c r="SEU246" s="92"/>
      <c r="SEV246" s="92"/>
      <c r="SEW246" s="92"/>
      <c r="SEX246" s="92"/>
      <c r="SEY246" s="92"/>
      <c r="SEZ246" s="92"/>
      <c r="SFA246" s="92"/>
      <c r="SFB246" s="92"/>
      <c r="SFC246" s="92"/>
      <c r="SFD246" s="92"/>
      <c r="SFE246" s="92"/>
      <c r="SFF246" s="92"/>
      <c r="SFG246" s="92"/>
      <c r="SFH246" s="92"/>
      <c r="SFI246" s="92"/>
      <c r="SFJ246" s="92"/>
      <c r="SFK246" s="92"/>
      <c r="SFL246" s="92"/>
      <c r="SFM246" s="92"/>
      <c r="SFN246" s="92"/>
      <c r="SFO246" s="92"/>
      <c r="SFP246" s="92"/>
      <c r="SFQ246" s="92"/>
      <c r="SFR246" s="92"/>
      <c r="SFS246" s="92"/>
      <c r="SFT246" s="92"/>
      <c r="SFU246" s="92"/>
      <c r="SFV246" s="92"/>
      <c r="SFW246" s="92"/>
      <c r="SFX246" s="92"/>
      <c r="SFY246" s="92"/>
      <c r="SFZ246" s="92"/>
      <c r="SGA246" s="92"/>
      <c r="SGB246" s="92"/>
      <c r="SGC246" s="92"/>
      <c r="SGD246" s="92"/>
      <c r="SGE246" s="92"/>
      <c r="SGF246" s="92"/>
      <c r="SGG246" s="92"/>
      <c r="SGH246" s="92"/>
      <c r="SGI246" s="92"/>
      <c r="SGJ246" s="92"/>
      <c r="SGK246" s="92"/>
      <c r="SGL246" s="92"/>
      <c r="SGM246" s="92"/>
      <c r="SGN246" s="92"/>
      <c r="SGO246" s="92"/>
      <c r="SGP246" s="92"/>
      <c r="SGQ246" s="92"/>
      <c r="SGR246" s="92"/>
      <c r="SGS246" s="92"/>
      <c r="SGT246" s="92"/>
      <c r="SGU246" s="92"/>
      <c r="SGV246" s="92"/>
      <c r="SGW246" s="92"/>
      <c r="SGX246" s="92"/>
      <c r="SGY246" s="92"/>
      <c r="SGZ246" s="92"/>
      <c r="SHA246" s="92"/>
      <c r="SHB246" s="92"/>
      <c r="SHC246" s="92"/>
      <c r="SHD246" s="92"/>
      <c r="SHE246" s="92"/>
      <c r="SHF246" s="92"/>
      <c r="SHG246" s="92"/>
      <c r="SHH246" s="92"/>
      <c r="SHI246" s="92"/>
      <c r="SHJ246" s="92"/>
      <c r="SHK246" s="92"/>
      <c r="SHL246" s="92"/>
      <c r="SHM246" s="92"/>
      <c r="SHN246" s="92"/>
      <c r="SHO246" s="92"/>
      <c r="SHP246" s="92"/>
      <c r="SHQ246" s="92"/>
      <c r="SHR246" s="92"/>
      <c r="SHS246" s="92"/>
      <c r="SHT246" s="92"/>
      <c r="SHU246" s="92"/>
      <c r="SHV246" s="92"/>
      <c r="SHW246" s="92"/>
      <c r="SHX246" s="92"/>
      <c r="SHY246" s="92"/>
      <c r="SHZ246" s="92"/>
      <c r="SIA246" s="92"/>
      <c r="SIB246" s="92"/>
      <c r="SIC246" s="92"/>
      <c r="SID246" s="92"/>
      <c r="SIE246" s="92"/>
      <c r="SIF246" s="92"/>
      <c r="SIG246" s="92"/>
      <c r="SIH246" s="92"/>
      <c r="SII246" s="92"/>
      <c r="SIJ246" s="92"/>
      <c r="SIK246" s="92"/>
      <c r="SIL246" s="92"/>
      <c r="SIM246" s="92"/>
      <c r="SIN246" s="92"/>
      <c r="SIO246" s="92"/>
      <c r="SIP246" s="92"/>
      <c r="SIQ246" s="92"/>
      <c r="SIR246" s="92"/>
      <c r="SIS246" s="92"/>
      <c r="SIT246" s="92"/>
      <c r="SIU246" s="92"/>
      <c r="SIV246" s="92"/>
      <c r="SIW246" s="92"/>
      <c r="SIX246" s="92"/>
      <c r="SIY246" s="92"/>
      <c r="SIZ246" s="92"/>
      <c r="SJA246" s="92"/>
      <c r="SJB246" s="92"/>
      <c r="SJC246" s="92"/>
      <c r="SJD246" s="92"/>
      <c r="SJE246" s="92"/>
      <c r="SJF246" s="92"/>
      <c r="SJG246" s="92"/>
      <c r="SJH246" s="92"/>
      <c r="SJI246" s="92"/>
      <c r="SJJ246" s="92"/>
      <c r="SJK246" s="92"/>
      <c r="SJL246" s="92"/>
      <c r="SJM246" s="92"/>
      <c r="SJN246" s="92"/>
      <c r="SJO246" s="92"/>
      <c r="SJP246" s="92"/>
      <c r="SJQ246" s="92"/>
      <c r="SJR246" s="92"/>
      <c r="SJS246" s="92"/>
      <c r="SJT246" s="92"/>
      <c r="SJU246" s="92"/>
      <c r="SJV246" s="92"/>
      <c r="SJW246" s="92"/>
      <c r="SJX246" s="92"/>
      <c r="SJY246" s="92"/>
      <c r="SJZ246" s="92"/>
      <c r="SKA246" s="92"/>
      <c r="SKB246" s="92"/>
      <c r="SKC246" s="92"/>
      <c r="SKD246" s="92"/>
      <c r="SKE246" s="92"/>
      <c r="SKF246" s="92"/>
      <c r="SKG246" s="92"/>
      <c r="SKH246" s="92"/>
      <c r="SKI246" s="92"/>
      <c r="SKJ246" s="92"/>
      <c r="SKK246" s="92"/>
      <c r="SKL246" s="92"/>
      <c r="SKM246" s="92"/>
      <c r="SKN246" s="92"/>
      <c r="SKO246" s="92"/>
      <c r="SKP246" s="92"/>
      <c r="SKQ246" s="92"/>
      <c r="SKR246" s="92"/>
      <c r="SKS246" s="92"/>
      <c r="SKT246" s="92"/>
      <c r="SKU246" s="92"/>
      <c r="SKV246" s="92"/>
      <c r="SKW246" s="92"/>
      <c r="SKX246" s="92"/>
      <c r="SKY246" s="92"/>
      <c r="SKZ246" s="92"/>
      <c r="SLA246" s="92"/>
      <c r="SLB246" s="92"/>
      <c r="SLC246" s="92"/>
      <c r="SLD246" s="92"/>
      <c r="SLE246" s="92"/>
      <c r="SLF246" s="92"/>
      <c r="SLG246" s="92"/>
      <c r="SLH246" s="92"/>
      <c r="SLI246" s="92"/>
      <c r="SLJ246" s="92"/>
      <c r="SLK246" s="92"/>
      <c r="SLL246" s="92"/>
      <c r="SLM246" s="92"/>
      <c r="SLN246" s="92"/>
      <c r="SLO246" s="92"/>
      <c r="SLP246" s="92"/>
      <c r="SLQ246" s="92"/>
      <c r="SLR246" s="92"/>
      <c r="SLS246" s="92"/>
      <c r="SLT246" s="92"/>
      <c r="SLU246" s="92"/>
      <c r="SLV246" s="92"/>
      <c r="SLW246" s="92"/>
      <c r="SLX246" s="92"/>
      <c r="SLY246" s="92"/>
      <c r="SLZ246" s="92"/>
      <c r="SMA246" s="92"/>
      <c r="SMB246" s="92"/>
      <c r="SMC246" s="92"/>
      <c r="SMD246" s="92"/>
      <c r="SME246" s="92"/>
      <c r="SMF246" s="92"/>
      <c r="SMG246" s="92"/>
      <c r="SMH246" s="92"/>
      <c r="SMI246" s="92"/>
      <c r="SMJ246" s="92"/>
      <c r="SMK246" s="92"/>
      <c r="SML246" s="92"/>
      <c r="SMM246" s="92"/>
      <c r="SMN246" s="92"/>
      <c r="SMO246" s="92"/>
      <c r="SMP246" s="92"/>
      <c r="SMQ246" s="92"/>
      <c r="SMR246" s="92"/>
      <c r="SMS246" s="92"/>
      <c r="SMT246" s="92"/>
      <c r="SMU246" s="92"/>
      <c r="SMV246" s="92"/>
      <c r="SMW246" s="92"/>
      <c r="SMX246" s="92"/>
      <c r="SMY246" s="92"/>
      <c r="SMZ246" s="92"/>
      <c r="SNA246" s="92"/>
      <c r="SNB246" s="92"/>
      <c r="SNC246" s="92"/>
      <c r="SND246" s="92"/>
      <c r="SNE246" s="92"/>
      <c r="SNF246" s="92"/>
      <c r="SNG246" s="92"/>
      <c r="SNH246" s="92"/>
      <c r="SNI246" s="92"/>
      <c r="SNJ246" s="92"/>
      <c r="SNK246" s="92"/>
      <c r="SNL246" s="92"/>
      <c r="SNM246" s="92"/>
      <c r="SNN246" s="92"/>
      <c r="SNO246" s="92"/>
      <c r="SNP246" s="92"/>
      <c r="SNQ246" s="92"/>
      <c r="SNR246" s="92"/>
      <c r="SNS246" s="92"/>
      <c r="SNT246" s="92"/>
      <c r="SNU246" s="92"/>
      <c r="SNV246" s="92"/>
      <c r="SNW246" s="92"/>
      <c r="SNX246" s="92"/>
      <c r="SNY246" s="92"/>
      <c r="SNZ246" s="92"/>
      <c r="SOA246" s="92"/>
      <c r="SOB246" s="92"/>
      <c r="SOC246" s="92"/>
      <c r="SOD246" s="92"/>
      <c r="SOE246" s="92"/>
      <c r="SOF246" s="92"/>
      <c r="SOG246" s="92"/>
      <c r="SOH246" s="92"/>
      <c r="SOI246" s="92"/>
      <c r="SOJ246" s="92"/>
      <c r="SOK246" s="92"/>
      <c r="SOL246" s="92"/>
      <c r="SOM246" s="92"/>
      <c r="SON246" s="92"/>
      <c r="SOO246" s="92"/>
      <c r="SOP246" s="92"/>
      <c r="SOQ246" s="92"/>
      <c r="SOR246" s="92"/>
      <c r="SOS246" s="92"/>
      <c r="SOT246" s="92"/>
      <c r="SOU246" s="92"/>
      <c r="SOV246" s="92"/>
      <c r="SOW246" s="92"/>
      <c r="SOX246" s="92"/>
      <c r="SOY246" s="92"/>
      <c r="SOZ246" s="92"/>
      <c r="SPA246" s="92"/>
      <c r="SPB246" s="92"/>
      <c r="SPC246" s="92"/>
      <c r="SPD246" s="92"/>
      <c r="SPE246" s="92"/>
      <c r="SPF246" s="92"/>
      <c r="SPG246" s="92"/>
      <c r="SPH246" s="92"/>
      <c r="SPI246" s="92"/>
      <c r="SPJ246" s="92"/>
      <c r="SPK246" s="92"/>
      <c r="SPL246" s="92"/>
      <c r="SPM246" s="92"/>
      <c r="SPN246" s="92"/>
      <c r="SPO246" s="92"/>
      <c r="SPP246" s="92"/>
      <c r="SPQ246" s="92"/>
      <c r="SPR246" s="92"/>
      <c r="SPS246" s="92"/>
      <c r="SPT246" s="92"/>
      <c r="SPU246" s="92"/>
      <c r="SPV246" s="92"/>
      <c r="SPW246" s="92"/>
      <c r="SPX246" s="92"/>
      <c r="SPY246" s="92"/>
      <c r="SPZ246" s="92"/>
      <c r="SQA246" s="92"/>
      <c r="SQB246" s="92"/>
      <c r="SQC246" s="92"/>
      <c r="SQD246" s="92"/>
      <c r="SQE246" s="92"/>
      <c r="SQF246" s="92"/>
      <c r="SQG246" s="92"/>
      <c r="SQH246" s="92"/>
      <c r="SQI246" s="92"/>
      <c r="SQJ246" s="92"/>
      <c r="SQK246" s="92"/>
      <c r="SQL246" s="92"/>
      <c r="SQM246" s="92"/>
      <c r="SQN246" s="92"/>
      <c r="SQO246" s="92"/>
      <c r="SQP246" s="92"/>
      <c r="SQQ246" s="92"/>
      <c r="SQR246" s="92"/>
      <c r="SQS246" s="92"/>
      <c r="SQT246" s="92"/>
      <c r="SQU246" s="92"/>
      <c r="SQV246" s="92"/>
      <c r="SQW246" s="92"/>
      <c r="SQX246" s="92"/>
      <c r="SQY246" s="92"/>
      <c r="SQZ246" s="92"/>
      <c r="SRA246" s="92"/>
      <c r="SRB246" s="92"/>
      <c r="SRC246" s="92"/>
      <c r="SRD246" s="92"/>
      <c r="SRE246" s="92"/>
      <c r="SRF246" s="92"/>
      <c r="SRG246" s="92"/>
      <c r="SRH246" s="92"/>
      <c r="SRI246" s="92"/>
      <c r="SRJ246" s="92"/>
      <c r="SRK246" s="92"/>
      <c r="SRL246" s="92"/>
      <c r="SRM246" s="92"/>
      <c r="SRN246" s="92"/>
      <c r="SRO246" s="92"/>
      <c r="SRP246" s="92"/>
      <c r="SRQ246" s="92"/>
      <c r="SRR246" s="92"/>
      <c r="SRS246" s="92"/>
      <c r="SRT246" s="92"/>
      <c r="SRU246" s="92"/>
      <c r="SRV246" s="92"/>
      <c r="SRW246" s="92"/>
      <c r="SRX246" s="92"/>
      <c r="SRY246" s="92"/>
      <c r="SRZ246" s="92"/>
      <c r="SSA246" s="92"/>
      <c r="SSB246" s="92"/>
      <c r="SSC246" s="92"/>
      <c r="SSD246" s="92"/>
      <c r="SSE246" s="92"/>
      <c r="SSF246" s="92"/>
      <c r="SSG246" s="92"/>
      <c r="SSH246" s="92"/>
      <c r="SSI246" s="92"/>
      <c r="SSJ246" s="92"/>
      <c r="SSK246" s="92"/>
      <c r="SSL246" s="92"/>
      <c r="SSM246" s="92"/>
      <c r="SSN246" s="92"/>
      <c r="SSO246" s="92"/>
      <c r="SSP246" s="92"/>
      <c r="SSQ246" s="92"/>
      <c r="SSR246" s="92"/>
      <c r="SSS246" s="92"/>
      <c r="SST246" s="92"/>
      <c r="SSU246" s="92"/>
      <c r="SSV246" s="92"/>
      <c r="SSW246" s="92"/>
      <c r="SSX246" s="92"/>
      <c r="SSY246" s="92"/>
      <c r="SSZ246" s="92"/>
      <c r="STA246" s="92"/>
      <c r="STB246" s="92"/>
      <c r="STC246" s="92"/>
      <c r="STD246" s="92"/>
      <c r="STE246" s="92"/>
      <c r="STF246" s="92"/>
      <c r="STG246" s="92"/>
      <c r="STH246" s="92"/>
      <c r="STI246" s="92"/>
      <c r="STJ246" s="92"/>
      <c r="STK246" s="92"/>
      <c r="STL246" s="92"/>
      <c r="STM246" s="92"/>
      <c r="STN246" s="92"/>
      <c r="STO246" s="92"/>
      <c r="STP246" s="92"/>
      <c r="STQ246" s="92"/>
      <c r="STR246" s="92"/>
      <c r="STS246" s="92"/>
      <c r="STT246" s="92"/>
      <c r="STU246" s="92"/>
      <c r="STV246" s="92"/>
      <c r="STW246" s="92"/>
      <c r="STX246" s="92"/>
      <c r="STY246" s="92"/>
      <c r="STZ246" s="92"/>
      <c r="SUA246" s="92"/>
      <c r="SUB246" s="92"/>
      <c r="SUC246" s="92"/>
      <c r="SUD246" s="92"/>
      <c r="SUE246" s="92"/>
      <c r="SUF246" s="92"/>
      <c r="SUG246" s="92"/>
      <c r="SUH246" s="92"/>
      <c r="SUI246" s="92"/>
      <c r="SUJ246" s="92"/>
      <c r="SUK246" s="92"/>
      <c r="SUL246" s="92"/>
      <c r="SUM246" s="92"/>
      <c r="SUN246" s="92"/>
      <c r="SUO246" s="92"/>
      <c r="SUP246" s="92"/>
      <c r="SUQ246" s="92"/>
      <c r="SUR246" s="92"/>
      <c r="SUS246" s="92"/>
      <c r="SUT246" s="92"/>
      <c r="SUU246" s="92"/>
      <c r="SUV246" s="92"/>
      <c r="SUW246" s="92"/>
      <c r="SUX246" s="92"/>
      <c r="SUY246" s="92"/>
      <c r="SUZ246" s="92"/>
      <c r="SVA246" s="92"/>
      <c r="SVB246" s="92"/>
      <c r="SVC246" s="92"/>
      <c r="SVD246" s="92"/>
      <c r="SVE246" s="92"/>
      <c r="SVF246" s="92"/>
      <c r="SVG246" s="92"/>
      <c r="SVH246" s="92"/>
      <c r="SVI246" s="92"/>
      <c r="SVJ246" s="92"/>
      <c r="SVK246" s="92"/>
      <c r="SVL246" s="92"/>
      <c r="SVM246" s="92"/>
      <c r="SVN246" s="92"/>
      <c r="SVO246" s="92"/>
      <c r="SVP246" s="92"/>
      <c r="SVQ246" s="92"/>
      <c r="SVR246" s="92"/>
      <c r="SVS246" s="92"/>
      <c r="SVT246" s="92"/>
      <c r="SVU246" s="92"/>
      <c r="SVV246" s="92"/>
      <c r="SVW246" s="92"/>
      <c r="SVX246" s="92"/>
      <c r="SVY246" s="92"/>
      <c r="SVZ246" s="92"/>
      <c r="SWA246" s="92"/>
      <c r="SWB246" s="92"/>
      <c r="SWC246" s="92"/>
      <c r="SWD246" s="92"/>
      <c r="SWE246" s="92"/>
      <c r="SWF246" s="92"/>
      <c r="SWG246" s="92"/>
      <c r="SWH246" s="92"/>
      <c r="SWI246" s="92"/>
      <c r="SWJ246" s="92"/>
      <c r="SWK246" s="92"/>
      <c r="SWL246" s="92"/>
      <c r="SWM246" s="92"/>
      <c r="SWN246" s="92"/>
      <c r="SWO246" s="92"/>
      <c r="SWP246" s="92"/>
      <c r="SWQ246" s="92"/>
      <c r="SWR246" s="92"/>
      <c r="SWS246" s="92"/>
      <c r="SWT246" s="92"/>
      <c r="SWU246" s="92"/>
      <c r="SWV246" s="92"/>
      <c r="SWW246" s="92"/>
      <c r="SWX246" s="92"/>
      <c r="SWY246" s="92"/>
      <c r="SWZ246" s="92"/>
      <c r="SXA246" s="92"/>
      <c r="SXB246" s="92"/>
      <c r="SXC246" s="92"/>
      <c r="SXD246" s="92"/>
      <c r="SXE246" s="92"/>
      <c r="SXF246" s="92"/>
      <c r="SXG246" s="92"/>
      <c r="SXH246" s="92"/>
      <c r="SXI246" s="92"/>
      <c r="SXJ246" s="92"/>
      <c r="SXK246" s="92"/>
      <c r="SXL246" s="92"/>
      <c r="SXM246" s="92"/>
      <c r="SXN246" s="92"/>
      <c r="SXO246" s="92"/>
      <c r="SXP246" s="92"/>
      <c r="SXQ246" s="92"/>
      <c r="SXR246" s="92"/>
      <c r="SXS246" s="92"/>
      <c r="SXT246" s="92"/>
      <c r="SXU246" s="92"/>
      <c r="SXV246" s="92"/>
      <c r="SXW246" s="92"/>
      <c r="SXX246" s="92"/>
      <c r="SXY246" s="92"/>
      <c r="SXZ246" s="92"/>
      <c r="SYA246" s="92"/>
      <c r="SYB246" s="92"/>
      <c r="SYC246" s="92"/>
      <c r="SYD246" s="92"/>
      <c r="SYE246" s="92"/>
      <c r="SYF246" s="92"/>
      <c r="SYG246" s="92"/>
      <c r="SYH246" s="92"/>
      <c r="SYI246" s="92"/>
      <c r="SYJ246" s="92"/>
      <c r="SYK246" s="92"/>
      <c r="SYL246" s="92"/>
      <c r="SYM246" s="92"/>
      <c r="SYN246" s="92"/>
      <c r="SYO246" s="92"/>
      <c r="SYP246" s="92"/>
      <c r="SYQ246" s="92"/>
      <c r="SYR246" s="92"/>
      <c r="SYS246" s="92"/>
      <c r="SYT246" s="92"/>
      <c r="SYU246" s="92"/>
      <c r="SYV246" s="92"/>
      <c r="SYW246" s="92"/>
      <c r="SYX246" s="92"/>
      <c r="SYY246" s="92"/>
      <c r="SYZ246" s="92"/>
      <c r="SZA246" s="92"/>
      <c r="SZB246" s="92"/>
      <c r="SZC246" s="92"/>
      <c r="SZD246" s="92"/>
      <c r="SZE246" s="92"/>
      <c r="SZF246" s="92"/>
      <c r="SZG246" s="92"/>
      <c r="SZH246" s="92"/>
      <c r="SZI246" s="92"/>
      <c r="SZJ246" s="92"/>
      <c r="SZK246" s="92"/>
      <c r="SZL246" s="92"/>
      <c r="SZM246" s="92"/>
      <c r="SZN246" s="92"/>
      <c r="SZO246" s="92"/>
      <c r="SZP246" s="92"/>
      <c r="SZQ246" s="92"/>
      <c r="SZR246" s="92"/>
      <c r="SZS246" s="92"/>
      <c r="SZT246" s="92"/>
      <c r="SZU246" s="92"/>
      <c r="SZV246" s="92"/>
      <c r="SZW246" s="92"/>
      <c r="SZX246" s="92"/>
      <c r="SZY246" s="92"/>
      <c r="SZZ246" s="92"/>
      <c r="TAA246" s="92"/>
      <c r="TAB246" s="92"/>
      <c r="TAC246" s="92"/>
      <c r="TAD246" s="92"/>
      <c r="TAE246" s="92"/>
      <c r="TAF246" s="92"/>
      <c r="TAG246" s="92"/>
      <c r="TAH246" s="92"/>
      <c r="TAI246" s="92"/>
      <c r="TAJ246" s="92"/>
      <c r="TAK246" s="92"/>
      <c r="TAL246" s="92"/>
      <c r="TAM246" s="92"/>
      <c r="TAN246" s="92"/>
      <c r="TAO246" s="92"/>
      <c r="TAP246" s="92"/>
      <c r="TAQ246" s="92"/>
      <c r="TAR246" s="92"/>
      <c r="TAS246" s="92"/>
      <c r="TAT246" s="92"/>
      <c r="TAU246" s="92"/>
      <c r="TAV246" s="92"/>
      <c r="TAW246" s="92"/>
      <c r="TAX246" s="92"/>
      <c r="TAY246" s="92"/>
      <c r="TAZ246" s="92"/>
      <c r="TBA246" s="92"/>
      <c r="TBB246" s="92"/>
      <c r="TBC246" s="92"/>
      <c r="TBD246" s="92"/>
      <c r="TBE246" s="92"/>
      <c r="TBF246" s="92"/>
      <c r="TBG246" s="92"/>
      <c r="TBH246" s="92"/>
      <c r="TBI246" s="92"/>
      <c r="TBJ246" s="92"/>
      <c r="TBK246" s="92"/>
      <c r="TBL246" s="92"/>
      <c r="TBM246" s="92"/>
      <c r="TBN246" s="92"/>
      <c r="TBO246" s="92"/>
      <c r="TBP246" s="92"/>
      <c r="TBQ246" s="92"/>
      <c r="TBR246" s="92"/>
      <c r="TBS246" s="92"/>
      <c r="TBT246" s="92"/>
      <c r="TBU246" s="92"/>
      <c r="TBV246" s="92"/>
      <c r="TBW246" s="92"/>
      <c r="TBX246" s="92"/>
      <c r="TBY246" s="92"/>
      <c r="TBZ246" s="92"/>
      <c r="TCA246" s="92"/>
      <c r="TCB246" s="92"/>
      <c r="TCC246" s="92"/>
      <c r="TCD246" s="92"/>
      <c r="TCE246" s="92"/>
      <c r="TCF246" s="92"/>
      <c r="TCG246" s="92"/>
      <c r="TCH246" s="92"/>
      <c r="TCI246" s="92"/>
      <c r="TCJ246" s="92"/>
      <c r="TCK246" s="92"/>
      <c r="TCL246" s="92"/>
      <c r="TCM246" s="92"/>
      <c r="TCN246" s="92"/>
      <c r="TCO246" s="92"/>
      <c r="TCP246" s="92"/>
      <c r="TCQ246" s="92"/>
      <c r="TCR246" s="92"/>
      <c r="TCS246" s="92"/>
      <c r="TCT246" s="92"/>
      <c r="TCU246" s="92"/>
      <c r="TCV246" s="92"/>
      <c r="TCW246" s="92"/>
      <c r="TCX246" s="92"/>
      <c r="TCY246" s="92"/>
      <c r="TCZ246" s="92"/>
      <c r="TDA246" s="92"/>
      <c r="TDB246" s="92"/>
      <c r="TDC246" s="92"/>
      <c r="TDD246" s="92"/>
      <c r="TDE246" s="92"/>
      <c r="TDF246" s="92"/>
      <c r="TDG246" s="92"/>
      <c r="TDH246" s="92"/>
      <c r="TDI246" s="92"/>
      <c r="TDJ246" s="92"/>
      <c r="TDK246" s="92"/>
      <c r="TDL246" s="92"/>
      <c r="TDM246" s="92"/>
      <c r="TDN246" s="92"/>
      <c r="TDO246" s="92"/>
      <c r="TDP246" s="92"/>
      <c r="TDQ246" s="92"/>
      <c r="TDR246" s="92"/>
      <c r="TDS246" s="92"/>
      <c r="TDT246" s="92"/>
      <c r="TDU246" s="92"/>
      <c r="TDV246" s="92"/>
      <c r="TDW246" s="92"/>
      <c r="TDX246" s="92"/>
      <c r="TDY246" s="92"/>
      <c r="TDZ246" s="92"/>
      <c r="TEA246" s="92"/>
      <c r="TEB246" s="92"/>
      <c r="TEC246" s="92"/>
      <c r="TED246" s="92"/>
      <c r="TEE246" s="92"/>
      <c r="TEF246" s="92"/>
      <c r="TEG246" s="92"/>
      <c r="TEH246" s="92"/>
      <c r="TEI246" s="92"/>
      <c r="TEJ246" s="92"/>
      <c r="TEK246" s="92"/>
      <c r="TEL246" s="92"/>
      <c r="TEM246" s="92"/>
      <c r="TEN246" s="92"/>
      <c r="TEO246" s="92"/>
      <c r="TEP246" s="92"/>
      <c r="TEQ246" s="92"/>
      <c r="TER246" s="92"/>
      <c r="TES246" s="92"/>
      <c r="TET246" s="92"/>
      <c r="TEU246" s="92"/>
      <c r="TEV246" s="92"/>
      <c r="TEW246" s="92"/>
      <c r="TEX246" s="92"/>
      <c r="TEY246" s="92"/>
      <c r="TEZ246" s="92"/>
      <c r="TFA246" s="92"/>
      <c r="TFB246" s="92"/>
      <c r="TFC246" s="92"/>
      <c r="TFD246" s="92"/>
      <c r="TFE246" s="92"/>
      <c r="TFF246" s="92"/>
      <c r="TFG246" s="92"/>
      <c r="TFH246" s="92"/>
      <c r="TFI246" s="92"/>
      <c r="TFJ246" s="92"/>
      <c r="TFK246" s="92"/>
      <c r="TFL246" s="92"/>
      <c r="TFM246" s="92"/>
      <c r="TFN246" s="92"/>
      <c r="TFO246" s="92"/>
      <c r="TFP246" s="92"/>
      <c r="TFQ246" s="92"/>
      <c r="TFR246" s="92"/>
      <c r="TFS246" s="92"/>
      <c r="TFT246" s="92"/>
      <c r="TFU246" s="92"/>
      <c r="TFV246" s="92"/>
      <c r="TFW246" s="92"/>
      <c r="TFX246" s="92"/>
      <c r="TFY246" s="92"/>
      <c r="TFZ246" s="92"/>
      <c r="TGA246" s="92"/>
      <c r="TGB246" s="92"/>
      <c r="TGC246" s="92"/>
      <c r="TGD246" s="92"/>
      <c r="TGE246" s="92"/>
      <c r="TGF246" s="92"/>
      <c r="TGG246" s="92"/>
      <c r="TGH246" s="92"/>
      <c r="TGI246" s="92"/>
      <c r="TGJ246" s="92"/>
      <c r="TGK246" s="92"/>
      <c r="TGL246" s="92"/>
      <c r="TGM246" s="92"/>
      <c r="TGN246" s="92"/>
      <c r="TGO246" s="92"/>
      <c r="TGP246" s="92"/>
      <c r="TGQ246" s="92"/>
      <c r="TGR246" s="92"/>
      <c r="TGS246" s="92"/>
      <c r="TGT246" s="92"/>
      <c r="TGU246" s="92"/>
      <c r="TGV246" s="92"/>
      <c r="TGW246" s="92"/>
      <c r="TGX246" s="92"/>
      <c r="TGY246" s="92"/>
      <c r="TGZ246" s="92"/>
      <c r="THA246" s="92"/>
      <c r="THB246" s="92"/>
      <c r="THC246" s="92"/>
      <c r="THD246" s="92"/>
      <c r="THE246" s="92"/>
      <c r="THF246" s="92"/>
      <c r="THG246" s="92"/>
      <c r="THH246" s="92"/>
      <c r="THI246" s="92"/>
      <c r="THJ246" s="92"/>
      <c r="THK246" s="92"/>
      <c r="THL246" s="92"/>
      <c r="THM246" s="92"/>
      <c r="THN246" s="92"/>
      <c r="THO246" s="92"/>
      <c r="THP246" s="92"/>
      <c r="THQ246" s="92"/>
      <c r="THR246" s="92"/>
      <c r="THS246" s="92"/>
      <c r="THT246" s="92"/>
      <c r="THU246" s="92"/>
      <c r="THV246" s="92"/>
      <c r="THW246" s="92"/>
      <c r="THX246" s="92"/>
      <c r="THY246" s="92"/>
      <c r="THZ246" s="92"/>
      <c r="TIA246" s="92"/>
      <c r="TIB246" s="92"/>
      <c r="TIC246" s="92"/>
      <c r="TID246" s="92"/>
      <c r="TIE246" s="92"/>
      <c r="TIF246" s="92"/>
      <c r="TIG246" s="92"/>
      <c r="TIH246" s="92"/>
      <c r="TII246" s="92"/>
      <c r="TIJ246" s="92"/>
      <c r="TIK246" s="92"/>
      <c r="TIL246" s="92"/>
      <c r="TIM246" s="92"/>
      <c r="TIN246" s="92"/>
      <c r="TIO246" s="92"/>
      <c r="TIP246" s="92"/>
      <c r="TIQ246" s="92"/>
      <c r="TIR246" s="92"/>
      <c r="TIS246" s="92"/>
      <c r="TIT246" s="92"/>
      <c r="TIU246" s="92"/>
      <c r="TIV246" s="92"/>
      <c r="TIW246" s="92"/>
      <c r="TIX246" s="92"/>
      <c r="TIY246" s="92"/>
      <c r="TIZ246" s="92"/>
      <c r="TJA246" s="92"/>
      <c r="TJB246" s="92"/>
      <c r="TJC246" s="92"/>
      <c r="TJD246" s="92"/>
      <c r="TJE246" s="92"/>
      <c r="TJF246" s="92"/>
      <c r="TJG246" s="92"/>
      <c r="TJH246" s="92"/>
      <c r="TJI246" s="92"/>
      <c r="TJJ246" s="92"/>
      <c r="TJK246" s="92"/>
      <c r="TJL246" s="92"/>
      <c r="TJM246" s="92"/>
      <c r="TJN246" s="92"/>
      <c r="TJO246" s="92"/>
      <c r="TJP246" s="92"/>
      <c r="TJQ246" s="92"/>
      <c r="TJR246" s="92"/>
      <c r="TJS246" s="92"/>
      <c r="TJT246" s="92"/>
      <c r="TJU246" s="92"/>
      <c r="TJV246" s="92"/>
      <c r="TJW246" s="92"/>
      <c r="TJX246" s="92"/>
      <c r="TJY246" s="92"/>
      <c r="TJZ246" s="92"/>
      <c r="TKA246" s="92"/>
      <c r="TKB246" s="92"/>
      <c r="TKC246" s="92"/>
      <c r="TKD246" s="92"/>
      <c r="TKE246" s="92"/>
      <c r="TKF246" s="92"/>
      <c r="TKG246" s="92"/>
      <c r="TKH246" s="92"/>
      <c r="TKI246" s="92"/>
      <c r="TKJ246" s="92"/>
      <c r="TKK246" s="92"/>
      <c r="TKL246" s="92"/>
      <c r="TKM246" s="92"/>
      <c r="TKN246" s="92"/>
      <c r="TKO246" s="92"/>
      <c r="TKP246" s="92"/>
      <c r="TKQ246" s="92"/>
      <c r="TKR246" s="92"/>
      <c r="TKS246" s="92"/>
      <c r="TKT246" s="92"/>
      <c r="TKU246" s="92"/>
      <c r="TKV246" s="92"/>
      <c r="TKW246" s="92"/>
      <c r="TKX246" s="92"/>
      <c r="TKY246" s="92"/>
      <c r="TKZ246" s="92"/>
      <c r="TLA246" s="92"/>
      <c r="TLB246" s="92"/>
      <c r="TLC246" s="92"/>
      <c r="TLD246" s="92"/>
      <c r="TLE246" s="92"/>
      <c r="TLF246" s="92"/>
      <c r="TLG246" s="92"/>
      <c r="TLH246" s="92"/>
      <c r="TLI246" s="92"/>
      <c r="TLJ246" s="92"/>
      <c r="TLK246" s="92"/>
      <c r="TLL246" s="92"/>
      <c r="TLM246" s="92"/>
      <c r="TLN246" s="92"/>
      <c r="TLO246" s="92"/>
      <c r="TLP246" s="92"/>
      <c r="TLQ246" s="92"/>
      <c r="TLR246" s="92"/>
      <c r="TLS246" s="92"/>
      <c r="TLT246" s="92"/>
      <c r="TLU246" s="92"/>
      <c r="TLV246" s="92"/>
      <c r="TLW246" s="92"/>
      <c r="TLX246" s="92"/>
      <c r="TLY246" s="92"/>
      <c r="TLZ246" s="92"/>
      <c r="TMA246" s="92"/>
      <c r="TMB246" s="92"/>
      <c r="TMC246" s="92"/>
      <c r="TMD246" s="92"/>
      <c r="TME246" s="92"/>
      <c r="TMF246" s="92"/>
      <c r="TMG246" s="92"/>
      <c r="TMH246" s="92"/>
      <c r="TMI246" s="92"/>
      <c r="TMJ246" s="92"/>
      <c r="TMK246" s="92"/>
      <c r="TML246" s="92"/>
      <c r="TMM246" s="92"/>
      <c r="TMN246" s="92"/>
      <c r="TMO246" s="92"/>
      <c r="TMP246" s="92"/>
      <c r="TMQ246" s="92"/>
      <c r="TMR246" s="92"/>
      <c r="TMS246" s="92"/>
      <c r="TMT246" s="92"/>
      <c r="TMU246" s="92"/>
      <c r="TMV246" s="92"/>
      <c r="TMW246" s="92"/>
      <c r="TMX246" s="92"/>
      <c r="TMY246" s="92"/>
      <c r="TMZ246" s="92"/>
      <c r="TNA246" s="92"/>
      <c r="TNB246" s="92"/>
      <c r="TNC246" s="92"/>
      <c r="TND246" s="92"/>
      <c r="TNE246" s="92"/>
      <c r="TNF246" s="92"/>
      <c r="TNG246" s="92"/>
      <c r="TNH246" s="92"/>
      <c r="TNI246" s="92"/>
      <c r="TNJ246" s="92"/>
      <c r="TNK246" s="92"/>
      <c r="TNL246" s="92"/>
      <c r="TNM246" s="92"/>
      <c r="TNN246" s="92"/>
      <c r="TNO246" s="92"/>
      <c r="TNP246" s="92"/>
      <c r="TNQ246" s="92"/>
      <c r="TNR246" s="92"/>
      <c r="TNS246" s="92"/>
      <c r="TNT246" s="92"/>
      <c r="TNU246" s="92"/>
      <c r="TNV246" s="92"/>
      <c r="TNW246" s="92"/>
      <c r="TNX246" s="92"/>
      <c r="TNY246" s="92"/>
      <c r="TNZ246" s="92"/>
      <c r="TOA246" s="92"/>
      <c r="TOB246" s="92"/>
      <c r="TOC246" s="92"/>
      <c r="TOD246" s="92"/>
      <c r="TOE246" s="92"/>
      <c r="TOF246" s="92"/>
      <c r="TOG246" s="92"/>
      <c r="TOH246" s="92"/>
      <c r="TOI246" s="92"/>
      <c r="TOJ246" s="92"/>
      <c r="TOK246" s="92"/>
      <c r="TOL246" s="92"/>
      <c r="TOM246" s="92"/>
      <c r="TON246" s="92"/>
      <c r="TOO246" s="92"/>
      <c r="TOP246" s="92"/>
      <c r="TOQ246" s="92"/>
      <c r="TOR246" s="92"/>
      <c r="TOS246" s="92"/>
      <c r="TOT246" s="92"/>
      <c r="TOU246" s="92"/>
      <c r="TOV246" s="92"/>
      <c r="TOW246" s="92"/>
      <c r="TOX246" s="92"/>
      <c r="TOY246" s="92"/>
      <c r="TOZ246" s="92"/>
      <c r="TPA246" s="92"/>
      <c r="TPB246" s="92"/>
      <c r="TPC246" s="92"/>
      <c r="TPD246" s="92"/>
      <c r="TPE246" s="92"/>
      <c r="TPF246" s="92"/>
      <c r="TPG246" s="92"/>
      <c r="TPH246" s="92"/>
      <c r="TPI246" s="92"/>
      <c r="TPJ246" s="92"/>
      <c r="TPK246" s="92"/>
      <c r="TPL246" s="92"/>
      <c r="TPM246" s="92"/>
      <c r="TPN246" s="92"/>
      <c r="TPO246" s="92"/>
      <c r="TPP246" s="92"/>
      <c r="TPQ246" s="92"/>
      <c r="TPR246" s="92"/>
      <c r="TPS246" s="92"/>
      <c r="TPT246" s="92"/>
      <c r="TPU246" s="92"/>
      <c r="TPV246" s="92"/>
      <c r="TPW246" s="92"/>
      <c r="TPX246" s="92"/>
      <c r="TPY246" s="92"/>
      <c r="TPZ246" s="92"/>
      <c r="TQA246" s="92"/>
      <c r="TQB246" s="92"/>
      <c r="TQC246" s="92"/>
      <c r="TQD246" s="92"/>
      <c r="TQE246" s="92"/>
      <c r="TQF246" s="92"/>
      <c r="TQG246" s="92"/>
      <c r="TQH246" s="92"/>
      <c r="TQI246" s="92"/>
      <c r="TQJ246" s="92"/>
      <c r="TQK246" s="92"/>
      <c r="TQL246" s="92"/>
      <c r="TQM246" s="92"/>
      <c r="TQN246" s="92"/>
      <c r="TQO246" s="92"/>
      <c r="TQP246" s="92"/>
      <c r="TQQ246" s="92"/>
      <c r="TQR246" s="92"/>
      <c r="TQS246" s="92"/>
      <c r="TQT246" s="92"/>
      <c r="TQU246" s="92"/>
      <c r="TQV246" s="92"/>
      <c r="TQW246" s="92"/>
      <c r="TQX246" s="92"/>
      <c r="TQY246" s="92"/>
      <c r="TQZ246" s="92"/>
      <c r="TRA246" s="92"/>
      <c r="TRB246" s="92"/>
      <c r="TRC246" s="92"/>
      <c r="TRD246" s="92"/>
      <c r="TRE246" s="92"/>
      <c r="TRF246" s="92"/>
      <c r="TRG246" s="92"/>
      <c r="TRH246" s="92"/>
      <c r="TRI246" s="92"/>
      <c r="TRJ246" s="92"/>
      <c r="TRK246" s="92"/>
      <c r="TRL246" s="92"/>
      <c r="TRM246" s="92"/>
      <c r="TRN246" s="92"/>
      <c r="TRO246" s="92"/>
      <c r="TRP246" s="92"/>
      <c r="TRQ246" s="92"/>
      <c r="TRR246" s="92"/>
      <c r="TRS246" s="92"/>
      <c r="TRT246" s="92"/>
      <c r="TRU246" s="92"/>
      <c r="TRV246" s="92"/>
      <c r="TRW246" s="92"/>
      <c r="TRX246" s="92"/>
      <c r="TRY246" s="92"/>
      <c r="TRZ246" s="92"/>
      <c r="TSA246" s="92"/>
      <c r="TSB246" s="92"/>
      <c r="TSC246" s="92"/>
      <c r="TSD246" s="92"/>
      <c r="TSE246" s="92"/>
      <c r="TSF246" s="92"/>
      <c r="TSG246" s="92"/>
      <c r="TSH246" s="92"/>
      <c r="TSI246" s="92"/>
      <c r="TSJ246" s="92"/>
      <c r="TSK246" s="92"/>
      <c r="TSL246" s="92"/>
      <c r="TSM246" s="92"/>
      <c r="TSN246" s="92"/>
      <c r="TSO246" s="92"/>
      <c r="TSP246" s="92"/>
      <c r="TSQ246" s="92"/>
      <c r="TSR246" s="92"/>
      <c r="TSS246" s="92"/>
      <c r="TST246" s="92"/>
      <c r="TSU246" s="92"/>
      <c r="TSV246" s="92"/>
      <c r="TSW246" s="92"/>
      <c r="TSX246" s="92"/>
      <c r="TSY246" s="92"/>
      <c r="TSZ246" s="92"/>
      <c r="TTA246" s="92"/>
      <c r="TTB246" s="92"/>
      <c r="TTC246" s="92"/>
      <c r="TTD246" s="92"/>
      <c r="TTE246" s="92"/>
      <c r="TTF246" s="92"/>
      <c r="TTG246" s="92"/>
      <c r="TTH246" s="92"/>
      <c r="TTI246" s="92"/>
      <c r="TTJ246" s="92"/>
      <c r="TTK246" s="92"/>
      <c r="TTL246" s="92"/>
      <c r="TTM246" s="92"/>
      <c r="TTN246" s="92"/>
      <c r="TTO246" s="92"/>
      <c r="TTP246" s="92"/>
      <c r="TTQ246" s="92"/>
      <c r="TTR246" s="92"/>
      <c r="TTS246" s="92"/>
      <c r="TTT246" s="92"/>
      <c r="TTU246" s="92"/>
      <c r="TTV246" s="92"/>
      <c r="TTW246" s="92"/>
      <c r="TTX246" s="92"/>
      <c r="TTY246" s="92"/>
      <c r="TTZ246" s="92"/>
      <c r="TUA246" s="92"/>
      <c r="TUB246" s="92"/>
      <c r="TUC246" s="92"/>
      <c r="TUD246" s="92"/>
      <c r="TUE246" s="92"/>
      <c r="TUF246" s="92"/>
      <c r="TUG246" s="92"/>
      <c r="TUH246" s="92"/>
      <c r="TUI246" s="92"/>
      <c r="TUJ246" s="92"/>
      <c r="TUK246" s="92"/>
      <c r="TUL246" s="92"/>
      <c r="TUM246" s="92"/>
      <c r="TUN246" s="92"/>
      <c r="TUO246" s="92"/>
      <c r="TUP246" s="92"/>
      <c r="TUQ246" s="92"/>
      <c r="TUR246" s="92"/>
      <c r="TUS246" s="92"/>
      <c r="TUT246" s="92"/>
      <c r="TUU246" s="92"/>
      <c r="TUV246" s="92"/>
      <c r="TUW246" s="92"/>
      <c r="TUX246" s="92"/>
      <c r="TUY246" s="92"/>
      <c r="TUZ246" s="92"/>
      <c r="TVA246" s="92"/>
      <c r="TVB246" s="92"/>
      <c r="TVC246" s="92"/>
      <c r="TVD246" s="92"/>
      <c r="TVE246" s="92"/>
      <c r="TVF246" s="92"/>
      <c r="TVG246" s="92"/>
      <c r="TVH246" s="92"/>
      <c r="TVI246" s="92"/>
      <c r="TVJ246" s="92"/>
      <c r="TVK246" s="92"/>
      <c r="TVL246" s="92"/>
      <c r="TVM246" s="92"/>
      <c r="TVN246" s="92"/>
      <c r="TVO246" s="92"/>
      <c r="TVP246" s="92"/>
      <c r="TVQ246" s="92"/>
      <c r="TVR246" s="92"/>
      <c r="TVS246" s="92"/>
      <c r="TVT246" s="92"/>
      <c r="TVU246" s="92"/>
      <c r="TVV246" s="92"/>
      <c r="TVW246" s="92"/>
      <c r="TVX246" s="92"/>
      <c r="TVY246" s="92"/>
      <c r="TVZ246" s="92"/>
      <c r="TWA246" s="92"/>
      <c r="TWB246" s="92"/>
      <c r="TWC246" s="92"/>
      <c r="TWD246" s="92"/>
      <c r="TWE246" s="92"/>
      <c r="TWF246" s="92"/>
      <c r="TWG246" s="92"/>
      <c r="TWH246" s="92"/>
      <c r="TWI246" s="92"/>
      <c r="TWJ246" s="92"/>
      <c r="TWK246" s="92"/>
      <c r="TWL246" s="92"/>
      <c r="TWM246" s="92"/>
      <c r="TWN246" s="92"/>
      <c r="TWO246" s="92"/>
      <c r="TWP246" s="92"/>
      <c r="TWQ246" s="92"/>
      <c r="TWR246" s="92"/>
      <c r="TWS246" s="92"/>
      <c r="TWT246" s="92"/>
      <c r="TWU246" s="92"/>
      <c r="TWV246" s="92"/>
      <c r="TWW246" s="92"/>
      <c r="TWX246" s="92"/>
      <c r="TWY246" s="92"/>
      <c r="TWZ246" s="92"/>
      <c r="TXA246" s="92"/>
      <c r="TXB246" s="92"/>
      <c r="TXC246" s="92"/>
      <c r="TXD246" s="92"/>
      <c r="TXE246" s="92"/>
      <c r="TXF246" s="92"/>
      <c r="TXG246" s="92"/>
      <c r="TXH246" s="92"/>
      <c r="TXI246" s="92"/>
      <c r="TXJ246" s="92"/>
      <c r="TXK246" s="92"/>
      <c r="TXL246" s="92"/>
      <c r="TXM246" s="92"/>
      <c r="TXN246" s="92"/>
      <c r="TXO246" s="92"/>
      <c r="TXP246" s="92"/>
      <c r="TXQ246" s="92"/>
      <c r="TXR246" s="92"/>
      <c r="TXS246" s="92"/>
      <c r="TXT246" s="92"/>
      <c r="TXU246" s="92"/>
      <c r="TXV246" s="92"/>
      <c r="TXW246" s="92"/>
      <c r="TXX246" s="92"/>
      <c r="TXY246" s="92"/>
      <c r="TXZ246" s="92"/>
      <c r="TYA246" s="92"/>
      <c r="TYB246" s="92"/>
      <c r="TYC246" s="92"/>
      <c r="TYD246" s="92"/>
      <c r="TYE246" s="92"/>
      <c r="TYF246" s="92"/>
      <c r="TYG246" s="92"/>
      <c r="TYH246" s="92"/>
      <c r="TYI246" s="92"/>
      <c r="TYJ246" s="92"/>
      <c r="TYK246" s="92"/>
      <c r="TYL246" s="92"/>
      <c r="TYM246" s="92"/>
      <c r="TYN246" s="92"/>
      <c r="TYO246" s="92"/>
      <c r="TYP246" s="92"/>
      <c r="TYQ246" s="92"/>
      <c r="TYR246" s="92"/>
      <c r="TYS246" s="92"/>
      <c r="TYT246" s="92"/>
      <c r="TYU246" s="92"/>
      <c r="TYV246" s="92"/>
      <c r="TYW246" s="92"/>
      <c r="TYX246" s="92"/>
      <c r="TYY246" s="92"/>
      <c r="TYZ246" s="92"/>
      <c r="TZA246" s="92"/>
      <c r="TZB246" s="92"/>
      <c r="TZC246" s="92"/>
      <c r="TZD246" s="92"/>
      <c r="TZE246" s="92"/>
      <c r="TZF246" s="92"/>
      <c r="TZG246" s="92"/>
      <c r="TZH246" s="92"/>
      <c r="TZI246" s="92"/>
      <c r="TZJ246" s="92"/>
      <c r="TZK246" s="92"/>
      <c r="TZL246" s="92"/>
      <c r="TZM246" s="92"/>
      <c r="TZN246" s="92"/>
      <c r="TZO246" s="92"/>
      <c r="TZP246" s="92"/>
      <c r="TZQ246" s="92"/>
      <c r="TZR246" s="92"/>
      <c r="TZS246" s="92"/>
      <c r="TZT246" s="92"/>
      <c r="TZU246" s="92"/>
      <c r="TZV246" s="92"/>
      <c r="TZW246" s="92"/>
      <c r="TZX246" s="92"/>
      <c r="TZY246" s="92"/>
      <c r="TZZ246" s="92"/>
      <c r="UAA246" s="92"/>
      <c r="UAB246" s="92"/>
      <c r="UAC246" s="92"/>
      <c r="UAD246" s="92"/>
      <c r="UAE246" s="92"/>
      <c r="UAF246" s="92"/>
      <c r="UAG246" s="92"/>
      <c r="UAH246" s="92"/>
      <c r="UAI246" s="92"/>
      <c r="UAJ246" s="92"/>
      <c r="UAK246" s="92"/>
      <c r="UAL246" s="92"/>
      <c r="UAM246" s="92"/>
      <c r="UAN246" s="92"/>
      <c r="UAO246" s="92"/>
      <c r="UAP246" s="92"/>
      <c r="UAQ246" s="92"/>
      <c r="UAR246" s="92"/>
      <c r="UAS246" s="92"/>
      <c r="UAT246" s="92"/>
      <c r="UAU246" s="92"/>
      <c r="UAV246" s="92"/>
      <c r="UAW246" s="92"/>
      <c r="UAX246" s="92"/>
      <c r="UAY246" s="92"/>
      <c r="UAZ246" s="92"/>
      <c r="UBA246" s="92"/>
      <c r="UBB246" s="92"/>
      <c r="UBC246" s="92"/>
      <c r="UBD246" s="92"/>
      <c r="UBE246" s="92"/>
      <c r="UBF246" s="92"/>
      <c r="UBG246" s="92"/>
      <c r="UBH246" s="92"/>
      <c r="UBI246" s="92"/>
      <c r="UBJ246" s="92"/>
      <c r="UBK246" s="92"/>
      <c r="UBL246" s="92"/>
      <c r="UBM246" s="92"/>
      <c r="UBN246" s="92"/>
      <c r="UBO246" s="92"/>
      <c r="UBP246" s="92"/>
      <c r="UBQ246" s="92"/>
      <c r="UBR246" s="92"/>
      <c r="UBS246" s="92"/>
      <c r="UBT246" s="92"/>
      <c r="UBU246" s="92"/>
      <c r="UBV246" s="92"/>
      <c r="UBW246" s="92"/>
      <c r="UBX246" s="92"/>
      <c r="UBY246" s="92"/>
      <c r="UBZ246" s="92"/>
      <c r="UCA246" s="92"/>
      <c r="UCB246" s="92"/>
      <c r="UCC246" s="92"/>
      <c r="UCD246" s="92"/>
      <c r="UCE246" s="92"/>
      <c r="UCF246" s="92"/>
      <c r="UCG246" s="92"/>
      <c r="UCH246" s="92"/>
      <c r="UCI246" s="92"/>
      <c r="UCJ246" s="92"/>
      <c r="UCK246" s="92"/>
      <c r="UCL246" s="92"/>
      <c r="UCM246" s="92"/>
      <c r="UCN246" s="92"/>
      <c r="UCO246" s="92"/>
      <c r="UCP246" s="92"/>
      <c r="UCQ246" s="92"/>
      <c r="UCR246" s="92"/>
      <c r="UCS246" s="92"/>
      <c r="UCT246" s="92"/>
      <c r="UCU246" s="92"/>
      <c r="UCV246" s="92"/>
      <c r="UCW246" s="92"/>
      <c r="UCX246" s="92"/>
      <c r="UCY246" s="92"/>
      <c r="UCZ246" s="92"/>
      <c r="UDA246" s="92"/>
      <c r="UDB246" s="92"/>
      <c r="UDC246" s="92"/>
      <c r="UDD246" s="92"/>
      <c r="UDE246" s="92"/>
      <c r="UDF246" s="92"/>
      <c r="UDG246" s="92"/>
      <c r="UDH246" s="92"/>
      <c r="UDI246" s="92"/>
      <c r="UDJ246" s="92"/>
      <c r="UDK246" s="92"/>
      <c r="UDL246" s="92"/>
      <c r="UDM246" s="92"/>
      <c r="UDN246" s="92"/>
      <c r="UDO246" s="92"/>
      <c r="UDP246" s="92"/>
      <c r="UDQ246" s="92"/>
      <c r="UDR246" s="92"/>
      <c r="UDS246" s="92"/>
      <c r="UDT246" s="92"/>
      <c r="UDU246" s="92"/>
      <c r="UDV246" s="92"/>
      <c r="UDW246" s="92"/>
      <c r="UDX246" s="92"/>
      <c r="UDY246" s="92"/>
      <c r="UDZ246" s="92"/>
      <c r="UEA246" s="92"/>
      <c r="UEB246" s="92"/>
      <c r="UEC246" s="92"/>
      <c r="UED246" s="92"/>
      <c r="UEE246" s="92"/>
      <c r="UEF246" s="92"/>
      <c r="UEG246" s="92"/>
      <c r="UEH246" s="92"/>
      <c r="UEI246" s="92"/>
      <c r="UEJ246" s="92"/>
      <c r="UEK246" s="92"/>
      <c r="UEL246" s="92"/>
      <c r="UEM246" s="92"/>
      <c r="UEN246" s="92"/>
      <c r="UEO246" s="92"/>
      <c r="UEP246" s="92"/>
      <c r="UEQ246" s="92"/>
      <c r="UER246" s="92"/>
      <c r="UES246" s="92"/>
      <c r="UET246" s="92"/>
      <c r="UEU246" s="92"/>
      <c r="UEV246" s="92"/>
      <c r="UEW246" s="92"/>
      <c r="UEX246" s="92"/>
      <c r="UEY246" s="92"/>
      <c r="UEZ246" s="92"/>
      <c r="UFA246" s="92"/>
      <c r="UFB246" s="92"/>
      <c r="UFC246" s="92"/>
      <c r="UFD246" s="92"/>
      <c r="UFE246" s="92"/>
      <c r="UFF246" s="92"/>
      <c r="UFG246" s="92"/>
      <c r="UFH246" s="92"/>
      <c r="UFI246" s="92"/>
      <c r="UFJ246" s="92"/>
      <c r="UFK246" s="92"/>
      <c r="UFL246" s="92"/>
      <c r="UFM246" s="92"/>
      <c r="UFN246" s="92"/>
      <c r="UFO246" s="92"/>
      <c r="UFP246" s="92"/>
      <c r="UFQ246" s="92"/>
      <c r="UFR246" s="92"/>
      <c r="UFS246" s="92"/>
      <c r="UFT246" s="92"/>
      <c r="UFU246" s="92"/>
      <c r="UFV246" s="92"/>
      <c r="UFW246" s="92"/>
      <c r="UFX246" s="92"/>
      <c r="UFY246" s="92"/>
      <c r="UFZ246" s="92"/>
      <c r="UGA246" s="92"/>
      <c r="UGB246" s="92"/>
      <c r="UGC246" s="92"/>
      <c r="UGD246" s="92"/>
      <c r="UGE246" s="92"/>
      <c r="UGF246" s="92"/>
      <c r="UGG246" s="92"/>
      <c r="UGH246" s="92"/>
      <c r="UGI246" s="92"/>
      <c r="UGJ246" s="92"/>
      <c r="UGK246" s="92"/>
      <c r="UGL246" s="92"/>
      <c r="UGM246" s="92"/>
      <c r="UGN246" s="92"/>
      <c r="UGO246" s="92"/>
      <c r="UGP246" s="92"/>
      <c r="UGQ246" s="92"/>
      <c r="UGR246" s="92"/>
      <c r="UGS246" s="92"/>
      <c r="UGT246" s="92"/>
      <c r="UGU246" s="92"/>
      <c r="UGV246" s="92"/>
      <c r="UGW246" s="92"/>
      <c r="UGX246" s="92"/>
      <c r="UGY246" s="92"/>
      <c r="UGZ246" s="92"/>
      <c r="UHA246" s="92"/>
      <c r="UHB246" s="92"/>
      <c r="UHC246" s="92"/>
      <c r="UHD246" s="92"/>
      <c r="UHE246" s="92"/>
      <c r="UHF246" s="92"/>
      <c r="UHG246" s="92"/>
      <c r="UHH246" s="92"/>
      <c r="UHI246" s="92"/>
      <c r="UHJ246" s="92"/>
      <c r="UHK246" s="92"/>
      <c r="UHL246" s="92"/>
      <c r="UHM246" s="92"/>
      <c r="UHN246" s="92"/>
      <c r="UHO246" s="92"/>
      <c r="UHP246" s="92"/>
      <c r="UHQ246" s="92"/>
      <c r="UHR246" s="92"/>
      <c r="UHS246" s="92"/>
      <c r="UHT246" s="92"/>
      <c r="UHU246" s="92"/>
      <c r="UHV246" s="92"/>
      <c r="UHW246" s="92"/>
      <c r="UHX246" s="92"/>
      <c r="UHY246" s="92"/>
      <c r="UHZ246" s="92"/>
      <c r="UIA246" s="92"/>
      <c r="UIB246" s="92"/>
      <c r="UIC246" s="92"/>
      <c r="UID246" s="92"/>
      <c r="UIE246" s="92"/>
      <c r="UIF246" s="92"/>
      <c r="UIG246" s="92"/>
      <c r="UIH246" s="92"/>
      <c r="UII246" s="92"/>
      <c r="UIJ246" s="92"/>
      <c r="UIK246" s="92"/>
      <c r="UIL246" s="92"/>
      <c r="UIM246" s="92"/>
      <c r="UIN246" s="92"/>
      <c r="UIO246" s="92"/>
      <c r="UIP246" s="92"/>
      <c r="UIQ246" s="92"/>
      <c r="UIR246" s="92"/>
      <c r="UIS246" s="92"/>
      <c r="UIT246" s="92"/>
      <c r="UIU246" s="92"/>
      <c r="UIV246" s="92"/>
      <c r="UIW246" s="92"/>
      <c r="UIX246" s="92"/>
      <c r="UIY246" s="92"/>
      <c r="UIZ246" s="92"/>
      <c r="UJA246" s="92"/>
      <c r="UJB246" s="92"/>
      <c r="UJC246" s="92"/>
      <c r="UJD246" s="92"/>
      <c r="UJE246" s="92"/>
      <c r="UJF246" s="92"/>
      <c r="UJG246" s="92"/>
      <c r="UJH246" s="92"/>
      <c r="UJI246" s="92"/>
      <c r="UJJ246" s="92"/>
      <c r="UJK246" s="92"/>
      <c r="UJL246" s="92"/>
      <c r="UJM246" s="92"/>
      <c r="UJN246" s="92"/>
      <c r="UJO246" s="92"/>
      <c r="UJP246" s="92"/>
      <c r="UJQ246" s="92"/>
      <c r="UJR246" s="92"/>
      <c r="UJS246" s="92"/>
      <c r="UJT246" s="92"/>
      <c r="UJU246" s="92"/>
      <c r="UJV246" s="92"/>
      <c r="UJW246" s="92"/>
      <c r="UJX246" s="92"/>
      <c r="UJY246" s="92"/>
      <c r="UJZ246" s="92"/>
      <c r="UKA246" s="92"/>
      <c r="UKB246" s="92"/>
      <c r="UKC246" s="92"/>
      <c r="UKD246" s="92"/>
      <c r="UKE246" s="92"/>
      <c r="UKF246" s="92"/>
      <c r="UKG246" s="92"/>
      <c r="UKH246" s="92"/>
      <c r="UKI246" s="92"/>
      <c r="UKJ246" s="92"/>
      <c r="UKK246" s="92"/>
      <c r="UKL246" s="92"/>
      <c r="UKM246" s="92"/>
      <c r="UKN246" s="92"/>
      <c r="UKO246" s="92"/>
      <c r="UKP246" s="92"/>
      <c r="UKQ246" s="92"/>
      <c r="UKR246" s="92"/>
      <c r="UKS246" s="92"/>
      <c r="UKT246" s="92"/>
      <c r="UKU246" s="92"/>
      <c r="UKV246" s="92"/>
      <c r="UKW246" s="92"/>
      <c r="UKX246" s="92"/>
      <c r="UKY246" s="92"/>
      <c r="UKZ246" s="92"/>
      <c r="ULA246" s="92"/>
      <c r="ULB246" s="92"/>
      <c r="ULC246" s="92"/>
      <c r="ULD246" s="92"/>
      <c r="ULE246" s="92"/>
      <c r="ULF246" s="92"/>
      <c r="ULG246" s="92"/>
      <c r="ULH246" s="92"/>
      <c r="ULI246" s="92"/>
      <c r="ULJ246" s="92"/>
      <c r="ULK246" s="92"/>
      <c r="ULL246" s="92"/>
      <c r="ULM246" s="92"/>
      <c r="ULN246" s="92"/>
      <c r="ULO246" s="92"/>
      <c r="ULP246" s="92"/>
      <c r="ULQ246" s="92"/>
      <c r="ULR246" s="92"/>
      <c r="ULS246" s="92"/>
      <c r="ULT246" s="92"/>
      <c r="ULU246" s="92"/>
      <c r="ULV246" s="92"/>
      <c r="ULW246" s="92"/>
      <c r="ULX246" s="92"/>
      <c r="ULY246" s="92"/>
      <c r="ULZ246" s="92"/>
      <c r="UMA246" s="92"/>
      <c r="UMB246" s="92"/>
      <c r="UMC246" s="92"/>
      <c r="UMD246" s="92"/>
      <c r="UME246" s="92"/>
      <c r="UMF246" s="92"/>
      <c r="UMG246" s="92"/>
      <c r="UMH246" s="92"/>
      <c r="UMI246" s="92"/>
      <c r="UMJ246" s="92"/>
      <c r="UMK246" s="92"/>
      <c r="UML246" s="92"/>
      <c r="UMM246" s="92"/>
      <c r="UMN246" s="92"/>
      <c r="UMO246" s="92"/>
      <c r="UMP246" s="92"/>
      <c r="UMQ246" s="92"/>
      <c r="UMR246" s="92"/>
      <c r="UMS246" s="92"/>
      <c r="UMT246" s="92"/>
      <c r="UMU246" s="92"/>
      <c r="UMV246" s="92"/>
      <c r="UMW246" s="92"/>
      <c r="UMX246" s="92"/>
      <c r="UMY246" s="92"/>
      <c r="UMZ246" s="92"/>
      <c r="UNA246" s="92"/>
      <c r="UNB246" s="92"/>
      <c r="UNC246" s="92"/>
      <c r="UND246" s="92"/>
      <c r="UNE246" s="92"/>
      <c r="UNF246" s="92"/>
      <c r="UNG246" s="92"/>
      <c r="UNH246" s="92"/>
      <c r="UNI246" s="92"/>
      <c r="UNJ246" s="92"/>
      <c r="UNK246" s="92"/>
      <c r="UNL246" s="92"/>
      <c r="UNM246" s="92"/>
      <c r="UNN246" s="92"/>
      <c r="UNO246" s="92"/>
      <c r="UNP246" s="92"/>
      <c r="UNQ246" s="92"/>
      <c r="UNR246" s="92"/>
      <c r="UNS246" s="92"/>
      <c r="UNT246" s="92"/>
      <c r="UNU246" s="92"/>
      <c r="UNV246" s="92"/>
      <c r="UNW246" s="92"/>
      <c r="UNX246" s="92"/>
      <c r="UNY246" s="92"/>
      <c r="UNZ246" s="92"/>
      <c r="UOA246" s="92"/>
      <c r="UOB246" s="92"/>
      <c r="UOC246" s="92"/>
      <c r="UOD246" s="92"/>
      <c r="UOE246" s="92"/>
      <c r="UOF246" s="92"/>
      <c r="UOG246" s="92"/>
      <c r="UOH246" s="92"/>
      <c r="UOI246" s="92"/>
      <c r="UOJ246" s="92"/>
      <c r="UOK246" s="92"/>
      <c r="UOL246" s="92"/>
      <c r="UOM246" s="92"/>
      <c r="UON246" s="92"/>
      <c r="UOO246" s="92"/>
      <c r="UOP246" s="92"/>
      <c r="UOQ246" s="92"/>
      <c r="UOR246" s="92"/>
      <c r="UOS246" s="92"/>
      <c r="UOT246" s="92"/>
      <c r="UOU246" s="92"/>
      <c r="UOV246" s="92"/>
      <c r="UOW246" s="92"/>
      <c r="UOX246" s="92"/>
      <c r="UOY246" s="92"/>
      <c r="UOZ246" s="92"/>
      <c r="UPA246" s="92"/>
      <c r="UPB246" s="92"/>
      <c r="UPC246" s="92"/>
      <c r="UPD246" s="92"/>
      <c r="UPE246" s="92"/>
      <c r="UPF246" s="92"/>
      <c r="UPG246" s="92"/>
      <c r="UPH246" s="92"/>
      <c r="UPI246" s="92"/>
      <c r="UPJ246" s="92"/>
      <c r="UPK246" s="92"/>
      <c r="UPL246" s="92"/>
      <c r="UPM246" s="92"/>
      <c r="UPN246" s="92"/>
      <c r="UPO246" s="92"/>
      <c r="UPP246" s="92"/>
      <c r="UPQ246" s="92"/>
      <c r="UPR246" s="92"/>
      <c r="UPS246" s="92"/>
      <c r="UPT246" s="92"/>
      <c r="UPU246" s="92"/>
      <c r="UPV246" s="92"/>
      <c r="UPW246" s="92"/>
      <c r="UPX246" s="92"/>
      <c r="UPY246" s="92"/>
      <c r="UPZ246" s="92"/>
      <c r="UQA246" s="92"/>
      <c r="UQB246" s="92"/>
      <c r="UQC246" s="92"/>
      <c r="UQD246" s="92"/>
      <c r="UQE246" s="92"/>
      <c r="UQF246" s="92"/>
      <c r="UQG246" s="92"/>
      <c r="UQH246" s="92"/>
      <c r="UQI246" s="92"/>
      <c r="UQJ246" s="92"/>
      <c r="UQK246" s="92"/>
      <c r="UQL246" s="92"/>
      <c r="UQM246" s="92"/>
      <c r="UQN246" s="92"/>
      <c r="UQO246" s="92"/>
      <c r="UQP246" s="92"/>
      <c r="UQQ246" s="92"/>
      <c r="UQR246" s="92"/>
      <c r="UQS246" s="92"/>
      <c r="UQT246" s="92"/>
      <c r="UQU246" s="92"/>
      <c r="UQV246" s="92"/>
      <c r="UQW246" s="92"/>
      <c r="UQX246" s="92"/>
      <c r="UQY246" s="92"/>
      <c r="UQZ246" s="92"/>
      <c r="URA246" s="92"/>
      <c r="URB246" s="92"/>
      <c r="URC246" s="92"/>
      <c r="URD246" s="92"/>
      <c r="URE246" s="92"/>
      <c r="URF246" s="92"/>
      <c r="URG246" s="92"/>
      <c r="URH246" s="92"/>
      <c r="URI246" s="92"/>
      <c r="URJ246" s="92"/>
      <c r="URK246" s="92"/>
      <c r="URL246" s="92"/>
      <c r="URM246" s="92"/>
      <c r="URN246" s="92"/>
      <c r="URO246" s="92"/>
      <c r="URP246" s="92"/>
      <c r="URQ246" s="92"/>
      <c r="URR246" s="92"/>
      <c r="URS246" s="92"/>
      <c r="URT246" s="92"/>
      <c r="URU246" s="92"/>
      <c r="URV246" s="92"/>
      <c r="URW246" s="92"/>
      <c r="URX246" s="92"/>
      <c r="URY246" s="92"/>
      <c r="URZ246" s="92"/>
      <c r="USA246" s="92"/>
      <c r="USB246" s="92"/>
      <c r="USC246" s="92"/>
      <c r="USD246" s="92"/>
      <c r="USE246" s="92"/>
      <c r="USF246" s="92"/>
      <c r="USG246" s="92"/>
      <c r="USH246" s="92"/>
      <c r="USI246" s="92"/>
      <c r="USJ246" s="92"/>
      <c r="USK246" s="92"/>
      <c r="USL246" s="92"/>
      <c r="USM246" s="92"/>
      <c r="USN246" s="92"/>
      <c r="USO246" s="92"/>
      <c r="USP246" s="92"/>
      <c r="USQ246" s="92"/>
      <c r="USR246" s="92"/>
      <c r="USS246" s="92"/>
      <c r="UST246" s="92"/>
      <c r="USU246" s="92"/>
      <c r="USV246" s="92"/>
      <c r="USW246" s="92"/>
      <c r="USX246" s="92"/>
      <c r="USY246" s="92"/>
      <c r="USZ246" s="92"/>
      <c r="UTA246" s="92"/>
      <c r="UTB246" s="92"/>
      <c r="UTC246" s="92"/>
      <c r="UTD246" s="92"/>
      <c r="UTE246" s="92"/>
      <c r="UTF246" s="92"/>
      <c r="UTG246" s="92"/>
      <c r="UTH246" s="92"/>
      <c r="UTI246" s="92"/>
      <c r="UTJ246" s="92"/>
      <c r="UTK246" s="92"/>
      <c r="UTL246" s="92"/>
      <c r="UTM246" s="92"/>
      <c r="UTN246" s="92"/>
      <c r="UTO246" s="92"/>
      <c r="UTP246" s="92"/>
      <c r="UTQ246" s="92"/>
      <c r="UTR246" s="92"/>
      <c r="UTS246" s="92"/>
      <c r="UTT246" s="92"/>
      <c r="UTU246" s="92"/>
      <c r="UTV246" s="92"/>
      <c r="UTW246" s="92"/>
      <c r="UTX246" s="92"/>
      <c r="UTY246" s="92"/>
      <c r="UTZ246" s="92"/>
      <c r="UUA246" s="92"/>
      <c r="UUB246" s="92"/>
      <c r="UUC246" s="92"/>
      <c r="UUD246" s="92"/>
      <c r="UUE246" s="92"/>
      <c r="UUF246" s="92"/>
      <c r="UUG246" s="92"/>
      <c r="UUH246" s="92"/>
      <c r="UUI246" s="92"/>
      <c r="UUJ246" s="92"/>
      <c r="UUK246" s="92"/>
      <c r="UUL246" s="92"/>
      <c r="UUM246" s="92"/>
      <c r="UUN246" s="92"/>
      <c r="UUO246" s="92"/>
      <c r="UUP246" s="92"/>
      <c r="UUQ246" s="92"/>
      <c r="UUR246" s="92"/>
      <c r="UUS246" s="92"/>
      <c r="UUT246" s="92"/>
      <c r="UUU246" s="92"/>
      <c r="UUV246" s="92"/>
      <c r="UUW246" s="92"/>
      <c r="UUX246" s="92"/>
      <c r="UUY246" s="92"/>
      <c r="UUZ246" s="92"/>
      <c r="UVA246" s="92"/>
      <c r="UVB246" s="92"/>
      <c r="UVC246" s="92"/>
      <c r="UVD246" s="92"/>
      <c r="UVE246" s="92"/>
      <c r="UVF246" s="92"/>
      <c r="UVG246" s="92"/>
      <c r="UVH246" s="92"/>
      <c r="UVI246" s="92"/>
      <c r="UVJ246" s="92"/>
      <c r="UVK246" s="92"/>
      <c r="UVL246" s="92"/>
      <c r="UVM246" s="92"/>
      <c r="UVN246" s="92"/>
      <c r="UVO246" s="92"/>
      <c r="UVP246" s="92"/>
      <c r="UVQ246" s="92"/>
      <c r="UVR246" s="92"/>
      <c r="UVS246" s="92"/>
      <c r="UVT246" s="92"/>
      <c r="UVU246" s="92"/>
      <c r="UVV246" s="92"/>
      <c r="UVW246" s="92"/>
      <c r="UVX246" s="92"/>
      <c r="UVY246" s="92"/>
      <c r="UVZ246" s="92"/>
      <c r="UWA246" s="92"/>
      <c r="UWB246" s="92"/>
      <c r="UWC246" s="92"/>
      <c r="UWD246" s="92"/>
      <c r="UWE246" s="92"/>
      <c r="UWF246" s="92"/>
      <c r="UWG246" s="92"/>
      <c r="UWH246" s="92"/>
      <c r="UWI246" s="92"/>
      <c r="UWJ246" s="92"/>
      <c r="UWK246" s="92"/>
      <c r="UWL246" s="92"/>
      <c r="UWM246" s="92"/>
      <c r="UWN246" s="92"/>
      <c r="UWO246" s="92"/>
      <c r="UWP246" s="92"/>
      <c r="UWQ246" s="92"/>
      <c r="UWR246" s="92"/>
      <c r="UWS246" s="92"/>
      <c r="UWT246" s="92"/>
      <c r="UWU246" s="92"/>
      <c r="UWV246" s="92"/>
      <c r="UWW246" s="92"/>
      <c r="UWX246" s="92"/>
      <c r="UWY246" s="92"/>
      <c r="UWZ246" s="92"/>
      <c r="UXA246" s="92"/>
      <c r="UXB246" s="92"/>
      <c r="UXC246" s="92"/>
      <c r="UXD246" s="92"/>
      <c r="UXE246" s="92"/>
      <c r="UXF246" s="92"/>
      <c r="UXG246" s="92"/>
      <c r="UXH246" s="92"/>
      <c r="UXI246" s="92"/>
      <c r="UXJ246" s="92"/>
      <c r="UXK246" s="92"/>
      <c r="UXL246" s="92"/>
      <c r="UXM246" s="92"/>
      <c r="UXN246" s="92"/>
      <c r="UXO246" s="92"/>
      <c r="UXP246" s="92"/>
      <c r="UXQ246" s="92"/>
      <c r="UXR246" s="92"/>
      <c r="UXS246" s="92"/>
      <c r="UXT246" s="92"/>
      <c r="UXU246" s="92"/>
      <c r="UXV246" s="92"/>
      <c r="UXW246" s="92"/>
      <c r="UXX246" s="92"/>
      <c r="UXY246" s="92"/>
      <c r="UXZ246" s="92"/>
      <c r="UYA246" s="92"/>
      <c r="UYB246" s="92"/>
      <c r="UYC246" s="92"/>
      <c r="UYD246" s="92"/>
      <c r="UYE246" s="92"/>
      <c r="UYF246" s="92"/>
      <c r="UYG246" s="92"/>
      <c r="UYH246" s="92"/>
      <c r="UYI246" s="92"/>
      <c r="UYJ246" s="92"/>
      <c r="UYK246" s="92"/>
      <c r="UYL246" s="92"/>
      <c r="UYM246" s="92"/>
      <c r="UYN246" s="92"/>
      <c r="UYO246" s="92"/>
      <c r="UYP246" s="92"/>
      <c r="UYQ246" s="92"/>
      <c r="UYR246" s="92"/>
      <c r="UYS246" s="92"/>
      <c r="UYT246" s="92"/>
      <c r="UYU246" s="92"/>
      <c r="UYV246" s="92"/>
      <c r="UYW246" s="92"/>
      <c r="UYX246" s="92"/>
      <c r="UYY246" s="92"/>
      <c r="UYZ246" s="92"/>
      <c r="UZA246" s="92"/>
      <c r="UZB246" s="92"/>
      <c r="UZC246" s="92"/>
      <c r="UZD246" s="92"/>
      <c r="UZE246" s="92"/>
      <c r="UZF246" s="92"/>
      <c r="UZG246" s="92"/>
      <c r="UZH246" s="92"/>
      <c r="UZI246" s="92"/>
      <c r="UZJ246" s="92"/>
      <c r="UZK246" s="92"/>
      <c r="UZL246" s="92"/>
      <c r="UZM246" s="92"/>
      <c r="UZN246" s="92"/>
      <c r="UZO246" s="92"/>
      <c r="UZP246" s="92"/>
      <c r="UZQ246" s="92"/>
      <c r="UZR246" s="92"/>
      <c r="UZS246" s="92"/>
      <c r="UZT246" s="92"/>
      <c r="UZU246" s="92"/>
      <c r="UZV246" s="92"/>
      <c r="UZW246" s="92"/>
      <c r="UZX246" s="92"/>
      <c r="UZY246" s="92"/>
      <c r="UZZ246" s="92"/>
      <c r="VAA246" s="92"/>
      <c r="VAB246" s="92"/>
      <c r="VAC246" s="92"/>
      <c r="VAD246" s="92"/>
      <c r="VAE246" s="92"/>
      <c r="VAF246" s="92"/>
      <c r="VAG246" s="92"/>
      <c r="VAH246" s="92"/>
      <c r="VAI246" s="92"/>
      <c r="VAJ246" s="92"/>
      <c r="VAK246" s="92"/>
      <c r="VAL246" s="92"/>
      <c r="VAM246" s="92"/>
      <c r="VAN246" s="92"/>
      <c r="VAO246" s="92"/>
      <c r="VAP246" s="92"/>
      <c r="VAQ246" s="92"/>
      <c r="VAR246" s="92"/>
      <c r="VAS246" s="92"/>
      <c r="VAT246" s="92"/>
      <c r="VAU246" s="92"/>
      <c r="VAV246" s="92"/>
      <c r="VAW246" s="92"/>
      <c r="VAX246" s="92"/>
      <c r="VAY246" s="92"/>
      <c r="VAZ246" s="92"/>
      <c r="VBA246" s="92"/>
      <c r="VBB246" s="92"/>
      <c r="VBC246" s="92"/>
      <c r="VBD246" s="92"/>
      <c r="VBE246" s="92"/>
      <c r="VBF246" s="92"/>
      <c r="VBG246" s="92"/>
      <c r="VBH246" s="92"/>
      <c r="VBI246" s="92"/>
      <c r="VBJ246" s="92"/>
      <c r="VBK246" s="92"/>
      <c r="VBL246" s="92"/>
      <c r="VBM246" s="92"/>
      <c r="VBN246" s="92"/>
      <c r="VBO246" s="92"/>
      <c r="VBP246" s="92"/>
      <c r="VBQ246" s="92"/>
      <c r="VBR246" s="92"/>
      <c r="VBS246" s="92"/>
      <c r="VBT246" s="92"/>
      <c r="VBU246" s="92"/>
      <c r="VBV246" s="92"/>
      <c r="VBW246" s="92"/>
      <c r="VBX246" s="92"/>
      <c r="VBY246" s="92"/>
      <c r="VBZ246" s="92"/>
      <c r="VCA246" s="92"/>
      <c r="VCB246" s="92"/>
      <c r="VCC246" s="92"/>
      <c r="VCD246" s="92"/>
      <c r="VCE246" s="92"/>
      <c r="VCF246" s="92"/>
      <c r="VCG246" s="92"/>
      <c r="VCH246" s="92"/>
      <c r="VCI246" s="92"/>
      <c r="VCJ246" s="92"/>
      <c r="VCK246" s="92"/>
      <c r="VCL246" s="92"/>
      <c r="VCM246" s="92"/>
      <c r="VCN246" s="92"/>
      <c r="VCO246" s="92"/>
      <c r="VCP246" s="92"/>
      <c r="VCQ246" s="92"/>
      <c r="VCR246" s="92"/>
      <c r="VCS246" s="92"/>
      <c r="VCT246" s="92"/>
      <c r="VCU246" s="92"/>
      <c r="VCV246" s="92"/>
      <c r="VCW246" s="92"/>
      <c r="VCX246" s="92"/>
      <c r="VCY246" s="92"/>
      <c r="VCZ246" s="92"/>
      <c r="VDA246" s="92"/>
      <c r="VDB246" s="92"/>
      <c r="VDC246" s="92"/>
      <c r="VDD246" s="92"/>
      <c r="VDE246" s="92"/>
      <c r="VDF246" s="92"/>
      <c r="VDG246" s="92"/>
      <c r="VDH246" s="92"/>
      <c r="VDI246" s="92"/>
      <c r="VDJ246" s="92"/>
      <c r="VDK246" s="92"/>
      <c r="VDL246" s="92"/>
      <c r="VDM246" s="92"/>
      <c r="VDN246" s="92"/>
      <c r="VDO246" s="92"/>
      <c r="VDP246" s="92"/>
      <c r="VDQ246" s="92"/>
      <c r="VDR246" s="92"/>
      <c r="VDS246" s="92"/>
      <c r="VDT246" s="92"/>
      <c r="VDU246" s="92"/>
      <c r="VDV246" s="92"/>
      <c r="VDW246" s="92"/>
      <c r="VDX246" s="92"/>
      <c r="VDY246" s="92"/>
      <c r="VDZ246" s="92"/>
      <c r="VEA246" s="92"/>
      <c r="VEB246" s="92"/>
      <c r="VEC246" s="92"/>
      <c r="VED246" s="92"/>
      <c r="VEE246" s="92"/>
      <c r="VEF246" s="92"/>
      <c r="VEG246" s="92"/>
      <c r="VEH246" s="92"/>
      <c r="VEI246" s="92"/>
      <c r="VEJ246" s="92"/>
      <c r="VEK246" s="92"/>
      <c r="VEL246" s="92"/>
      <c r="VEM246" s="92"/>
      <c r="VEN246" s="92"/>
      <c r="VEO246" s="92"/>
      <c r="VEP246" s="92"/>
      <c r="VEQ246" s="92"/>
      <c r="VER246" s="92"/>
      <c r="VES246" s="92"/>
      <c r="VET246" s="92"/>
      <c r="VEU246" s="92"/>
      <c r="VEV246" s="92"/>
      <c r="VEW246" s="92"/>
      <c r="VEX246" s="92"/>
      <c r="VEY246" s="92"/>
      <c r="VEZ246" s="92"/>
      <c r="VFA246" s="92"/>
      <c r="VFB246" s="92"/>
      <c r="VFC246" s="92"/>
      <c r="VFD246" s="92"/>
      <c r="VFE246" s="92"/>
      <c r="VFF246" s="92"/>
      <c r="VFG246" s="92"/>
      <c r="VFH246" s="92"/>
      <c r="VFI246" s="92"/>
      <c r="VFJ246" s="92"/>
      <c r="VFK246" s="92"/>
      <c r="VFL246" s="92"/>
      <c r="VFM246" s="92"/>
      <c r="VFN246" s="92"/>
      <c r="VFO246" s="92"/>
      <c r="VFP246" s="92"/>
      <c r="VFQ246" s="92"/>
      <c r="VFR246" s="92"/>
      <c r="VFS246" s="92"/>
      <c r="VFT246" s="92"/>
      <c r="VFU246" s="92"/>
      <c r="VFV246" s="92"/>
      <c r="VFW246" s="92"/>
      <c r="VFX246" s="92"/>
      <c r="VFY246" s="92"/>
      <c r="VFZ246" s="92"/>
      <c r="VGA246" s="92"/>
      <c r="VGB246" s="92"/>
      <c r="VGC246" s="92"/>
      <c r="VGD246" s="92"/>
      <c r="VGE246" s="92"/>
      <c r="VGF246" s="92"/>
      <c r="VGG246" s="92"/>
      <c r="VGH246" s="92"/>
      <c r="VGI246" s="92"/>
      <c r="VGJ246" s="92"/>
      <c r="VGK246" s="92"/>
      <c r="VGL246" s="92"/>
      <c r="VGM246" s="92"/>
      <c r="VGN246" s="92"/>
      <c r="VGO246" s="92"/>
      <c r="VGP246" s="92"/>
      <c r="VGQ246" s="92"/>
      <c r="VGR246" s="92"/>
      <c r="VGS246" s="92"/>
      <c r="VGT246" s="92"/>
      <c r="VGU246" s="92"/>
      <c r="VGV246" s="92"/>
      <c r="VGW246" s="92"/>
      <c r="VGX246" s="92"/>
      <c r="VGY246" s="92"/>
      <c r="VGZ246" s="92"/>
      <c r="VHA246" s="92"/>
      <c r="VHB246" s="92"/>
      <c r="VHC246" s="92"/>
      <c r="VHD246" s="92"/>
      <c r="VHE246" s="92"/>
      <c r="VHF246" s="92"/>
      <c r="VHG246" s="92"/>
      <c r="VHH246" s="92"/>
      <c r="VHI246" s="92"/>
      <c r="VHJ246" s="92"/>
      <c r="VHK246" s="92"/>
      <c r="VHL246" s="92"/>
      <c r="VHM246" s="92"/>
      <c r="VHN246" s="92"/>
      <c r="VHO246" s="92"/>
      <c r="VHP246" s="92"/>
      <c r="VHQ246" s="92"/>
      <c r="VHR246" s="92"/>
      <c r="VHS246" s="92"/>
      <c r="VHT246" s="92"/>
      <c r="VHU246" s="92"/>
      <c r="VHV246" s="92"/>
      <c r="VHW246" s="92"/>
      <c r="VHX246" s="92"/>
      <c r="VHY246" s="92"/>
      <c r="VHZ246" s="92"/>
      <c r="VIA246" s="92"/>
      <c r="VIB246" s="92"/>
      <c r="VIC246" s="92"/>
      <c r="VID246" s="92"/>
      <c r="VIE246" s="92"/>
      <c r="VIF246" s="92"/>
      <c r="VIG246" s="92"/>
      <c r="VIH246" s="92"/>
      <c r="VII246" s="92"/>
      <c r="VIJ246" s="92"/>
      <c r="VIK246" s="92"/>
      <c r="VIL246" s="92"/>
      <c r="VIM246" s="92"/>
      <c r="VIN246" s="92"/>
      <c r="VIO246" s="92"/>
      <c r="VIP246" s="92"/>
      <c r="VIQ246" s="92"/>
      <c r="VIR246" s="92"/>
      <c r="VIS246" s="92"/>
      <c r="VIT246" s="92"/>
      <c r="VIU246" s="92"/>
      <c r="VIV246" s="92"/>
      <c r="VIW246" s="92"/>
      <c r="VIX246" s="92"/>
      <c r="VIY246" s="92"/>
      <c r="VIZ246" s="92"/>
      <c r="VJA246" s="92"/>
      <c r="VJB246" s="92"/>
      <c r="VJC246" s="92"/>
      <c r="VJD246" s="92"/>
      <c r="VJE246" s="92"/>
      <c r="VJF246" s="92"/>
      <c r="VJG246" s="92"/>
      <c r="VJH246" s="92"/>
      <c r="VJI246" s="92"/>
      <c r="VJJ246" s="92"/>
      <c r="VJK246" s="92"/>
      <c r="VJL246" s="92"/>
      <c r="VJM246" s="92"/>
      <c r="VJN246" s="92"/>
      <c r="VJO246" s="92"/>
      <c r="VJP246" s="92"/>
      <c r="VJQ246" s="92"/>
      <c r="VJR246" s="92"/>
      <c r="VJS246" s="92"/>
      <c r="VJT246" s="92"/>
      <c r="VJU246" s="92"/>
      <c r="VJV246" s="92"/>
      <c r="VJW246" s="92"/>
      <c r="VJX246" s="92"/>
      <c r="VJY246" s="92"/>
      <c r="VJZ246" s="92"/>
      <c r="VKA246" s="92"/>
      <c r="VKB246" s="92"/>
      <c r="VKC246" s="92"/>
      <c r="VKD246" s="92"/>
      <c r="VKE246" s="92"/>
      <c r="VKF246" s="92"/>
      <c r="VKG246" s="92"/>
      <c r="VKH246" s="92"/>
      <c r="VKI246" s="92"/>
      <c r="VKJ246" s="92"/>
      <c r="VKK246" s="92"/>
      <c r="VKL246" s="92"/>
      <c r="VKM246" s="92"/>
      <c r="VKN246" s="92"/>
      <c r="VKO246" s="92"/>
      <c r="VKP246" s="92"/>
      <c r="VKQ246" s="92"/>
      <c r="VKR246" s="92"/>
      <c r="VKS246" s="92"/>
      <c r="VKT246" s="92"/>
      <c r="VKU246" s="92"/>
      <c r="VKV246" s="92"/>
      <c r="VKW246" s="92"/>
      <c r="VKX246" s="92"/>
      <c r="VKY246" s="92"/>
      <c r="VKZ246" s="92"/>
      <c r="VLA246" s="92"/>
      <c r="VLB246" s="92"/>
      <c r="VLC246" s="92"/>
      <c r="VLD246" s="92"/>
      <c r="VLE246" s="92"/>
      <c r="VLF246" s="92"/>
      <c r="VLG246" s="92"/>
      <c r="VLH246" s="92"/>
      <c r="VLI246" s="92"/>
      <c r="VLJ246" s="92"/>
      <c r="VLK246" s="92"/>
      <c r="VLL246" s="92"/>
      <c r="VLM246" s="92"/>
      <c r="VLN246" s="92"/>
      <c r="VLO246" s="92"/>
      <c r="VLP246" s="92"/>
      <c r="VLQ246" s="92"/>
      <c r="VLR246" s="92"/>
      <c r="VLS246" s="92"/>
      <c r="VLT246" s="92"/>
      <c r="VLU246" s="92"/>
      <c r="VLV246" s="92"/>
      <c r="VLW246" s="92"/>
      <c r="VLX246" s="92"/>
      <c r="VLY246" s="92"/>
      <c r="VLZ246" s="92"/>
      <c r="VMA246" s="92"/>
      <c r="VMB246" s="92"/>
      <c r="VMC246" s="92"/>
      <c r="VMD246" s="92"/>
      <c r="VME246" s="92"/>
      <c r="VMF246" s="92"/>
      <c r="VMG246" s="92"/>
      <c r="VMH246" s="92"/>
      <c r="VMI246" s="92"/>
      <c r="VMJ246" s="92"/>
      <c r="VMK246" s="92"/>
      <c r="VML246" s="92"/>
      <c r="VMM246" s="92"/>
      <c r="VMN246" s="92"/>
      <c r="VMO246" s="92"/>
      <c r="VMP246" s="92"/>
      <c r="VMQ246" s="92"/>
      <c r="VMR246" s="92"/>
      <c r="VMS246" s="92"/>
      <c r="VMT246" s="92"/>
      <c r="VMU246" s="92"/>
      <c r="VMV246" s="92"/>
      <c r="VMW246" s="92"/>
      <c r="VMX246" s="92"/>
      <c r="VMY246" s="92"/>
      <c r="VMZ246" s="92"/>
      <c r="VNA246" s="92"/>
      <c r="VNB246" s="92"/>
      <c r="VNC246" s="92"/>
      <c r="VND246" s="92"/>
      <c r="VNE246" s="92"/>
      <c r="VNF246" s="92"/>
      <c r="VNG246" s="92"/>
      <c r="VNH246" s="92"/>
      <c r="VNI246" s="92"/>
      <c r="VNJ246" s="92"/>
      <c r="VNK246" s="92"/>
      <c r="VNL246" s="92"/>
      <c r="VNM246" s="92"/>
      <c r="VNN246" s="92"/>
      <c r="VNO246" s="92"/>
      <c r="VNP246" s="92"/>
      <c r="VNQ246" s="92"/>
      <c r="VNR246" s="92"/>
      <c r="VNS246" s="92"/>
      <c r="VNT246" s="92"/>
      <c r="VNU246" s="92"/>
      <c r="VNV246" s="92"/>
      <c r="VNW246" s="92"/>
      <c r="VNX246" s="92"/>
      <c r="VNY246" s="92"/>
      <c r="VNZ246" s="92"/>
      <c r="VOA246" s="92"/>
      <c r="VOB246" s="92"/>
      <c r="VOC246" s="92"/>
      <c r="VOD246" s="92"/>
      <c r="VOE246" s="92"/>
      <c r="VOF246" s="92"/>
      <c r="VOG246" s="92"/>
      <c r="VOH246" s="92"/>
      <c r="VOI246" s="92"/>
      <c r="VOJ246" s="92"/>
      <c r="VOK246" s="92"/>
      <c r="VOL246" s="92"/>
      <c r="VOM246" s="92"/>
      <c r="VON246" s="92"/>
      <c r="VOO246" s="92"/>
      <c r="VOP246" s="92"/>
      <c r="VOQ246" s="92"/>
      <c r="VOR246" s="92"/>
      <c r="VOS246" s="92"/>
      <c r="VOT246" s="92"/>
      <c r="VOU246" s="92"/>
      <c r="VOV246" s="92"/>
      <c r="VOW246" s="92"/>
      <c r="VOX246" s="92"/>
      <c r="VOY246" s="92"/>
      <c r="VOZ246" s="92"/>
      <c r="VPA246" s="92"/>
      <c r="VPB246" s="92"/>
      <c r="VPC246" s="92"/>
      <c r="VPD246" s="92"/>
      <c r="VPE246" s="92"/>
      <c r="VPF246" s="92"/>
      <c r="VPG246" s="92"/>
      <c r="VPH246" s="92"/>
      <c r="VPI246" s="92"/>
      <c r="VPJ246" s="92"/>
      <c r="VPK246" s="92"/>
      <c r="VPL246" s="92"/>
      <c r="VPM246" s="92"/>
      <c r="VPN246" s="92"/>
      <c r="VPO246" s="92"/>
      <c r="VPP246" s="92"/>
      <c r="VPQ246" s="92"/>
      <c r="VPR246" s="92"/>
      <c r="VPS246" s="92"/>
      <c r="VPT246" s="92"/>
      <c r="VPU246" s="92"/>
      <c r="VPV246" s="92"/>
      <c r="VPW246" s="92"/>
      <c r="VPX246" s="92"/>
      <c r="VPY246" s="92"/>
      <c r="VPZ246" s="92"/>
      <c r="VQA246" s="92"/>
      <c r="VQB246" s="92"/>
      <c r="VQC246" s="92"/>
      <c r="VQD246" s="92"/>
      <c r="VQE246" s="92"/>
      <c r="VQF246" s="92"/>
      <c r="VQG246" s="92"/>
      <c r="VQH246" s="92"/>
      <c r="VQI246" s="92"/>
      <c r="VQJ246" s="92"/>
      <c r="VQK246" s="92"/>
      <c r="VQL246" s="92"/>
      <c r="VQM246" s="92"/>
      <c r="VQN246" s="92"/>
      <c r="VQO246" s="92"/>
      <c r="VQP246" s="92"/>
      <c r="VQQ246" s="92"/>
      <c r="VQR246" s="92"/>
      <c r="VQS246" s="92"/>
      <c r="VQT246" s="92"/>
      <c r="VQU246" s="92"/>
      <c r="VQV246" s="92"/>
      <c r="VQW246" s="92"/>
      <c r="VQX246" s="92"/>
      <c r="VQY246" s="92"/>
      <c r="VQZ246" s="92"/>
      <c r="VRA246" s="92"/>
      <c r="VRB246" s="92"/>
      <c r="VRC246" s="92"/>
      <c r="VRD246" s="92"/>
      <c r="VRE246" s="92"/>
      <c r="VRF246" s="92"/>
      <c r="VRG246" s="92"/>
      <c r="VRH246" s="92"/>
      <c r="VRI246" s="92"/>
      <c r="VRJ246" s="92"/>
      <c r="VRK246" s="92"/>
      <c r="VRL246" s="92"/>
      <c r="VRM246" s="92"/>
      <c r="VRN246" s="92"/>
      <c r="VRO246" s="92"/>
      <c r="VRP246" s="92"/>
      <c r="VRQ246" s="92"/>
      <c r="VRR246" s="92"/>
      <c r="VRS246" s="92"/>
      <c r="VRT246" s="92"/>
      <c r="VRU246" s="92"/>
      <c r="VRV246" s="92"/>
      <c r="VRW246" s="92"/>
      <c r="VRX246" s="92"/>
      <c r="VRY246" s="92"/>
      <c r="VRZ246" s="92"/>
      <c r="VSA246" s="92"/>
      <c r="VSB246" s="92"/>
      <c r="VSC246" s="92"/>
      <c r="VSD246" s="92"/>
      <c r="VSE246" s="92"/>
      <c r="VSF246" s="92"/>
      <c r="VSG246" s="92"/>
      <c r="VSH246" s="92"/>
      <c r="VSI246" s="92"/>
      <c r="VSJ246" s="92"/>
      <c r="VSK246" s="92"/>
      <c r="VSL246" s="92"/>
      <c r="VSM246" s="92"/>
      <c r="VSN246" s="92"/>
      <c r="VSO246" s="92"/>
      <c r="VSP246" s="92"/>
      <c r="VSQ246" s="92"/>
      <c r="VSR246" s="92"/>
      <c r="VSS246" s="92"/>
      <c r="VST246" s="92"/>
      <c r="VSU246" s="92"/>
      <c r="VSV246" s="92"/>
      <c r="VSW246" s="92"/>
      <c r="VSX246" s="92"/>
      <c r="VSY246" s="92"/>
      <c r="VSZ246" s="92"/>
      <c r="VTA246" s="92"/>
      <c r="VTB246" s="92"/>
      <c r="VTC246" s="92"/>
      <c r="VTD246" s="92"/>
      <c r="VTE246" s="92"/>
      <c r="VTF246" s="92"/>
      <c r="VTG246" s="92"/>
      <c r="VTH246" s="92"/>
      <c r="VTI246" s="92"/>
      <c r="VTJ246" s="92"/>
      <c r="VTK246" s="92"/>
      <c r="VTL246" s="92"/>
      <c r="VTM246" s="92"/>
      <c r="VTN246" s="92"/>
      <c r="VTO246" s="92"/>
      <c r="VTP246" s="92"/>
      <c r="VTQ246" s="92"/>
      <c r="VTR246" s="92"/>
      <c r="VTS246" s="92"/>
      <c r="VTT246" s="92"/>
      <c r="VTU246" s="92"/>
      <c r="VTV246" s="92"/>
      <c r="VTW246" s="92"/>
      <c r="VTX246" s="92"/>
      <c r="VTY246" s="92"/>
      <c r="VTZ246" s="92"/>
      <c r="VUA246" s="92"/>
      <c r="VUB246" s="92"/>
      <c r="VUC246" s="92"/>
      <c r="VUD246" s="92"/>
      <c r="VUE246" s="92"/>
      <c r="VUF246" s="92"/>
      <c r="VUG246" s="92"/>
      <c r="VUH246" s="92"/>
      <c r="VUI246" s="92"/>
      <c r="VUJ246" s="92"/>
      <c r="VUK246" s="92"/>
      <c r="VUL246" s="92"/>
      <c r="VUM246" s="92"/>
      <c r="VUN246" s="92"/>
      <c r="VUO246" s="92"/>
      <c r="VUP246" s="92"/>
      <c r="VUQ246" s="92"/>
      <c r="VUR246" s="92"/>
      <c r="VUS246" s="92"/>
      <c r="VUT246" s="92"/>
      <c r="VUU246" s="92"/>
      <c r="VUV246" s="92"/>
      <c r="VUW246" s="92"/>
      <c r="VUX246" s="92"/>
      <c r="VUY246" s="92"/>
      <c r="VUZ246" s="92"/>
      <c r="VVA246" s="92"/>
      <c r="VVB246" s="92"/>
      <c r="VVC246" s="92"/>
      <c r="VVD246" s="92"/>
      <c r="VVE246" s="92"/>
      <c r="VVF246" s="92"/>
      <c r="VVG246" s="92"/>
      <c r="VVH246" s="92"/>
      <c r="VVI246" s="92"/>
      <c r="VVJ246" s="92"/>
      <c r="VVK246" s="92"/>
      <c r="VVL246" s="92"/>
      <c r="VVM246" s="92"/>
      <c r="VVN246" s="92"/>
      <c r="VVO246" s="92"/>
      <c r="VVP246" s="92"/>
      <c r="VVQ246" s="92"/>
      <c r="VVR246" s="92"/>
      <c r="VVS246" s="92"/>
      <c r="VVT246" s="92"/>
      <c r="VVU246" s="92"/>
      <c r="VVV246" s="92"/>
      <c r="VVW246" s="92"/>
      <c r="VVX246" s="92"/>
      <c r="VVY246" s="92"/>
      <c r="VVZ246" s="92"/>
      <c r="VWA246" s="92"/>
      <c r="VWB246" s="92"/>
      <c r="VWC246" s="92"/>
      <c r="VWD246" s="92"/>
      <c r="VWE246" s="92"/>
      <c r="VWF246" s="92"/>
      <c r="VWG246" s="92"/>
      <c r="VWH246" s="92"/>
      <c r="VWI246" s="92"/>
      <c r="VWJ246" s="92"/>
      <c r="VWK246" s="92"/>
      <c r="VWL246" s="92"/>
      <c r="VWM246" s="92"/>
      <c r="VWN246" s="92"/>
      <c r="VWO246" s="92"/>
      <c r="VWP246" s="92"/>
      <c r="VWQ246" s="92"/>
      <c r="VWR246" s="92"/>
      <c r="VWS246" s="92"/>
      <c r="VWT246" s="92"/>
      <c r="VWU246" s="92"/>
      <c r="VWV246" s="92"/>
      <c r="VWW246" s="92"/>
      <c r="VWX246" s="92"/>
      <c r="VWY246" s="92"/>
      <c r="VWZ246" s="92"/>
      <c r="VXA246" s="92"/>
      <c r="VXB246" s="92"/>
      <c r="VXC246" s="92"/>
      <c r="VXD246" s="92"/>
      <c r="VXE246" s="92"/>
      <c r="VXF246" s="92"/>
      <c r="VXG246" s="92"/>
      <c r="VXH246" s="92"/>
      <c r="VXI246" s="92"/>
      <c r="VXJ246" s="92"/>
      <c r="VXK246" s="92"/>
      <c r="VXL246" s="92"/>
      <c r="VXM246" s="92"/>
      <c r="VXN246" s="92"/>
      <c r="VXO246" s="92"/>
      <c r="VXP246" s="92"/>
      <c r="VXQ246" s="92"/>
      <c r="VXR246" s="92"/>
      <c r="VXS246" s="92"/>
      <c r="VXT246" s="92"/>
      <c r="VXU246" s="92"/>
      <c r="VXV246" s="92"/>
      <c r="VXW246" s="92"/>
      <c r="VXX246" s="92"/>
      <c r="VXY246" s="92"/>
      <c r="VXZ246" s="92"/>
      <c r="VYA246" s="92"/>
      <c r="VYB246" s="92"/>
      <c r="VYC246" s="92"/>
      <c r="VYD246" s="92"/>
      <c r="VYE246" s="92"/>
      <c r="VYF246" s="92"/>
      <c r="VYG246" s="92"/>
      <c r="VYH246" s="92"/>
      <c r="VYI246" s="92"/>
      <c r="VYJ246" s="92"/>
      <c r="VYK246" s="92"/>
      <c r="VYL246" s="92"/>
      <c r="VYM246" s="92"/>
      <c r="VYN246" s="92"/>
      <c r="VYO246" s="92"/>
      <c r="VYP246" s="92"/>
      <c r="VYQ246" s="92"/>
      <c r="VYR246" s="92"/>
      <c r="VYS246" s="92"/>
      <c r="VYT246" s="92"/>
      <c r="VYU246" s="92"/>
      <c r="VYV246" s="92"/>
      <c r="VYW246" s="92"/>
      <c r="VYX246" s="92"/>
      <c r="VYY246" s="92"/>
      <c r="VYZ246" s="92"/>
      <c r="VZA246" s="92"/>
      <c r="VZB246" s="92"/>
      <c r="VZC246" s="92"/>
      <c r="VZD246" s="92"/>
      <c r="VZE246" s="92"/>
      <c r="VZF246" s="92"/>
      <c r="VZG246" s="92"/>
      <c r="VZH246" s="92"/>
      <c r="VZI246" s="92"/>
      <c r="VZJ246" s="92"/>
      <c r="VZK246" s="92"/>
      <c r="VZL246" s="92"/>
      <c r="VZM246" s="92"/>
      <c r="VZN246" s="92"/>
      <c r="VZO246" s="92"/>
      <c r="VZP246" s="92"/>
      <c r="VZQ246" s="92"/>
      <c r="VZR246" s="92"/>
      <c r="VZS246" s="92"/>
      <c r="VZT246" s="92"/>
      <c r="VZU246" s="92"/>
      <c r="VZV246" s="92"/>
      <c r="VZW246" s="92"/>
      <c r="VZX246" s="92"/>
      <c r="VZY246" s="92"/>
      <c r="VZZ246" s="92"/>
      <c r="WAA246" s="92"/>
      <c r="WAB246" s="92"/>
      <c r="WAC246" s="92"/>
      <c r="WAD246" s="92"/>
      <c r="WAE246" s="92"/>
      <c r="WAF246" s="92"/>
      <c r="WAG246" s="92"/>
      <c r="WAH246" s="92"/>
      <c r="WAI246" s="92"/>
      <c r="WAJ246" s="92"/>
      <c r="WAK246" s="92"/>
      <c r="WAL246" s="92"/>
      <c r="WAM246" s="92"/>
      <c r="WAN246" s="92"/>
      <c r="WAO246" s="92"/>
      <c r="WAP246" s="92"/>
      <c r="WAQ246" s="92"/>
      <c r="WAR246" s="92"/>
      <c r="WAS246" s="92"/>
      <c r="WAT246" s="92"/>
      <c r="WAU246" s="92"/>
      <c r="WAV246" s="92"/>
      <c r="WAW246" s="92"/>
      <c r="WAX246" s="92"/>
      <c r="WAY246" s="92"/>
      <c r="WAZ246" s="92"/>
      <c r="WBA246" s="92"/>
      <c r="WBB246" s="92"/>
      <c r="WBC246" s="92"/>
      <c r="WBD246" s="92"/>
      <c r="WBE246" s="92"/>
      <c r="WBF246" s="92"/>
      <c r="WBG246" s="92"/>
      <c r="WBH246" s="92"/>
      <c r="WBI246" s="92"/>
      <c r="WBJ246" s="92"/>
      <c r="WBK246" s="92"/>
      <c r="WBL246" s="92"/>
      <c r="WBM246" s="92"/>
      <c r="WBN246" s="92"/>
      <c r="WBO246" s="92"/>
      <c r="WBP246" s="92"/>
      <c r="WBQ246" s="92"/>
      <c r="WBR246" s="92"/>
      <c r="WBS246" s="92"/>
      <c r="WBT246" s="92"/>
      <c r="WBU246" s="92"/>
      <c r="WBV246" s="92"/>
      <c r="WBW246" s="92"/>
      <c r="WBX246" s="92"/>
      <c r="WBY246" s="92"/>
      <c r="WBZ246" s="92"/>
      <c r="WCA246" s="92"/>
      <c r="WCB246" s="92"/>
      <c r="WCC246" s="92"/>
      <c r="WCD246" s="92"/>
      <c r="WCE246" s="92"/>
      <c r="WCF246" s="92"/>
      <c r="WCG246" s="92"/>
      <c r="WCH246" s="92"/>
      <c r="WCI246" s="92"/>
      <c r="WCJ246" s="92"/>
      <c r="WCK246" s="92"/>
      <c r="WCL246" s="92"/>
      <c r="WCM246" s="92"/>
      <c r="WCN246" s="92"/>
      <c r="WCO246" s="92"/>
      <c r="WCP246" s="92"/>
      <c r="WCQ246" s="92"/>
      <c r="WCR246" s="92"/>
      <c r="WCS246" s="92"/>
      <c r="WCT246" s="92"/>
      <c r="WCU246" s="92"/>
      <c r="WCV246" s="92"/>
      <c r="WCW246" s="92"/>
      <c r="WCX246" s="92"/>
      <c r="WCY246" s="92"/>
      <c r="WCZ246" s="92"/>
      <c r="WDA246" s="92"/>
      <c r="WDB246" s="92"/>
      <c r="WDC246" s="92"/>
      <c r="WDD246" s="92"/>
      <c r="WDE246" s="92"/>
      <c r="WDF246" s="92"/>
      <c r="WDG246" s="92"/>
      <c r="WDH246" s="92"/>
      <c r="WDI246" s="92"/>
      <c r="WDJ246" s="92"/>
      <c r="WDK246" s="92"/>
      <c r="WDL246" s="92"/>
      <c r="WDM246" s="92"/>
      <c r="WDN246" s="92"/>
      <c r="WDO246" s="92"/>
      <c r="WDP246" s="92"/>
      <c r="WDQ246" s="92"/>
      <c r="WDR246" s="92"/>
      <c r="WDS246" s="92"/>
      <c r="WDT246" s="92"/>
      <c r="WDU246" s="92"/>
      <c r="WDV246" s="92"/>
      <c r="WDW246" s="92"/>
      <c r="WDX246" s="92"/>
      <c r="WDY246" s="92"/>
      <c r="WDZ246" s="92"/>
      <c r="WEA246" s="92"/>
      <c r="WEB246" s="92"/>
      <c r="WEC246" s="92"/>
      <c r="WED246" s="92"/>
      <c r="WEE246" s="92"/>
      <c r="WEF246" s="92"/>
      <c r="WEG246" s="92"/>
      <c r="WEH246" s="92"/>
      <c r="WEI246" s="92"/>
      <c r="WEJ246" s="92"/>
      <c r="WEK246" s="92"/>
      <c r="WEL246" s="92"/>
      <c r="WEM246" s="92"/>
      <c r="WEN246" s="92"/>
      <c r="WEO246" s="92"/>
      <c r="WEP246" s="92"/>
      <c r="WEQ246" s="92"/>
      <c r="WER246" s="92"/>
      <c r="WES246" s="92"/>
      <c r="WET246" s="92"/>
      <c r="WEU246" s="92"/>
      <c r="WEV246" s="92"/>
      <c r="WEW246" s="92"/>
      <c r="WEX246" s="92"/>
      <c r="WEY246" s="92"/>
      <c r="WEZ246" s="92"/>
      <c r="WFA246" s="92"/>
      <c r="WFB246" s="92"/>
      <c r="WFC246" s="92"/>
      <c r="WFD246" s="92"/>
      <c r="WFE246" s="92"/>
      <c r="WFF246" s="92"/>
      <c r="WFG246" s="92"/>
      <c r="WFH246" s="92"/>
      <c r="WFI246" s="92"/>
      <c r="WFJ246" s="92"/>
      <c r="WFK246" s="92"/>
      <c r="WFL246" s="92"/>
      <c r="WFM246" s="92"/>
      <c r="WFN246" s="92"/>
      <c r="WFO246" s="92"/>
      <c r="WFP246" s="92"/>
      <c r="WFQ246" s="92"/>
      <c r="WFR246" s="92"/>
      <c r="WFS246" s="92"/>
      <c r="WFT246" s="92"/>
      <c r="WFU246" s="92"/>
      <c r="WFV246" s="92"/>
      <c r="WFW246" s="92"/>
      <c r="WFX246" s="92"/>
      <c r="WFY246" s="92"/>
      <c r="WFZ246" s="92"/>
      <c r="WGA246" s="92"/>
      <c r="WGB246" s="92"/>
      <c r="WGC246" s="92"/>
      <c r="WGD246" s="92"/>
      <c r="WGE246" s="92"/>
      <c r="WGF246" s="92"/>
      <c r="WGG246" s="92"/>
      <c r="WGH246" s="92"/>
      <c r="WGI246" s="92"/>
      <c r="WGJ246" s="92"/>
      <c r="WGK246" s="92"/>
      <c r="WGL246" s="92"/>
      <c r="WGM246" s="92"/>
      <c r="WGN246" s="92"/>
      <c r="WGO246" s="92"/>
      <c r="WGP246" s="92"/>
      <c r="WGQ246" s="92"/>
      <c r="WGR246" s="92"/>
      <c r="WGS246" s="92"/>
      <c r="WGT246" s="92"/>
      <c r="WGU246" s="92"/>
      <c r="WGV246" s="92"/>
      <c r="WGW246" s="92"/>
      <c r="WGX246" s="92"/>
      <c r="WGY246" s="92"/>
      <c r="WGZ246" s="92"/>
      <c r="WHA246" s="92"/>
      <c r="WHB246" s="92"/>
      <c r="WHC246" s="92"/>
      <c r="WHD246" s="92"/>
      <c r="WHE246" s="92"/>
      <c r="WHF246" s="92"/>
      <c r="WHG246" s="92"/>
      <c r="WHH246" s="92"/>
      <c r="WHI246" s="92"/>
      <c r="WHJ246" s="92"/>
      <c r="WHK246" s="92"/>
      <c r="WHL246" s="92"/>
      <c r="WHM246" s="92"/>
      <c r="WHN246" s="92"/>
      <c r="WHO246" s="92"/>
      <c r="WHP246" s="92"/>
      <c r="WHQ246" s="92"/>
      <c r="WHR246" s="92"/>
      <c r="WHS246" s="92"/>
      <c r="WHT246" s="92"/>
      <c r="WHU246" s="92"/>
      <c r="WHV246" s="92"/>
      <c r="WHW246" s="92"/>
      <c r="WHX246" s="92"/>
      <c r="WHY246" s="92"/>
      <c r="WHZ246" s="92"/>
      <c r="WIA246" s="92"/>
      <c r="WIB246" s="92"/>
      <c r="WIC246" s="92"/>
      <c r="WID246" s="92"/>
      <c r="WIE246" s="92"/>
      <c r="WIF246" s="92"/>
      <c r="WIG246" s="92"/>
      <c r="WIH246" s="92"/>
      <c r="WII246" s="92"/>
      <c r="WIJ246" s="92"/>
      <c r="WIK246" s="92"/>
      <c r="WIL246" s="92"/>
      <c r="WIM246" s="92"/>
      <c r="WIN246" s="92"/>
      <c r="WIO246" s="92"/>
      <c r="WIP246" s="92"/>
      <c r="WIQ246" s="92"/>
      <c r="WIR246" s="92"/>
      <c r="WIS246" s="92"/>
      <c r="WIT246" s="92"/>
      <c r="WIU246" s="92"/>
      <c r="WIV246" s="92"/>
      <c r="WIW246" s="92"/>
      <c r="WIX246" s="92"/>
      <c r="WIY246" s="92"/>
      <c r="WIZ246" s="92"/>
      <c r="WJA246" s="92"/>
      <c r="WJB246" s="92"/>
      <c r="WJC246" s="92"/>
      <c r="WJD246" s="92"/>
      <c r="WJE246" s="92"/>
      <c r="WJF246" s="92"/>
      <c r="WJG246" s="92"/>
      <c r="WJH246" s="92"/>
      <c r="WJI246" s="92"/>
      <c r="WJJ246" s="92"/>
      <c r="WJK246" s="92"/>
      <c r="WJL246" s="92"/>
      <c r="WJM246" s="92"/>
      <c r="WJN246" s="92"/>
      <c r="WJO246" s="92"/>
      <c r="WJP246" s="92"/>
      <c r="WJQ246" s="92"/>
      <c r="WJR246" s="92"/>
      <c r="WJS246" s="92"/>
      <c r="WJT246" s="92"/>
      <c r="WJU246" s="92"/>
      <c r="WJV246" s="92"/>
      <c r="WJW246" s="92"/>
      <c r="WJX246" s="92"/>
      <c r="WJY246" s="92"/>
      <c r="WJZ246" s="92"/>
      <c r="WKA246" s="92"/>
      <c r="WKB246" s="92"/>
      <c r="WKC246" s="92"/>
      <c r="WKD246" s="92"/>
      <c r="WKE246" s="92"/>
      <c r="WKF246" s="92"/>
      <c r="WKG246" s="92"/>
      <c r="WKH246" s="92"/>
      <c r="WKI246" s="92"/>
      <c r="WKJ246" s="92"/>
      <c r="WKK246" s="92"/>
      <c r="WKL246" s="92"/>
      <c r="WKM246" s="92"/>
      <c r="WKN246" s="92"/>
      <c r="WKO246" s="92"/>
      <c r="WKP246" s="92"/>
      <c r="WKQ246" s="92"/>
      <c r="WKR246" s="92"/>
      <c r="WKS246" s="92"/>
      <c r="WKT246" s="92"/>
      <c r="WKU246" s="92"/>
      <c r="WKV246" s="92"/>
      <c r="WKW246" s="92"/>
      <c r="WKX246" s="92"/>
      <c r="WKY246" s="92"/>
      <c r="WKZ246" s="92"/>
      <c r="WLA246" s="92"/>
      <c r="WLB246" s="92"/>
      <c r="WLC246" s="92"/>
      <c r="WLD246" s="92"/>
      <c r="WLE246" s="92"/>
      <c r="WLF246" s="92"/>
      <c r="WLG246" s="92"/>
      <c r="WLH246" s="92"/>
      <c r="WLI246" s="92"/>
      <c r="WLJ246" s="92"/>
      <c r="WLK246" s="92"/>
      <c r="WLL246" s="92"/>
      <c r="WLM246" s="92"/>
      <c r="WLN246" s="92"/>
      <c r="WLO246" s="92"/>
      <c r="WLP246" s="92"/>
      <c r="WLQ246" s="92"/>
      <c r="WLR246" s="92"/>
      <c r="WLS246" s="92"/>
      <c r="WLT246" s="92"/>
      <c r="WLU246" s="92"/>
      <c r="WLV246" s="92"/>
      <c r="WLW246" s="92"/>
      <c r="WLX246" s="92"/>
      <c r="WLY246" s="92"/>
      <c r="WLZ246" s="92"/>
      <c r="WMA246" s="92"/>
      <c r="WMB246" s="92"/>
      <c r="WMC246" s="92"/>
      <c r="WMD246" s="92"/>
      <c r="WME246" s="92"/>
      <c r="WMF246" s="92"/>
      <c r="WMG246" s="92"/>
      <c r="WMH246" s="92"/>
      <c r="WMI246" s="92"/>
      <c r="WMJ246" s="92"/>
      <c r="WMK246" s="92"/>
      <c r="WML246" s="92"/>
      <c r="WMM246" s="92"/>
      <c r="WMN246" s="92"/>
      <c r="WMO246" s="92"/>
      <c r="WMP246" s="92"/>
      <c r="WMQ246" s="92"/>
      <c r="WMR246" s="92"/>
      <c r="WMS246" s="92"/>
      <c r="WMT246" s="92"/>
      <c r="WMU246" s="92"/>
      <c r="WMV246" s="92"/>
      <c r="WMW246" s="92"/>
      <c r="WMX246" s="92"/>
      <c r="WMY246" s="92"/>
      <c r="WMZ246" s="92"/>
      <c r="WNA246" s="92"/>
      <c r="WNB246" s="92"/>
      <c r="WNC246" s="92"/>
      <c r="WND246" s="92"/>
      <c r="WNE246" s="92"/>
      <c r="WNF246" s="92"/>
      <c r="WNG246" s="92"/>
      <c r="WNH246" s="92"/>
      <c r="WNI246" s="92"/>
      <c r="WNJ246" s="92"/>
      <c r="WNK246" s="92"/>
      <c r="WNL246" s="92"/>
      <c r="WNM246" s="92"/>
      <c r="WNN246" s="92"/>
      <c r="WNO246" s="92"/>
      <c r="WNP246" s="92"/>
      <c r="WNQ246" s="92"/>
      <c r="WNR246" s="92"/>
      <c r="WNS246" s="92"/>
      <c r="WNT246" s="92"/>
      <c r="WNU246" s="92"/>
      <c r="WNV246" s="92"/>
      <c r="WNW246" s="92"/>
      <c r="WNX246" s="92"/>
      <c r="WNY246" s="92"/>
      <c r="WNZ246" s="92"/>
      <c r="WOA246" s="92"/>
      <c r="WOB246" s="92"/>
      <c r="WOC246" s="92"/>
      <c r="WOD246" s="92"/>
      <c r="WOE246" s="92"/>
      <c r="WOF246" s="92"/>
      <c r="WOG246" s="92"/>
      <c r="WOH246" s="92"/>
      <c r="WOI246" s="92"/>
      <c r="WOJ246" s="92"/>
      <c r="WOK246" s="92"/>
      <c r="WOL246" s="92"/>
      <c r="WOM246" s="92"/>
      <c r="WON246" s="92"/>
      <c r="WOO246" s="92"/>
      <c r="WOP246" s="92"/>
      <c r="WOQ246" s="92"/>
      <c r="WOR246" s="92"/>
      <c r="WOS246" s="92"/>
      <c r="WOT246" s="92"/>
      <c r="WOU246" s="92"/>
      <c r="WOV246" s="92"/>
      <c r="WOW246" s="92"/>
      <c r="WOX246" s="92"/>
      <c r="WOY246" s="92"/>
      <c r="WOZ246" s="92"/>
      <c r="WPA246" s="92"/>
      <c r="WPB246" s="92"/>
      <c r="WPC246" s="92"/>
      <c r="WPD246" s="92"/>
      <c r="WPE246" s="92"/>
      <c r="WPF246" s="92"/>
      <c r="WPG246" s="92"/>
      <c r="WPH246" s="92"/>
      <c r="WPI246" s="92"/>
      <c r="WPJ246" s="92"/>
      <c r="WPK246" s="92"/>
      <c r="WPL246" s="92"/>
      <c r="WPM246" s="92"/>
      <c r="WPN246" s="92"/>
      <c r="WPO246" s="92"/>
      <c r="WPP246" s="92"/>
      <c r="WPQ246" s="92"/>
      <c r="WPR246" s="92"/>
      <c r="WPS246" s="92"/>
      <c r="WPT246" s="92"/>
      <c r="WPU246" s="92"/>
      <c r="WPV246" s="92"/>
      <c r="WPW246" s="92"/>
      <c r="WPX246" s="92"/>
      <c r="WPY246" s="92"/>
      <c r="WPZ246" s="92"/>
      <c r="WQA246" s="92"/>
      <c r="WQB246" s="92"/>
      <c r="WQC246" s="92"/>
      <c r="WQD246" s="92"/>
      <c r="WQE246" s="92"/>
      <c r="WQF246" s="92"/>
      <c r="WQG246" s="92"/>
      <c r="WQH246" s="92"/>
      <c r="WQI246" s="92"/>
      <c r="WQJ246" s="92"/>
      <c r="WQK246" s="92"/>
      <c r="WQL246" s="92"/>
      <c r="WQM246" s="92"/>
      <c r="WQN246" s="92"/>
      <c r="WQO246" s="92"/>
      <c r="WQP246" s="92"/>
      <c r="WQQ246" s="92"/>
      <c r="WQR246" s="92"/>
      <c r="WQS246" s="92"/>
      <c r="WQT246" s="92"/>
      <c r="WQU246" s="92"/>
      <c r="WQV246" s="92"/>
      <c r="WQW246" s="92"/>
      <c r="WQX246" s="92"/>
      <c r="WQY246" s="92"/>
      <c r="WQZ246" s="92"/>
      <c r="WRA246" s="92"/>
      <c r="WRB246" s="92"/>
      <c r="WRC246" s="92"/>
      <c r="WRD246" s="92"/>
      <c r="WRE246" s="92"/>
      <c r="WRF246" s="92"/>
      <c r="WRG246" s="92"/>
      <c r="WRH246" s="92"/>
      <c r="WRI246" s="92"/>
      <c r="WRJ246" s="92"/>
      <c r="WRK246" s="92"/>
      <c r="WRL246" s="92"/>
      <c r="WRM246" s="92"/>
      <c r="WRN246" s="92"/>
      <c r="WRO246" s="92"/>
      <c r="WRP246" s="92"/>
      <c r="WRQ246" s="92"/>
      <c r="WRR246" s="92"/>
      <c r="WRS246" s="92"/>
      <c r="WRT246" s="92"/>
      <c r="WRU246" s="92"/>
      <c r="WRV246" s="92"/>
      <c r="WRW246" s="92"/>
      <c r="WRX246" s="92"/>
      <c r="WRY246" s="92"/>
      <c r="WRZ246" s="92"/>
      <c r="WSA246" s="92"/>
      <c r="WSB246" s="92"/>
      <c r="WSC246" s="92"/>
      <c r="WSD246" s="92"/>
      <c r="WSE246" s="92"/>
      <c r="WSF246" s="92"/>
      <c r="WSG246" s="92"/>
      <c r="WSH246" s="92"/>
      <c r="WSI246" s="92"/>
      <c r="WSJ246" s="92"/>
      <c r="WSK246" s="92"/>
      <c r="WSL246" s="92"/>
      <c r="WSM246" s="92"/>
      <c r="WSN246" s="92"/>
      <c r="WSO246" s="92"/>
      <c r="WSP246" s="92"/>
      <c r="WSQ246" s="92"/>
      <c r="WSR246" s="92"/>
      <c r="WSS246" s="92"/>
      <c r="WST246" s="92"/>
      <c r="WSU246" s="92"/>
      <c r="WSV246" s="92"/>
      <c r="WSW246" s="92"/>
      <c r="WSX246" s="92"/>
      <c r="WSY246" s="92"/>
      <c r="WSZ246" s="92"/>
      <c r="WTA246" s="92"/>
      <c r="WTB246" s="92"/>
      <c r="WTC246" s="92"/>
      <c r="WTD246" s="92"/>
      <c r="WTE246" s="92"/>
      <c r="WTF246" s="92"/>
      <c r="WTG246" s="92"/>
      <c r="WTH246" s="92"/>
      <c r="WTI246" s="92"/>
      <c r="WTJ246" s="92"/>
      <c r="WTK246" s="92"/>
      <c r="WTL246" s="92"/>
      <c r="WTM246" s="92"/>
      <c r="WTN246" s="92"/>
      <c r="WTO246" s="92"/>
      <c r="WTP246" s="92"/>
      <c r="WTQ246" s="92"/>
      <c r="WTR246" s="92"/>
      <c r="WTS246" s="92"/>
      <c r="WTT246" s="92"/>
      <c r="WTU246" s="92"/>
      <c r="WTV246" s="92"/>
      <c r="WTW246" s="92"/>
      <c r="WTX246" s="92"/>
      <c r="WTY246" s="92"/>
      <c r="WTZ246" s="92"/>
      <c r="WUA246" s="92"/>
      <c r="WUB246" s="92"/>
      <c r="WUC246" s="92"/>
      <c r="WUD246" s="92"/>
      <c r="WUE246" s="92"/>
      <c r="WUF246" s="92"/>
      <c r="WUG246" s="92"/>
      <c r="WUH246" s="92"/>
      <c r="WUI246" s="92"/>
      <c r="WUJ246" s="92"/>
      <c r="WUK246" s="92"/>
      <c r="WUL246" s="92"/>
      <c r="WUM246" s="92"/>
      <c r="WUN246" s="92"/>
      <c r="WUO246" s="92"/>
      <c r="WUP246" s="92"/>
      <c r="WUQ246" s="92"/>
      <c r="WUR246" s="92"/>
      <c r="WUS246" s="92"/>
      <c r="WUT246" s="92"/>
      <c r="WUU246" s="92"/>
      <c r="WUV246" s="92"/>
      <c r="WUW246" s="92"/>
      <c r="WUX246" s="92"/>
      <c r="WUY246" s="92"/>
      <c r="WUZ246" s="92"/>
      <c r="WVA246" s="92"/>
      <c r="WVB246" s="92"/>
      <c r="WVC246" s="92"/>
      <c r="WVD246" s="92"/>
      <c r="WVE246" s="92"/>
      <c r="WVF246" s="92"/>
      <c r="WVG246" s="92"/>
      <c r="WVH246" s="92"/>
      <c r="WVI246" s="92"/>
      <c r="WVJ246" s="92"/>
      <c r="WVK246" s="92"/>
      <c r="WVL246" s="92"/>
      <c r="WVM246" s="92"/>
      <c r="WVN246" s="92"/>
      <c r="WVO246" s="92"/>
      <c r="WVP246" s="92"/>
      <c r="WVQ246" s="92"/>
      <c r="WVR246" s="92"/>
      <c r="WVS246" s="92"/>
      <c r="WVT246" s="92"/>
      <c r="WVU246" s="92"/>
      <c r="WVV246" s="92"/>
      <c r="WVW246" s="92"/>
      <c r="WVX246" s="92"/>
      <c r="WVY246" s="92"/>
      <c r="WVZ246" s="92"/>
      <c r="WWA246" s="92"/>
      <c r="WWB246" s="92"/>
      <c r="WWC246" s="92"/>
      <c r="WWD246" s="92"/>
      <c r="WWE246" s="92"/>
      <c r="WWF246" s="92"/>
      <c r="WWG246" s="92"/>
      <c r="WWH246" s="92"/>
      <c r="WWI246" s="92"/>
      <c r="WWJ246" s="92"/>
      <c r="WWK246" s="92"/>
      <c r="WWL246" s="92"/>
      <c r="WWM246" s="92"/>
      <c r="WWN246" s="92"/>
      <c r="WWO246" s="92"/>
      <c r="WWP246" s="92"/>
      <c r="WWQ246" s="92"/>
      <c r="WWR246" s="92"/>
      <c r="WWS246" s="92"/>
      <c r="WWT246" s="92"/>
      <c r="WWU246" s="92"/>
      <c r="WWV246" s="92"/>
      <c r="WWW246" s="92"/>
      <c r="WWX246" s="92"/>
      <c r="WWY246" s="92"/>
      <c r="WWZ246" s="92"/>
      <c r="WXA246" s="92"/>
      <c r="WXB246" s="92"/>
      <c r="WXC246" s="92"/>
      <c r="WXD246" s="92"/>
      <c r="WXE246" s="92"/>
      <c r="WXF246" s="92"/>
      <c r="WXG246" s="92"/>
      <c r="WXH246" s="92"/>
      <c r="WXI246" s="92"/>
      <c r="WXJ246" s="92"/>
      <c r="WXK246" s="92"/>
      <c r="WXL246" s="92"/>
      <c r="WXM246" s="92"/>
      <c r="WXN246" s="92"/>
      <c r="WXO246" s="92"/>
      <c r="WXP246" s="92"/>
      <c r="WXQ246" s="92"/>
      <c r="WXR246" s="92"/>
      <c r="WXS246" s="92"/>
      <c r="WXT246" s="92"/>
      <c r="WXU246" s="92"/>
      <c r="WXV246" s="92"/>
      <c r="WXW246" s="92"/>
      <c r="WXX246" s="92"/>
      <c r="WXY246" s="92"/>
      <c r="WXZ246" s="92"/>
      <c r="WYA246" s="92"/>
      <c r="WYB246" s="92"/>
      <c r="WYC246" s="92"/>
      <c r="WYD246" s="92"/>
      <c r="WYE246" s="92"/>
      <c r="WYF246" s="92"/>
      <c r="WYG246" s="92"/>
      <c r="WYH246" s="92"/>
      <c r="WYI246" s="92"/>
      <c r="WYJ246" s="92"/>
      <c r="WYK246" s="92"/>
      <c r="WYL246" s="92"/>
      <c r="WYM246" s="92"/>
      <c r="WYN246" s="92"/>
      <c r="WYO246" s="92"/>
      <c r="WYP246" s="92"/>
      <c r="WYQ246" s="92"/>
      <c r="WYR246" s="92"/>
      <c r="WYS246" s="92"/>
      <c r="WYT246" s="92"/>
      <c r="WYU246" s="92"/>
      <c r="WYV246" s="92"/>
      <c r="WYW246" s="92"/>
      <c r="WYX246" s="92"/>
      <c r="WYY246" s="92"/>
      <c r="WYZ246" s="92"/>
      <c r="WZA246" s="92"/>
      <c r="WZB246" s="92"/>
      <c r="WZC246" s="92"/>
      <c r="WZD246" s="92"/>
      <c r="WZE246" s="92"/>
      <c r="WZF246" s="92"/>
      <c r="WZG246" s="92"/>
      <c r="WZH246" s="92"/>
      <c r="WZI246" s="92"/>
      <c r="WZJ246" s="92"/>
      <c r="WZK246" s="92"/>
      <c r="WZL246" s="92"/>
      <c r="WZM246" s="92"/>
      <c r="WZN246" s="92"/>
      <c r="WZO246" s="92"/>
      <c r="WZP246" s="92"/>
      <c r="WZQ246" s="92"/>
      <c r="WZR246" s="92"/>
      <c r="WZS246" s="92"/>
      <c r="WZT246" s="92"/>
      <c r="WZU246" s="92"/>
      <c r="WZV246" s="92"/>
      <c r="WZW246" s="92"/>
      <c r="WZX246" s="92"/>
      <c r="WZY246" s="92"/>
      <c r="WZZ246" s="92"/>
      <c r="XAA246" s="92"/>
      <c r="XAB246" s="92"/>
      <c r="XAC246" s="92"/>
      <c r="XAD246" s="92"/>
      <c r="XAE246" s="92"/>
      <c r="XAF246" s="92"/>
      <c r="XAG246" s="92"/>
      <c r="XAH246" s="92"/>
      <c r="XAI246" s="92"/>
      <c r="XAJ246" s="92"/>
      <c r="XAK246" s="92"/>
      <c r="XAL246" s="92"/>
      <c r="XAM246" s="92"/>
      <c r="XAN246" s="92"/>
      <c r="XAO246" s="92"/>
      <c r="XAP246" s="92"/>
      <c r="XAQ246" s="92"/>
      <c r="XAR246" s="92"/>
      <c r="XAS246" s="92"/>
      <c r="XAT246" s="92"/>
      <c r="XAU246" s="92"/>
      <c r="XAV246" s="92"/>
      <c r="XAW246" s="92"/>
      <c r="XAX246" s="92"/>
      <c r="XAY246" s="92"/>
      <c r="XAZ246" s="92"/>
      <c r="XBA246" s="92"/>
      <c r="XBB246" s="92"/>
      <c r="XBC246" s="92"/>
      <c r="XBD246" s="92"/>
      <c r="XBE246" s="92"/>
      <c r="XBF246" s="92"/>
      <c r="XBG246" s="92"/>
      <c r="XBH246" s="92"/>
      <c r="XBI246" s="92"/>
      <c r="XBJ246" s="92"/>
      <c r="XBK246" s="92"/>
      <c r="XBL246" s="92"/>
      <c r="XBM246" s="92"/>
      <c r="XBN246" s="92"/>
      <c r="XBO246" s="92"/>
      <c r="XBP246" s="92"/>
      <c r="XBQ246" s="92"/>
      <c r="XBR246" s="92"/>
      <c r="XBS246" s="92"/>
      <c r="XBT246" s="92"/>
      <c r="XBU246" s="92"/>
      <c r="XBV246" s="92"/>
      <c r="XBW246" s="92"/>
      <c r="XBX246" s="92"/>
      <c r="XBY246" s="92"/>
      <c r="XBZ246" s="92"/>
      <c r="XCA246" s="92"/>
      <c r="XCB246" s="92"/>
      <c r="XCC246" s="92"/>
      <c r="XCD246" s="92"/>
      <c r="XCE246" s="92"/>
      <c r="XCF246" s="92"/>
      <c r="XCG246" s="92"/>
      <c r="XCH246" s="92"/>
      <c r="XCI246" s="92"/>
      <c r="XCJ246" s="92"/>
      <c r="XCK246" s="92"/>
      <c r="XCL246" s="92"/>
      <c r="XCM246" s="92"/>
      <c r="XCN246" s="92"/>
      <c r="XCO246" s="92"/>
      <c r="XCP246" s="92"/>
      <c r="XCQ246" s="92"/>
      <c r="XCR246" s="92"/>
      <c r="XCS246" s="92"/>
      <c r="XCT246" s="92"/>
      <c r="XCU246" s="92"/>
      <c r="XCV246" s="92"/>
      <c r="XCW246" s="92"/>
      <c r="XCX246" s="92"/>
      <c r="XCY246" s="92"/>
      <c r="XCZ246" s="92"/>
      <c r="XDA246" s="92"/>
      <c r="XDB246" s="92"/>
      <c r="XDC246" s="92"/>
      <c r="XDD246" s="92"/>
      <c r="XDE246" s="92"/>
      <c r="XDF246" s="92"/>
      <c r="XDG246" s="92"/>
      <c r="XDH246" s="92"/>
      <c r="XDI246" s="92"/>
      <c r="XDJ246" s="92"/>
      <c r="XDK246" s="92"/>
      <c r="XDL246" s="92"/>
      <c r="XDM246" s="92"/>
      <c r="XDN246" s="92"/>
      <c r="XDO246" s="92"/>
      <c r="XDP246" s="92"/>
      <c r="XDQ246" s="92"/>
      <c r="XDR246" s="92"/>
      <c r="XDS246" s="92"/>
      <c r="XDT246" s="92"/>
      <c r="XDU246" s="92"/>
      <c r="XDV246" s="92"/>
      <c r="XDW246" s="92"/>
      <c r="XDX246" s="92"/>
      <c r="XDY246" s="92"/>
      <c r="XDZ246" s="92"/>
      <c r="XEA246" s="92"/>
      <c r="XEB246" s="92"/>
      <c r="XEC246" s="92"/>
      <c r="XED246" s="92"/>
      <c r="XEE246" s="92"/>
      <c r="XEF246" s="92"/>
      <c r="XEG246" s="92"/>
      <c r="XEH246" s="92"/>
      <c r="XEI246" s="92"/>
      <c r="XEJ246" s="92"/>
      <c r="XEK246" s="92"/>
      <c r="XEL246" s="92"/>
      <c r="XEM246" s="92"/>
      <c r="XEN246" s="92"/>
      <c r="XEO246" s="92"/>
      <c r="XEP246" s="92"/>
      <c r="XEQ246" s="92"/>
      <c r="XER246" s="92"/>
      <c r="XES246" s="92"/>
      <c r="XET246" s="92"/>
      <c r="XEU246" s="92"/>
      <c r="XEV246" s="92"/>
      <c r="XEW246" s="92"/>
      <c r="XEX246" s="92"/>
      <c r="XEY246" s="92"/>
      <c r="XEZ246" s="92"/>
      <c r="XFA246" s="92"/>
      <c r="XFB246" s="92"/>
      <c r="XFC246" s="92"/>
    </row>
    <row r="247" spans="1:16383" x14ac:dyDescent="0.25">
      <c r="E247" s="138"/>
      <c r="F247" s="138"/>
      <c r="G247" s="138"/>
      <c r="H247" s="138"/>
    </row>
    <row r="248" spans="1:16383" s="200" customFormat="1" x14ac:dyDescent="0.25">
      <c r="A248" s="196"/>
      <c r="B248" s="197"/>
      <c r="C248" s="198"/>
      <c r="D248" s="199"/>
      <c r="E248" s="250" t="str">
        <f>InpR!$E$121</f>
        <v>2019-20 RPI-CPIH wedge adjustment at 2017-18 FYA CPIH prices - WWN</v>
      </c>
      <c r="F248" s="250">
        <f>InpR!$F$121</f>
        <v>0</v>
      </c>
      <c r="G248" s="250" t="str">
        <f>InpR!$G$121</f>
        <v>£m</v>
      </c>
      <c r="H248" s="30"/>
    </row>
    <row r="249" spans="1:16383" s="92" customFormat="1" x14ac:dyDescent="0.25">
      <c r="A249" s="164"/>
      <c r="B249" s="165"/>
      <c r="C249" s="166"/>
      <c r="D249" s="167"/>
      <c r="E249" s="231" t="str">
        <f>Index!E$46</f>
        <v>CPI(H): Financial year average - index - final determination</v>
      </c>
      <c r="F249" s="223">
        <f>Index!F$46</f>
        <v>0</v>
      </c>
      <c r="G249" s="223" t="str">
        <f>Index!G$46</f>
        <v>index</v>
      </c>
      <c r="H249" s="223">
        <f>Index!H$46</f>
        <v>0</v>
      </c>
      <c r="I249" s="223">
        <f>Index!I$46</f>
        <v>0</v>
      </c>
      <c r="J249" s="223">
        <f>Index!J$46</f>
        <v>104.21666666666665</v>
      </c>
      <c r="K249" s="223">
        <f>Index!K$46</f>
        <v>106.43333333333334</v>
      </c>
      <c r="L249" s="223">
        <f>Index!L$46</f>
        <v>108.55238432841566</v>
      </c>
      <c r="M249" s="223">
        <f>Index!M$46</f>
        <v>110.70537330136041</v>
      </c>
      <c r="N249" s="223">
        <f>Index!N$46</f>
        <v>112.92412852304601</v>
      </c>
      <c r="O249" s="223">
        <f>Index!O$46</f>
        <v>115.26744552524366</v>
      </c>
      <c r="P249" s="223">
        <f>Index!P$46</f>
        <v>117.68806188127384</v>
      </c>
      <c r="Q249" s="223">
        <f>Index!Q$46</f>
        <v>120.15951118078074</v>
      </c>
      <c r="R249" s="223">
        <f>Index!R$46</f>
        <v>122.56270140439625</v>
      </c>
    </row>
    <row r="250" spans="1:16383" s="92" customFormat="1" x14ac:dyDescent="0.25">
      <c r="A250" s="164"/>
      <c r="B250" s="165"/>
      <c r="C250" s="166"/>
      <c r="D250" s="167"/>
      <c r="E250" s="231" t="str">
        <f>Index!E$50</f>
        <v>CPI(H): March - index - final determination</v>
      </c>
      <c r="F250" s="223">
        <f>Index!F$50</f>
        <v>0</v>
      </c>
      <c r="G250" s="223" t="str">
        <f>Index!G$50</f>
        <v>index</v>
      </c>
      <c r="H250" s="223">
        <f>Index!H$50</f>
        <v>0</v>
      </c>
      <c r="I250" s="223">
        <f>Index!I$50</f>
        <v>0</v>
      </c>
      <c r="J250" s="223">
        <f>Index!J$50</f>
        <v>105.1</v>
      </c>
      <c r="K250" s="223">
        <f>Index!K$50</f>
        <v>107</v>
      </c>
      <c r="L250" s="223">
        <f>Index!L$50</f>
        <v>109.52246947724301</v>
      </c>
      <c r="M250" s="223">
        <f>Index!M$50</f>
        <v>111.712918866788</v>
      </c>
      <c r="N250" s="223">
        <f>Index!N$50</f>
        <v>113.97509521197701</v>
      </c>
      <c r="O250" s="223">
        <f>Index!O$50</f>
        <v>116.368572211429</v>
      </c>
      <c r="P250" s="223">
        <f>Index!P$50</f>
        <v>118.812312227869</v>
      </c>
      <c r="Q250" s="223">
        <f>Index!Q$50</f>
        <v>121.307370784654</v>
      </c>
      <c r="R250" s="223">
        <f>Index!R$50</f>
        <v>123.73351820034701</v>
      </c>
    </row>
    <row r="251" spans="1:16383" s="334" customFormat="1" x14ac:dyDescent="0.25">
      <c r="A251" s="330"/>
      <c r="B251" s="331"/>
      <c r="C251" s="332"/>
      <c r="D251" s="333"/>
      <c r="E251" s="230" t="s">
        <v>571</v>
      </c>
      <c r="F251" s="177">
        <f xml:space="preserve"> $L$250 / $J$249</f>
        <v>1.0509112695721383</v>
      </c>
      <c r="G251" s="335"/>
    </row>
    <row r="252" spans="1:16383" s="329" customFormat="1" x14ac:dyDescent="0.25">
      <c r="A252" s="47"/>
      <c r="B252" s="51"/>
      <c r="C252" s="278"/>
      <c r="D252" s="56"/>
      <c r="E252" s="247" t="s">
        <v>605</v>
      </c>
      <c r="F252" s="247">
        <f xml:space="preserve"> $F$248 * $F$251</f>
        <v>0</v>
      </c>
      <c r="G252" s="247" t="s">
        <v>296</v>
      </c>
      <c r="H252" s="7"/>
      <c r="I252" s="7"/>
      <c r="J252" s="7"/>
      <c r="K252" s="7"/>
      <c r="L252" s="7"/>
      <c r="M252" s="7"/>
      <c r="N252" s="7"/>
      <c r="O252" s="7"/>
      <c r="P252" s="7"/>
      <c r="Q252" s="7"/>
      <c r="R252" s="7"/>
    </row>
    <row r="253" spans="1:16383" s="92" customFormat="1" x14ac:dyDescent="0.25">
      <c r="A253" s="164"/>
      <c r="B253" s="165"/>
      <c r="C253" s="166"/>
      <c r="D253" s="167"/>
      <c r="E253" s="30" t="str">
        <f>Time!E$40</f>
        <v>Acquisition / initial balance date flag</v>
      </c>
      <c r="F253" s="249">
        <f>Time!F$40</f>
        <v>0</v>
      </c>
      <c r="G253" s="249" t="str">
        <f>Time!G$40</f>
        <v>flag</v>
      </c>
      <c r="H253" s="249">
        <f>Time!H$40</f>
        <v>1</v>
      </c>
      <c r="I253" s="249">
        <f>Time!I$40</f>
        <v>0</v>
      </c>
      <c r="J253" s="249">
        <f>Time!J$40</f>
        <v>0</v>
      </c>
      <c r="K253" s="249">
        <f>Time!K$40</f>
        <v>0</v>
      </c>
      <c r="L253" s="249">
        <f>Time!L$40</f>
        <v>1</v>
      </c>
      <c r="M253" s="249">
        <f>Time!M$40</f>
        <v>0</v>
      </c>
      <c r="N253" s="249">
        <f>Time!N$40</f>
        <v>0</v>
      </c>
      <c r="O253" s="249">
        <f>Time!O$40</f>
        <v>0</v>
      </c>
      <c r="P253" s="249">
        <f>Time!P$40</f>
        <v>0</v>
      </c>
      <c r="Q253" s="249">
        <f>Time!Q$40</f>
        <v>0</v>
      </c>
      <c r="R253" s="249">
        <f>Time!R$40</f>
        <v>0</v>
      </c>
    </row>
    <row r="254" spans="1:16383" x14ac:dyDescent="0.25">
      <c r="A254" s="48"/>
      <c r="B254" s="59"/>
      <c r="C254" s="108"/>
      <c r="D254" s="53"/>
    </row>
    <row r="255" spans="1:16383" x14ac:dyDescent="0.25">
      <c r="A255" s="47"/>
      <c r="B255" s="51"/>
      <c r="C255" s="278"/>
      <c r="D255" s="56"/>
      <c r="E255" s="7" t="s">
        <v>573</v>
      </c>
      <c r="G255" s="162" t="s">
        <v>296</v>
      </c>
      <c r="J255" s="242">
        <f t="shared" ref="J255:R255" si="157" xml:space="preserve"> I258</f>
        <v>0</v>
      </c>
      <c r="K255" s="242">
        <f t="shared" si="157"/>
        <v>0</v>
      </c>
      <c r="L255" s="242">
        <f t="shared" si="157"/>
        <v>0</v>
      </c>
      <c r="M255" s="242">
        <f t="shared" si="157"/>
        <v>0</v>
      </c>
      <c r="N255" s="242">
        <f t="shared" si="157"/>
        <v>0</v>
      </c>
      <c r="O255" s="242">
        <f t="shared" si="157"/>
        <v>0</v>
      </c>
      <c r="P255" s="242">
        <f t="shared" si="157"/>
        <v>0</v>
      </c>
      <c r="Q255" s="242">
        <f t="shared" si="157"/>
        <v>0</v>
      </c>
      <c r="R255" s="242">
        <f t="shared" si="157"/>
        <v>0</v>
      </c>
    </row>
    <row r="256" spans="1:16383" x14ac:dyDescent="0.25">
      <c r="A256" s="47"/>
      <c r="B256" s="51"/>
      <c r="C256" s="111"/>
      <c r="D256" s="56" t="s">
        <v>503</v>
      </c>
      <c r="E256" s="7" t="str">
        <f t="shared" ref="E256:R256" si="158" xml:space="preserve"> E$241</f>
        <v>2019-20 wedge RCV indexation</v>
      </c>
      <c r="F256" s="242">
        <f t="shared" si="158"/>
        <v>0</v>
      </c>
      <c r="G256" s="242" t="str">
        <f t="shared" si="158"/>
        <v>£m</v>
      </c>
      <c r="H256" s="242">
        <f t="shared" si="158"/>
        <v>0</v>
      </c>
      <c r="I256" s="242">
        <f t="shared" si="158"/>
        <v>0</v>
      </c>
      <c r="J256" s="242">
        <f t="shared" si="158"/>
        <v>0</v>
      </c>
      <c r="K256" s="242">
        <f t="shared" si="158"/>
        <v>0</v>
      </c>
      <c r="L256" s="242">
        <f t="shared" si="158"/>
        <v>0</v>
      </c>
      <c r="M256" s="242">
        <f t="shared" si="158"/>
        <v>0</v>
      </c>
      <c r="N256" s="242">
        <f t="shared" si="158"/>
        <v>0</v>
      </c>
      <c r="O256" s="242">
        <f t="shared" si="158"/>
        <v>0</v>
      </c>
      <c r="P256" s="242">
        <f t="shared" si="158"/>
        <v>0</v>
      </c>
      <c r="Q256" s="242">
        <f t="shared" si="158"/>
        <v>0</v>
      </c>
      <c r="R256" s="242">
        <f t="shared" si="158"/>
        <v>0</v>
      </c>
    </row>
    <row r="257" spans="1:26" x14ac:dyDescent="0.25">
      <c r="A257" s="354"/>
      <c r="B257" s="355"/>
      <c r="C257" s="356"/>
      <c r="D257" s="357"/>
      <c r="E257" s="351"/>
      <c r="F257" s="358"/>
      <c r="G257" s="358"/>
      <c r="H257" s="358"/>
      <c r="I257" s="358"/>
      <c r="J257" s="358"/>
      <c r="K257" s="358"/>
      <c r="L257" s="358"/>
      <c r="M257" s="358"/>
      <c r="N257" s="358"/>
      <c r="O257" s="358"/>
      <c r="P257" s="358"/>
      <c r="Q257" s="358"/>
      <c r="R257" s="358"/>
    </row>
    <row r="258" spans="1:26" s="138" customFormat="1" x14ac:dyDescent="0.25">
      <c r="A258" s="134"/>
      <c r="B258" s="135"/>
      <c r="C258" s="277"/>
      <c r="D258" s="137"/>
      <c r="E258" s="138" t="s">
        <v>574</v>
      </c>
      <c r="G258" s="163" t="s">
        <v>296</v>
      </c>
      <c r="J258" s="243">
        <f t="shared" ref="J258:R258" si="159" xml:space="preserve"> IF( J253 = 1, $F252, J255 + J256 - J257)</f>
        <v>0</v>
      </c>
      <c r="K258" s="243">
        <f t="shared" si="159"/>
        <v>0</v>
      </c>
      <c r="L258" s="243">
        <f t="shared" si="159"/>
        <v>0</v>
      </c>
      <c r="M258" s="243">
        <f t="shared" si="159"/>
        <v>0</v>
      </c>
      <c r="N258" s="243">
        <f t="shared" si="159"/>
        <v>0</v>
      </c>
      <c r="O258" s="243">
        <f t="shared" si="159"/>
        <v>0</v>
      </c>
      <c r="P258" s="243">
        <f t="shared" si="159"/>
        <v>0</v>
      </c>
      <c r="Q258" s="243">
        <f t="shared" si="159"/>
        <v>0</v>
      </c>
      <c r="R258" s="243">
        <f t="shared" si="159"/>
        <v>0</v>
      </c>
    </row>
    <row r="260" spans="1:26" s="92" customFormat="1" x14ac:dyDescent="0.25">
      <c r="A260" s="164"/>
      <c r="B260" s="165"/>
      <c r="C260" s="166"/>
      <c r="D260" s="167"/>
      <c r="E260" s="179" t="str">
        <f t="shared" ref="E260:R260" si="160" xml:space="preserve"> E$255</f>
        <v>2019-20 wedge Nominal RCV balance BEG</v>
      </c>
      <c r="F260" s="185">
        <f t="shared" si="160"/>
        <v>0</v>
      </c>
      <c r="G260" s="185" t="str">
        <f t="shared" si="160"/>
        <v>£m</v>
      </c>
      <c r="H260" s="185">
        <f t="shared" si="160"/>
        <v>0</v>
      </c>
      <c r="I260" s="185">
        <f t="shared" si="160"/>
        <v>0</v>
      </c>
      <c r="J260" s="185">
        <f t="shared" si="160"/>
        <v>0</v>
      </c>
      <c r="K260" s="185">
        <f t="shared" si="160"/>
        <v>0</v>
      </c>
      <c r="L260" s="185">
        <f t="shared" si="160"/>
        <v>0</v>
      </c>
      <c r="M260" s="185">
        <f t="shared" si="160"/>
        <v>0</v>
      </c>
      <c r="N260" s="185">
        <f t="shared" si="160"/>
        <v>0</v>
      </c>
      <c r="O260" s="185">
        <f t="shared" si="160"/>
        <v>0</v>
      </c>
      <c r="P260" s="185">
        <f t="shared" si="160"/>
        <v>0</v>
      </c>
      <c r="Q260" s="185">
        <f t="shared" si="160"/>
        <v>0</v>
      </c>
      <c r="R260" s="185">
        <f t="shared" si="160"/>
        <v>0</v>
      </c>
    </row>
    <row r="261" spans="1:26" s="91" customFormat="1" x14ac:dyDescent="0.25">
      <c r="A261" s="170"/>
      <c r="B261" s="165"/>
      <c r="C261" s="166"/>
      <c r="D261" s="171"/>
      <c r="E261" s="179" t="str">
        <f t="shared" ref="E261:R261" si="161" xml:space="preserve"> E$241</f>
        <v>2019-20 wedge RCV indexation</v>
      </c>
      <c r="F261" s="184">
        <f t="shared" si="161"/>
        <v>0</v>
      </c>
      <c r="G261" s="185" t="str">
        <f t="shared" si="161"/>
        <v>£m</v>
      </c>
      <c r="H261" s="184">
        <f t="shared" si="161"/>
        <v>0</v>
      </c>
      <c r="I261" s="184">
        <f t="shared" si="161"/>
        <v>0</v>
      </c>
      <c r="J261" s="184">
        <f t="shared" si="161"/>
        <v>0</v>
      </c>
      <c r="K261" s="184">
        <f t="shared" si="161"/>
        <v>0</v>
      </c>
      <c r="L261" s="184">
        <f t="shared" si="161"/>
        <v>0</v>
      </c>
      <c r="M261" s="184">
        <f t="shared" si="161"/>
        <v>0</v>
      </c>
      <c r="N261" s="184">
        <f t="shared" si="161"/>
        <v>0</v>
      </c>
      <c r="O261" s="184">
        <f t="shared" si="161"/>
        <v>0</v>
      </c>
      <c r="P261" s="184">
        <f t="shared" si="161"/>
        <v>0</v>
      </c>
      <c r="Q261" s="184">
        <f t="shared" si="161"/>
        <v>0</v>
      </c>
      <c r="R261" s="184">
        <f t="shared" si="161"/>
        <v>0</v>
      </c>
      <c r="S261" s="92"/>
      <c r="T261" s="92"/>
      <c r="U261" s="92"/>
      <c r="V261" s="92"/>
      <c r="W261" s="92"/>
      <c r="X261" s="92"/>
      <c r="Y261" s="92"/>
      <c r="Z261" s="92"/>
    </row>
    <row r="262" spans="1:26" s="92" customFormat="1" x14ac:dyDescent="0.25">
      <c r="A262" s="164"/>
      <c r="B262" s="165"/>
      <c r="C262" s="166"/>
      <c r="D262" s="167"/>
      <c r="E262" s="179" t="str">
        <f t="shared" ref="E262:R262" si="162" xml:space="preserve"> E$258</f>
        <v>2019-20 wedge Nominal RCV balance END</v>
      </c>
      <c r="F262" s="185">
        <f t="shared" si="162"/>
        <v>0</v>
      </c>
      <c r="G262" s="185" t="str">
        <f t="shared" si="162"/>
        <v>£m</v>
      </c>
      <c r="H262" s="185">
        <f t="shared" si="162"/>
        <v>0</v>
      </c>
      <c r="I262" s="185">
        <f t="shared" si="162"/>
        <v>0</v>
      </c>
      <c r="J262" s="185">
        <f t="shared" si="162"/>
        <v>0</v>
      </c>
      <c r="K262" s="185">
        <f t="shared" si="162"/>
        <v>0</v>
      </c>
      <c r="L262" s="185">
        <f t="shared" si="162"/>
        <v>0</v>
      </c>
      <c r="M262" s="185">
        <f t="shared" si="162"/>
        <v>0</v>
      </c>
      <c r="N262" s="185">
        <f t="shared" si="162"/>
        <v>0</v>
      </c>
      <c r="O262" s="185">
        <f t="shared" si="162"/>
        <v>0</v>
      </c>
      <c r="P262" s="185">
        <f t="shared" si="162"/>
        <v>0</v>
      </c>
      <c r="Q262" s="185">
        <f t="shared" si="162"/>
        <v>0</v>
      </c>
      <c r="R262" s="185">
        <f t="shared" si="162"/>
        <v>0</v>
      </c>
    </row>
    <row r="263" spans="1:26" x14ac:dyDescent="0.25">
      <c r="A263" s="49"/>
      <c r="C263" s="276"/>
      <c r="D263" s="57"/>
      <c r="E263" s="7" t="s">
        <v>575</v>
      </c>
      <c r="F263" s="244"/>
      <c r="G263" s="185" t="s">
        <v>296</v>
      </c>
      <c r="H263" s="244"/>
      <c r="I263" s="244"/>
      <c r="J263" s="185">
        <f t="shared" ref="J263:L263" si="163" xml:space="preserve"> ( (J260+J261) + J262) / 2</f>
        <v>0</v>
      </c>
      <c r="K263" s="185">
        <f t="shared" si="163"/>
        <v>0</v>
      </c>
      <c r="L263" s="185">
        <f t="shared" si="163"/>
        <v>0</v>
      </c>
      <c r="M263" s="185">
        <f xml:space="preserve"> ( (M260+M261) + M262) / 2</f>
        <v>0</v>
      </c>
      <c r="N263" s="185">
        <f t="shared" ref="N263:R263" si="164" xml:space="preserve"> ( (N260+N261) + N262) / 2</f>
        <v>0</v>
      </c>
      <c r="O263" s="185">
        <f t="shared" si="164"/>
        <v>0</v>
      </c>
      <c r="P263" s="185">
        <f t="shared" si="164"/>
        <v>0</v>
      </c>
      <c r="Q263" s="185">
        <f t="shared" si="164"/>
        <v>0</v>
      </c>
      <c r="R263" s="185">
        <f t="shared" si="164"/>
        <v>0</v>
      </c>
    </row>
    <row r="265" spans="1:26" s="205" customFormat="1" x14ac:dyDescent="0.25">
      <c r="A265" s="201"/>
      <c r="B265" s="202"/>
      <c r="C265" s="203"/>
      <c r="D265" s="204"/>
      <c r="E265" s="205" t="str">
        <f xml:space="preserve"> InpR!E$107</f>
        <v>WACC on RCV - CPI(H) + RPI wedge bf and additions - WWN</v>
      </c>
      <c r="F265" s="205">
        <f xml:space="preserve"> InpR!F$107</f>
        <v>0</v>
      </c>
      <c r="G265" s="223" t="str">
        <f xml:space="preserve"> InpR!G$107</f>
        <v>%</v>
      </c>
      <c r="H265" s="205">
        <f xml:space="preserve"> InpR!H$107</f>
        <v>0</v>
      </c>
      <c r="I265" s="205">
        <f xml:space="preserve"> InpR!I$107</f>
        <v>0</v>
      </c>
      <c r="J265" s="205">
        <f xml:space="preserve"> InpR!J$107</f>
        <v>0</v>
      </c>
      <c r="K265" s="205">
        <f xml:space="preserve"> InpR!K$107</f>
        <v>0</v>
      </c>
      <c r="L265" s="205">
        <f xml:space="preserve"> InpR!L$107</f>
        <v>0</v>
      </c>
      <c r="M265" s="205">
        <f xml:space="preserve"> InpR!M$107</f>
        <v>1.920357193840716E-2</v>
      </c>
      <c r="N265" s="205">
        <f xml:space="preserve"> InpR!N$107</f>
        <v>1.920357193840716E-2</v>
      </c>
      <c r="O265" s="205">
        <f xml:space="preserve"> InpR!O$107</f>
        <v>1.920357193840716E-2</v>
      </c>
      <c r="P265" s="205">
        <f xml:space="preserve"> InpR!P$107</f>
        <v>1.920357193840716E-2</v>
      </c>
      <c r="Q265" s="205">
        <f xml:space="preserve"> InpR!Q$107</f>
        <v>1.920357193840716E-2</v>
      </c>
      <c r="R265" s="205">
        <f xml:space="preserve"> InpR!R$107</f>
        <v>0</v>
      </c>
    </row>
    <row r="266" spans="1:26" s="92" customFormat="1" x14ac:dyDescent="0.25">
      <c r="A266" s="164"/>
      <c r="B266" s="165"/>
      <c r="C266" s="166"/>
      <c r="D266" s="167"/>
      <c r="E266" s="30" t="str">
        <f xml:space="preserve"> Time!E$54</f>
        <v>Forecast Period Flag</v>
      </c>
      <c r="F266" s="249">
        <f xml:space="preserve"> Time!F$54</f>
        <v>0</v>
      </c>
      <c r="G266" s="249" t="str">
        <f xml:space="preserve"> Time!G$54</f>
        <v>flag</v>
      </c>
      <c r="H266" s="249">
        <f xml:space="preserve"> Time!H$54</f>
        <v>5</v>
      </c>
      <c r="I266" s="249">
        <f xml:space="preserve"> Time!I$54</f>
        <v>0</v>
      </c>
      <c r="J266" s="249">
        <f xml:space="preserve"> Time!J$54</f>
        <v>0</v>
      </c>
      <c r="K266" s="249">
        <f xml:space="preserve"> Time!K$54</f>
        <v>0</v>
      </c>
      <c r="L266" s="249">
        <f xml:space="preserve"> Time!L$54</f>
        <v>0</v>
      </c>
      <c r="M266" s="249">
        <f xml:space="preserve"> Time!M$54</f>
        <v>1</v>
      </c>
      <c r="N266" s="249">
        <f xml:space="preserve"> Time!N$54</f>
        <v>1</v>
      </c>
      <c r="O266" s="249">
        <f xml:space="preserve"> Time!O$54</f>
        <v>1</v>
      </c>
      <c r="P266" s="249">
        <f xml:space="preserve"> Time!P$54</f>
        <v>1</v>
      </c>
      <c r="Q266" s="249">
        <f xml:space="preserve"> Time!Q$54</f>
        <v>1</v>
      </c>
      <c r="R266" s="249">
        <f xml:space="preserve"> Time!R$54</f>
        <v>0</v>
      </c>
    </row>
    <row r="267" spans="1:26" x14ac:dyDescent="0.25">
      <c r="E267" s="7" t="str">
        <f t="shared" ref="E267:R267" si="165" xml:space="preserve"> E$263</f>
        <v>2019-20 wedge Nominal RCV average balance</v>
      </c>
      <c r="F267" s="184">
        <f t="shared" si="165"/>
        <v>0</v>
      </c>
      <c r="G267" s="184" t="str">
        <f t="shared" si="165"/>
        <v>£m</v>
      </c>
      <c r="H267" s="246">
        <f t="shared" si="165"/>
        <v>0</v>
      </c>
      <c r="I267" s="184">
        <f t="shared" si="165"/>
        <v>0</v>
      </c>
      <c r="J267" s="246">
        <f t="shared" si="165"/>
        <v>0</v>
      </c>
      <c r="K267" s="246">
        <f t="shared" si="165"/>
        <v>0</v>
      </c>
      <c r="L267" s="246">
        <f t="shared" si="165"/>
        <v>0</v>
      </c>
      <c r="M267" s="246">
        <f xml:space="preserve"> M$263</f>
        <v>0</v>
      </c>
      <c r="N267" s="246">
        <f t="shared" si="165"/>
        <v>0</v>
      </c>
      <c r="O267" s="246">
        <f t="shared" si="165"/>
        <v>0</v>
      </c>
      <c r="P267" s="246">
        <f t="shared" si="165"/>
        <v>0</v>
      </c>
      <c r="Q267" s="246">
        <f t="shared" si="165"/>
        <v>0</v>
      </c>
      <c r="R267" s="246">
        <f t="shared" si="165"/>
        <v>0</v>
      </c>
    </row>
    <row r="268" spans="1:26" x14ac:dyDescent="0.25">
      <c r="C268" s="276"/>
      <c r="E268" s="7" t="s">
        <v>576</v>
      </c>
      <c r="F268" s="244"/>
      <c r="G268" s="184" t="s">
        <v>296</v>
      </c>
      <c r="H268" s="244"/>
      <c r="I268" s="244"/>
      <c r="J268" s="246">
        <f t="shared" ref="J268:K268" si="166">J265*J266*J267</f>
        <v>0</v>
      </c>
      <c r="K268" s="246">
        <f t="shared" si="166"/>
        <v>0</v>
      </c>
      <c r="L268" s="246">
        <f>L265*L266*L267</f>
        <v>0</v>
      </c>
      <c r="M268" s="246">
        <f>M265*M266*M267</f>
        <v>0</v>
      </c>
      <c r="N268" s="246">
        <f t="shared" ref="N268:R268" si="167">N265*N266*N267</f>
        <v>0</v>
      </c>
      <c r="O268" s="246">
        <f t="shared" si="167"/>
        <v>0</v>
      </c>
      <c r="P268" s="246">
        <f t="shared" si="167"/>
        <v>0</v>
      </c>
      <c r="Q268" s="246">
        <f t="shared" si="167"/>
        <v>0</v>
      </c>
      <c r="R268" s="246">
        <f t="shared" si="167"/>
        <v>0</v>
      </c>
    </row>
    <row r="269" spans="1:26" x14ac:dyDescent="0.25">
      <c r="M269" s="187"/>
      <c r="N269" s="187"/>
      <c r="O269" s="187"/>
      <c r="P269" s="187"/>
      <c r="Q269" s="187"/>
    </row>
    <row r="270" spans="1:26" s="91" customFormat="1" x14ac:dyDescent="0.25">
      <c r="A270" s="170"/>
      <c r="B270" s="165"/>
      <c r="C270" s="166"/>
      <c r="D270" s="171"/>
      <c r="E270" s="7" t="str">
        <f xml:space="preserve"> E$246</f>
        <v>2019-20 wedge Nominal RCV run-off</v>
      </c>
      <c r="F270" s="184">
        <f t="shared" ref="F270:R270" si="168" xml:space="preserve"> F$246</f>
        <v>0</v>
      </c>
      <c r="G270" s="184" t="str">
        <f t="shared" si="168"/>
        <v>£m</v>
      </c>
      <c r="H270" s="184">
        <f t="shared" si="168"/>
        <v>0</v>
      </c>
      <c r="I270" s="184">
        <f t="shared" si="168"/>
        <v>0</v>
      </c>
      <c r="J270" s="184">
        <f t="shared" si="168"/>
        <v>0</v>
      </c>
      <c r="K270" s="184">
        <f t="shared" si="168"/>
        <v>0</v>
      </c>
      <c r="L270" s="184">
        <f t="shared" si="168"/>
        <v>0</v>
      </c>
      <c r="M270" s="184">
        <f t="shared" si="168"/>
        <v>0</v>
      </c>
      <c r="N270" s="184">
        <f t="shared" si="168"/>
        <v>0</v>
      </c>
      <c r="O270" s="184">
        <f t="shared" si="168"/>
        <v>0</v>
      </c>
      <c r="P270" s="184">
        <f t="shared" si="168"/>
        <v>0</v>
      </c>
      <c r="Q270" s="184">
        <f t="shared" si="168"/>
        <v>0</v>
      </c>
      <c r="R270" s="184">
        <f t="shared" si="168"/>
        <v>0</v>
      </c>
      <c r="S270" s="92"/>
      <c r="T270" s="92"/>
      <c r="U270" s="92"/>
      <c r="V270" s="92"/>
      <c r="W270" s="92"/>
      <c r="X270" s="92"/>
      <c r="Y270" s="92"/>
      <c r="Z270" s="92"/>
    </row>
    <row r="271" spans="1:26" x14ac:dyDescent="0.25">
      <c r="E271" s="7" t="str">
        <f xml:space="preserve"> E$268</f>
        <v>2019-20 wedge Nominal return</v>
      </c>
      <c r="F271" s="184">
        <f t="shared" ref="F271:R271" si="169" xml:space="preserve"> F$268</f>
        <v>0</v>
      </c>
      <c r="G271" s="184" t="str">
        <f t="shared" si="169"/>
        <v>£m</v>
      </c>
      <c r="H271" s="184">
        <f t="shared" si="169"/>
        <v>0</v>
      </c>
      <c r="I271" s="184">
        <f t="shared" si="169"/>
        <v>0</v>
      </c>
      <c r="J271" s="184">
        <f t="shared" si="169"/>
        <v>0</v>
      </c>
      <c r="K271" s="184">
        <f t="shared" si="169"/>
        <v>0</v>
      </c>
      <c r="L271" s="184">
        <f t="shared" si="169"/>
        <v>0</v>
      </c>
      <c r="M271" s="184">
        <f t="shared" si="169"/>
        <v>0</v>
      </c>
      <c r="N271" s="184">
        <f t="shared" si="169"/>
        <v>0</v>
      </c>
      <c r="O271" s="184">
        <f t="shared" si="169"/>
        <v>0</v>
      </c>
      <c r="P271" s="184">
        <f t="shared" si="169"/>
        <v>0</v>
      </c>
      <c r="Q271" s="184">
        <f t="shared" si="169"/>
        <v>0</v>
      </c>
      <c r="R271" s="184">
        <f t="shared" si="169"/>
        <v>0</v>
      </c>
    </row>
    <row r="272" spans="1:26" x14ac:dyDescent="0.25">
      <c r="C272" s="276"/>
      <c r="E272" s="7" t="s">
        <v>577</v>
      </c>
      <c r="F272" s="244"/>
      <c r="G272" s="184" t="str">
        <f t="shared" ref="G272" si="170">G$270</f>
        <v>£m</v>
      </c>
      <c r="H272" s="244">
        <f>SUM(J272:R272)</f>
        <v>0</v>
      </c>
      <c r="I272" s="244"/>
      <c r="J272" s="244">
        <f t="shared" ref="J272:R272" si="171">SUM(J270:J271)</f>
        <v>0</v>
      </c>
      <c r="K272" s="244">
        <f t="shared" si="171"/>
        <v>0</v>
      </c>
      <c r="L272" s="244">
        <f>SUM(L270:L271)</f>
        <v>0</v>
      </c>
      <c r="M272" s="244">
        <f>SUM(M270:M271)</f>
        <v>0</v>
      </c>
      <c r="N272" s="244">
        <f t="shared" si="171"/>
        <v>0</v>
      </c>
      <c r="O272" s="244">
        <f t="shared" si="171"/>
        <v>0</v>
      </c>
      <c r="P272" s="244">
        <f t="shared" si="171"/>
        <v>0</v>
      </c>
      <c r="Q272" s="244">
        <f t="shared" si="171"/>
        <v>0</v>
      </c>
      <c r="R272" s="244">
        <f t="shared" si="171"/>
        <v>0</v>
      </c>
    </row>
    <row r="274" spans="1:18" x14ac:dyDescent="0.25">
      <c r="A274" s="50" t="s">
        <v>553</v>
      </c>
      <c r="B274" s="50"/>
    </row>
    <row r="276" spans="1:18" s="92" customFormat="1" x14ac:dyDescent="0.25">
      <c r="A276" s="164"/>
      <c r="B276" s="165"/>
      <c r="C276" s="166"/>
      <c r="D276" s="167"/>
      <c r="E276" s="7" t="str">
        <f>E$246</f>
        <v>2019-20 wedge Nominal RCV run-off</v>
      </c>
      <c r="F276" s="185">
        <f t="shared" ref="F276:R276" si="172">F$246</f>
        <v>0</v>
      </c>
      <c r="G276" s="185" t="str">
        <f t="shared" si="172"/>
        <v>£m</v>
      </c>
      <c r="H276" s="185">
        <f t="shared" si="172"/>
        <v>0</v>
      </c>
      <c r="I276" s="185">
        <f t="shared" si="172"/>
        <v>0</v>
      </c>
      <c r="J276" s="185">
        <f t="shared" si="172"/>
        <v>0</v>
      </c>
      <c r="K276" s="185">
        <f t="shared" si="172"/>
        <v>0</v>
      </c>
      <c r="L276" s="185">
        <f t="shared" si="172"/>
        <v>0</v>
      </c>
      <c r="M276" s="185">
        <f t="shared" si="172"/>
        <v>0</v>
      </c>
      <c r="N276" s="185">
        <f t="shared" si="172"/>
        <v>0</v>
      </c>
      <c r="O276" s="185">
        <f t="shared" si="172"/>
        <v>0</v>
      </c>
      <c r="P276" s="185">
        <f t="shared" si="172"/>
        <v>0</v>
      </c>
      <c r="Q276" s="185">
        <f t="shared" si="172"/>
        <v>0</v>
      </c>
      <c r="R276" s="185">
        <f t="shared" si="172"/>
        <v>0</v>
      </c>
    </row>
    <row r="277" spans="1:18" s="92" customFormat="1" x14ac:dyDescent="0.25">
      <c r="A277" s="164"/>
      <c r="B277" s="165"/>
      <c r="C277" s="166"/>
      <c r="D277" s="167"/>
      <c r="E277" s="7" t="str">
        <f>E$268</f>
        <v>2019-20 wedge Nominal return</v>
      </c>
      <c r="F277" s="185">
        <f t="shared" ref="F277:R277" si="173">F$268</f>
        <v>0</v>
      </c>
      <c r="G277" s="185" t="str">
        <f t="shared" si="173"/>
        <v>£m</v>
      </c>
      <c r="H277" s="185">
        <f t="shared" si="173"/>
        <v>0</v>
      </c>
      <c r="I277" s="185">
        <f t="shared" si="173"/>
        <v>0</v>
      </c>
      <c r="J277" s="185">
        <f t="shared" si="173"/>
        <v>0</v>
      </c>
      <c r="K277" s="185">
        <f t="shared" si="173"/>
        <v>0</v>
      </c>
      <c r="L277" s="185">
        <f t="shared" si="173"/>
        <v>0</v>
      </c>
      <c r="M277" s="185">
        <f t="shared" si="173"/>
        <v>0</v>
      </c>
      <c r="N277" s="185">
        <f t="shared" si="173"/>
        <v>0</v>
      </c>
      <c r="O277" s="185">
        <f t="shared" si="173"/>
        <v>0</v>
      </c>
      <c r="P277" s="185">
        <f t="shared" si="173"/>
        <v>0</v>
      </c>
      <c r="Q277" s="185">
        <f t="shared" si="173"/>
        <v>0</v>
      </c>
      <c r="R277" s="185">
        <f t="shared" si="173"/>
        <v>0</v>
      </c>
    </row>
    <row r="278" spans="1:18" s="92" customFormat="1" x14ac:dyDescent="0.25">
      <c r="A278" s="164"/>
      <c r="B278" s="165"/>
      <c r="C278" s="166"/>
      <c r="D278" s="167"/>
      <c r="E278" s="7" t="str">
        <f>E$272</f>
        <v>Total 2019-20 wedge Nominal revenue to company</v>
      </c>
      <c r="F278" s="185">
        <f t="shared" ref="F278:R278" si="174">F$272</f>
        <v>0</v>
      </c>
      <c r="G278" s="185" t="str">
        <f t="shared" si="174"/>
        <v>£m</v>
      </c>
      <c r="H278" s="185">
        <f t="shared" si="174"/>
        <v>0</v>
      </c>
      <c r="I278" s="185">
        <f t="shared" si="174"/>
        <v>0</v>
      </c>
      <c r="J278" s="185">
        <f t="shared" si="174"/>
        <v>0</v>
      </c>
      <c r="K278" s="185">
        <f t="shared" si="174"/>
        <v>0</v>
      </c>
      <c r="L278" s="185">
        <f t="shared" si="174"/>
        <v>0</v>
      </c>
      <c r="M278" s="185">
        <f t="shared" si="174"/>
        <v>0</v>
      </c>
      <c r="N278" s="185">
        <f t="shared" si="174"/>
        <v>0</v>
      </c>
      <c r="O278" s="185">
        <f t="shared" si="174"/>
        <v>0</v>
      </c>
      <c r="P278" s="185">
        <f t="shared" si="174"/>
        <v>0</v>
      </c>
      <c r="Q278" s="185">
        <f t="shared" si="174"/>
        <v>0</v>
      </c>
      <c r="R278" s="185">
        <f t="shared" si="174"/>
        <v>0</v>
      </c>
    </row>
    <row r="279" spans="1:18" s="205" customFormat="1" x14ac:dyDescent="0.25">
      <c r="A279" s="201"/>
      <c r="B279" s="202"/>
      <c r="C279" s="203"/>
      <c r="D279" s="204"/>
      <c r="E279" s="37" t="str">
        <f>Index!E$47</f>
        <v>CPI(H): Fin year average - inflate from base year 2017-18 average - final determination</v>
      </c>
      <c r="F279" s="205">
        <f>Index!F$47</f>
        <v>0</v>
      </c>
      <c r="G279" s="223" t="str">
        <f>Index!G$47</f>
        <v>%</v>
      </c>
      <c r="H279" s="205">
        <f>Index!H$47</f>
        <v>0</v>
      </c>
      <c r="I279" s="205">
        <f>Index!I$47</f>
        <v>0</v>
      </c>
      <c r="J279" s="205">
        <f>Index!J$47</f>
        <v>0</v>
      </c>
      <c r="K279" s="205">
        <f>Index!K$47</f>
        <v>1.0212697905005599</v>
      </c>
      <c r="L279" s="205">
        <f>Index!L$47</f>
        <v>1.0416029201511179</v>
      </c>
      <c r="M279" s="205">
        <f>Index!M$47</f>
        <v>1.0622616980779827</v>
      </c>
      <c r="N279" s="205">
        <f>Index!N$47</f>
        <v>1.0835515290872799</v>
      </c>
      <c r="O279" s="205">
        <f>Index!O$47</f>
        <v>1.1060365794841869</v>
      </c>
      <c r="P279" s="205">
        <f>Index!P$47</f>
        <v>1.1292633476533553</v>
      </c>
      <c r="Q279" s="205">
        <f>Index!Q$47</f>
        <v>1.1529778779540774</v>
      </c>
      <c r="R279" s="205">
        <f>Index!R$47</f>
        <v>1.1760374355131578</v>
      </c>
    </row>
    <row r="280" spans="1:18" s="92" customFormat="1" x14ac:dyDescent="0.25">
      <c r="A280" s="164"/>
      <c r="B280" s="165"/>
      <c r="C280" s="166"/>
      <c r="D280" s="167"/>
      <c r="E280" s="7" t="s">
        <v>578</v>
      </c>
      <c r="F280" s="185"/>
      <c r="G280" s="185" t="str">
        <f t="shared" ref="G280:G282" si="175">G$270</f>
        <v>£m</v>
      </c>
      <c r="H280" s="244">
        <f>SUM(J280:R280)</f>
        <v>0</v>
      </c>
      <c r="I280" s="185"/>
      <c r="J280" s="185">
        <f t="shared" ref="J280:R280" si="176" xml:space="preserve"> IF(J$279 = 0, 0, J276 / J$279)</f>
        <v>0</v>
      </c>
      <c r="K280" s="185">
        <f t="shared" si="176"/>
        <v>0</v>
      </c>
      <c r="L280" s="185">
        <f t="shared" si="176"/>
        <v>0</v>
      </c>
      <c r="M280" s="185">
        <f t="shared" si="176"/>
        <v>0</v>
      </c>
      <c r="N280" s="185">
        <f t="shared" si="176"/>
        <v>0</v>
      </c>
      <c r="O280" s="185">
        <f t="shared" si="176"/>
        <v>0</v>
      </c>
      <c r="P280" s="185">
        <f t="shared" si="176"/>
        <v>0</v>
      </c>
      <c r="Q280" s="185">
        <f t="shared" si="176"/>
        <v>0</v>
      </c>
      <c r="R280" s="185">
        <f t="shared" si="176"/>
        <v>0</v>
      </c>
    </row>
    <row r="281" spans="1:18" s="92" customFormat="1" x14ac:dyDescent="0.25">
      <c r="A281" s="164"/>
      <c r="B281" s="165"/>
      <c r="C281" s="166"/>
      <c r="D281" s="167"/>
      <c r="E281" s="7" t="s">
        <v>579</v>
      </c>
      <c r="F281" s="185"/>
      <c r="G281" s="185" t="str">
        <f t="shared" si="175"/>
        <v>£m</v>
      </c>
      <c r="H281" s="244">
        <f t="shared" ref="H281:H282" si="177">SUM(J281:R281)</f>
        <v>0</v>
      </c>
      <c r="I281" s="185"/>
      <c r="J281" s="185">
        <f t="shared" ref="J281:R281" si="178" xml:space="preserve"> IF(J$279 = 0, 0, J277 / J$279)</f>
        <v>0</v>
      </c>
      <c r="K281" s="185">
        <f t="shared" si="178"/>
        <v>0</v>
      </c>
      <c r="L281" s="185">
        <f t="shared" si="178"/>
        <v>0</v>
      </c>
      <c r="M281" s="185">
        <f t="shared" si="178"/>
        <v>0</v>
      </c>
      <c r="N281" s="185">
        <f t="shared" si="178"/>
        <v>0</v>
      </c>
      <c r="O281" s="185">
        <f t="shared" si="178"/>
        <v>0</v>
      </c>
      <c r="P281" s="185">
        <f t="shared" si="178"/>
        <v>0</v>
      </c>
      <c r="Q281" s="185">
        <f t="shared" si="178"/>
        <v>0</v>
      </c>
      <c r="R281" s="185">
        <f t="shared" si="178"/>
        <v>0</v>
      </c>
    </row>
    <row r="282" spans="1:18" s="92" customFormat="1" x14ac:dyDescent="0.25">
      <c r="A282" s="164"/>
      <c r="B282" s="165"/>
      <c r="C282" s="166"/>
      <c r="D282" s="167"/>
      <c r="E282" s="7" t="s">
        <v>580</v>
      </c>
      <c r="F282" s="185"/>
      <c r="G282" s="185" t="str">
        <f t="shared" si="175"/>
        <v>£m</v>
      </c>
      <c r="H282" s="244">
        <f t="shared" si="177"/>
        <v>0</v>
      </c>
      <c r="I282" s="185"/>
      <c r="J282" s="185">
        <f t="shared" ref="J282:R282" si="179" xml:space="preserve"> IF(J$279 = 0, 0, J278 / J$279)</f>
        <v>0</v>
      </c>
      <c r="K282" s="185">
        <f t="shared" si="179"/>
        <v>0</v>
      </c>
      <c r="L282" s="185">
        <f t="shared" si="179"/>
        <v>0</v>
      </c>
      <c r="M282" s="185">
        <f t="shared" si="179"/>
        <v>0</v>
      </c>
      <c r="N282" s="185">
        <f t="shared" si="179"/>
        <v>0</v>
      </c>
      <c r="O282" s="185">
        <f t="shared" si="179"/>
        <v>0</v>
      </c>
      <c r="P282" s="185">
        <f t="shared" si="179"/>
        <v>0</v>
      </c>
      <c r="Q282" s="185">
        <f t="shared" si="179"/>
        <v>0</v>
      </c>
      <c r="R282" s="185">
        <f t="shared" si="179"/>
        <v>0</v>
      </c>
    </row>
    <row r="284" spans="1:18" x14ac:dyDescent="0.25">
      <c r="B284" s="61" t="s">
        <v>557</v>
      </c>
      <c r="H284" s="185"/>
      <c r="I284" s="185"/>
      <c r="J284" s="184"/>
      <c r="K284" s="184"/>
      <c r="L284" s="184"/>
      <c r="M284" s="185"/>
      <c r="N284" s="184"/>
      <c r="O284" s="184"/>
      <c r="P284" s="184"/>
      <c r="Q284" s="184"/>
      <c r="R284" s="184"/>
    </row>
    <row r="285" spans="1:18" s="92" customFormat="1" x14ac:dyDescent="0.25">
      <c r="A285" s="164"/>
      <c r="B285" s="165"/>
      <c r="C285" s="166"/>
      <c r="D285" s="167"/>
      <c r="E285" s="30" t="str">
        <f>InpR!E$83</f>
        <v>Financing cost index</v>
      </c>
      <c r="F285" s="249">
        <f>InpR!F$83</f>
        <v>0</v>
      </c>
      <c r="G285" s="249" t="str">
        <f>InpR!G$83</f>
        <v>index</v>
      </c>
      <c r="H285" s="249">
        <f>InpR!H$83</f>
        <v>0</v>
      </c>
      <c r="I285" s="249">
        <f>InpR!I$83</f>
        <v>0</v>
      </c>
      <c r="J285" s="249">
        <f>InpR!J$83</f>
        <v>0</v>
      </c>
      <c r="K285" s="249">
        <f>InpR!K$83</f>
        <v>0</v>
      </c>
      <c r="L285" s="249">
        <f>InpR!L$83</f>
        <v>0</v>
      </c>
      <c r="M285" s="249">
        <f>InpR!M$83</f>
        <v>4</v>
      </c>
      <c r="N285" s="249">
        <f>InpR!N$83</f>
        <v>3</v>
      </c>
      <c r="O285" s="249">
        <f>InpR!O$83</f>
        <v>2</v>
      </c>
      <c r="P285" s="249">
        <f>InpR!P$83</f>
        <v>1</v>
      </c>
      <c r="Q285" s="249">
        <f>InpR!Q$83</f>
        <v>0</v>
      </c>
      <c r="R285" s="249">
        <f>InpR!R$83</f>
        <v>0</v>
      </c>
    </row>
    <row r="286" spans="1:18" s="205" customFormat="1" x14ac:dyDescent="0.25">
      <c r="A286" s="201"/>
      <c r="B286" s="202"/>
      <c r="C286" s="203"/>
      <c r="D286" s="204"/>
      <c r="E286" s="37" t="str">
        <f>InpR!E$114</f>
        <v>WACC real on RCV - CPI(H) bf and additions - WWN</v>
      </c>
      <c r="F286" s="205">
        <f>InpR!F$114</f>
        <v>0</v>
      </c>
      <c r="G286" s="223" t="str">
        <f>InpR!G$114</f>
        <v>%</v>
      </c>
      <c r="H286" s="205">
        <f>InpR!H$114</f>
        <v>0</v>
      </c>
      <c r="I286" s="205">
        <f>InpR!I$114</f>
        <v>0</v>
      </c>
      <c r="J286" s="205">
        <f>InpR!J$114</f>
        <v>0</v>
      </c>
      <c r="K286" s="205">
        <f>InpR!K$114</f>
        <v>0</v>
      </c>
      <c r="L286" s="205">
        <f>InpR!L$114</f>
        <v>0</v>
      </c>
      <c r="M286" s="205">
        <f>InpR!M$114</f>
        <v>2.9195763820156317E-2</v>
      </c>
      <c r="N286" s="205">
        <f>InpR!N$114</f>
        <v>2.9195763820156317E-2</v>
      </c>
      <c r="O286" s="205">
        <f>InpR!O$114</f>
        <v>2.9195763820156317E-2</v>
      </c>
      <c r="P286" s="205">
        <f>InpR!P$114</f>
        <v>2.9195763820156317E-2</v>
      </c>
      <c r="Q286" s="205">
        <f>InpR!Q$114</f>
        <v>2.9195763820156317E-2</v>
      </c>
      <c r="R286" s="205">
        <f>InpR!R$114</f>
        <v>0</v>
      </c>
    </row>
    <row r="287" spans="1:18" x14ac:dyDescent="0.25">
      <c r="E287" s="7" t="s">
        <v>558</v>
      </c>
      <c r="G287" s="7" t="s">
        <v>559</v>
      </c>
      <c r="J287" s="255">
        <f xml:space="preserve"> (1 + J$286) ^ J$285</f>
        <v>1</v>
      </c>
      <c r="K287" s="255">
        <f t="shared" ref="K287:R287" si="180" xml:space="preserve"> (1 + K$286) ^ K$285</f>
        <v>1</v>
      </c>
      <c r="L287" s="255">
        <f t="shared" si="180"/>
        <v>1</v>
      </c>
      <c r="M287" s="255">
        <f t="shared" si="180"/>
        <v>1.1219976826191176</v>
      </c>
      <c r="N287" s="255">
        <f t="shared" si="180"/>
        <v>1.0901693555893588</v>
      </c>
      <c r="O287" s="255">
        <f t="shared" si="180"/>
        <v>1.059243920265355</v>
      </c>
      <c r="P287" s="255">
        <f t="shared" si="180"/>
        <v>1.0291957638201563</v>
      </c>
      <c r="Q287" s="255">
        <f t="shared" si="180"/>
        <v>1</v>
      </c>
      <c r="R287" s="255">
        <f t="shared" si="180"/>
        <v>1</v>
      </c>
    </row>
    <row r="289" spans="1:18" x14ac:dyDescent="0.25">
      <c r="B289" s="61" t="s">
        <v>560</v>
      </c>
    </row>
    <row r="290" spans="1:18" x14ac:dyDescent="0.25">
      <c r="A290" s="49"/>
      <c r="D290" s="57"/>
      <c r="E290" s="7" t="str">
        <f>E$280</f>
        <v>2019-20 wedge RCV run-off - real</v>
      </c>
      <c r="F290" s="185">
        <f t="shared" ref="F290:R290" si="181">F$280</f>
        <v>0</v>
      </c>
      <c r="G290" s="7" t="str">
        <f t="shared" si="181"/>
        <v>£m</v>
      </c>
      <c r="H290" s="247">
        <f t="shared" si="181"/>
        <v>0</v>
      </c>
      <c r="I290" s="247">
        <f t="shared" si="181"/>
        <v>0</v>
      </c>
      <c r="J290" s="185">
        <f t="shared" si="181"/>
        <v>0</v>
      </c>
      <c r="K290" s="185">
        <f t="shared" si="181"/>
        <v>0</v>
      </c>
      <c r="L290" s="185">
        <f t="shared" si="181"/>
        <v>0</v>
      </c>
      <c r="M290" s="185">
        <f t="shared" si="181"/>
        <v>0</v>
      </c>
      <c r="N290" s="185">
        <f t="shared" si="181"/>
        <v>0</v>
      </c>
      <c r="O290" s="185">
        <f t="shared" si="181"/>
        <v>0</v>
      </c>
      <c r="P290" s="185">
        <f t="shared" si="181"/>
        <v>0</v>
      </c>
      <c r="Q290" s="185">
        <f t="shared" si="181"/>
        <v>0</v>
      </c>
      <c r="R290" s="185">
        <f t="shared" si="181"/>
        <v>0</v>
      </c>
    </row>
    <row r="291" spans="1:18" x14ac:dyDescent="0.25">
      <c r="A291" s="49"/>
      <c r="D291" s="57"/>
      <c r="E291" s="7" t="str">
        <f>E$287</f>
        <v xml:space="preserve">Time value of money factor </v>
      </c>
      <c r="F291" s="185">
        <f t="shared" ref="F291:R291" si="182">F$287</f>
        <v>0</v>
      </c>
      <c r="G291" s="7" t="str">
        <f t="shared" si="182"/>
        <v>Factor</v>
      </c>
      <c r="H291" s="247">
        <f t="shared" si="182"/>
        <v>0</v>
      </c>
      <c r="I291" s="247">
        <f t="shared" si="182"/>
        <v>0</v>
      </c>
      <c r="J291" s="185">
        <f t="shared" si="182"/>
        <v>1</v>
      </c>
      <c r="K291" s="185">
        <f t="shared" si="182"/>
        <v>1</v>
      </c>
      <c r="L291" s="185">
        <f t="shared" si="182"/>
        <v>1</v>
      </c>
      <c r="M291" s="185">
        <f t="shared" si="182"/>
        <v>1.1219976826191176</v>
      </c>
      <c r="N291" s="185">
        <f t="shared" si="182"/>
        <v>1.0901693555893588</v>
      </c>
      <c r="O291" s="185">
        <f t="shared" si="182"/>
        <v>1.059243920265355</v>
      </c>
      <c r="P291" s="185">
        <f t="shared" si="182"/>
        <v>1.0291957638201563</v>
      </c>
      <c r="Q291" s="185">
        <f t="shared" si="182"/>
        <v>1</v>
      </c>
      <c r="R291" s="185">
        <f t="shared" si="182"/>
        <v>1</v>
      </c>
    </row>
    <row r="292" spans="1:18" x14ac:dyDescent="0.25">
      <c r="A292" s="49"/>
      <c r="C292" s="276"/>
      <c r="D292" s="57"/>
      <c r="E292" s="7" t="s">
        <v>606</v>
      </c>
      <c r="G292" s="7" t="s">
        <v>296</v>
      </c>
      <c r="H292" s="185">
        <f xml:space="preserve"> SUM(J292:R292)</f>
        <v>0</v>
      </c>
      <c r="J292" s="185">
        <f xml:space="preserve"> J290 * J291</f>
        <v>0</v>
      </c>
      <c r="K292" s="185">
        <f t="shared" ref="K292:R292" si="183" xml:space="preserve"> K290 * K291</f>
        <v>0</v>
      </c>
      <c r="L292" s="185">
        <f t="shared" si="183"/>
        <v>0</v>
      </c>
      <c r="M292" s="185">
        <f t="shared" si="183"/>
        <v>0</v>
      </c>
      <c r="N292" s="185">
        <f t="shared" si="183"/>
        <v>0</v>
      </c>
      <c r="O292" s="185">
        <f t="shared" si="183"/>
        <v>0</v>
      </c>
      <c r="P292" s="185">
        <f t="shared" si="183"/>
        <v>0</v>
      </c>
      <c r="Q292" s="185">
        <f t="shared" si="183"/>
        <v>0</v>
      </c>
      <c r="R292" s="185">
        <f t="shared" si="183"/>
        <v>0</v>
      </c>
    </row>
    <row r="295" spans="1:18" x14ac:dyDescent="0.25">
      <c r="B295" s="61" t="s">
        <v>562</v>
      </c>
    </row>
    <row r="296" spans="1:18" x14ac:dyDescent="0.25">
      <c r="A296" s="49"/>
      <c r="D296" s="57"/>
      <c r="E296" s="7" t="str">
        <f>E$281</f>
        <v>2019-20 wedge return - real</v>
      </c>
      <c r="F296" s="185">
        <f t="shared" ref="F296:R296" si="184">F$281</f>
        <v>0</v>
      </c>
      <c r="G296" s="7" t="str">
        <f t="shared" si="184"/>
        <v>£m</v>
      </c>
      <c r="H296" s="247">
        <f t="shared" si="184"/>
        <v>0</v>
      </c>
      <c r="I296" s="247">
        <f t="shared" si="184"/>
        <v>0</v>
      </c>
      <c r="J296" s="185">
        <f t="shared" si="184"/>
        <v>0</v>
      </c>
      <c r="K296" s="185">
        <f t="shared" si="184"/>
        <v>0</v>
      </c>
      <c r="L296" s="185">
        <f t="shared" si="184"/>
        <v>0</v>
      </c>
      <c r="M296" s="185">
        <f t="shared" si="184"/>
        <v>0</v>
      </c>
      <c r="N296" s="185">
        <f t="shared" si="184"/>
        <v>0</v>
      </c>
      <c r="O296" s="185">
        <f t="shared" si="184"/>
        <v>0</v>
      </c>
      <c r="P296" s="185">
        <f t="shared" si="184"/>
        <v>0</v>
      </c>
      <c r="Q296" s="185">
        <f t="shared" si="184"/>
        <v>0</v>
      </c>
      <c r="R296" s="185">
        <f t="shared" si="184"/>
        <v>0</v>
      </c>
    </row>
    <row r="297" spans="1:18" x14ac:dyDescent="0.25">
      <c r="A297" s="49"/>
      <c r="D297" s="57"/>
      <c r="E297" s="7" t="str">
        <f>E$287</f>
        <v xml:space="preserve">Time value of money factor </v>
      </c>
      <c r="F297" s="185">
        <f t="shared" ref="F297:R297" si="185">F$287</f>
        <v>0</v>
      </c>
      <c r="G297" s="7" t="str">
        <f t="shared" si="185"/>
        <v>Factor</v>
      </c>
      <c r="H297" s="247">
        <f t="shared" si="185"/>
        <v>0</v>
      </c>
      <c r="I297" s="247">
        <f t="shared" si="185"/>
        <v>0</v>
      </c>
      <c r="J297" s="185">
        <f t="shared" si="185"/>
        <v>1</v>
      </c>
      <c r="K297" s="185">
        <f t="shared" si="185"/>
        <v>1</v>
      </c>
      <c r="L297" s="185">
        <f t="shared" si="185"/>
        <v>1</v>
      </c>
      <c r="M297" s="185">
        <f t="shared" si="185"/>
        <v>1.1219976826191176</v>
      </c>
      <c r="N297" s="185">
        <f t="shared" si="185"/>
        <v>1.0901693555893588</v>
      </c>
      <c r="O297" s="185">
        <f t="shared" si="185"/>
        <v>1.059243920265355</v>
      </c>
      <c r="P297" s="185">
        <f t="shared" si="185"/>
        <v>1.0291957638201563</v>
      </c>
      <c r="Q297" s="185">
        <f t="shared" si="185"/>
        <v>1</v>
      </c>
      <c r="R297" s="185">
        <f t="shared" si="185"/>
        <v>1</v>
      </c>
    </row>
    <row r="298" spans="1:18" x14ac:dyDescent="0.25">
      <c r="A298" s="49"/>
      <c r="C298" s="276"/>
      <c r="D298" s="57"/>
      <c r="E298" s="7" t="s">
        <v>607</v>
      </c>
      <c r="G298" s="7" t="s">
        <v>296</v>
      </c>
      <c r="H298" s="185">
        <f xml:space="preserve"> SUM(J298:R298)</f>
        <v>0</v>
      </c>
      <c r="J298" s="185">
        <f xml:space="preserve"> J296 * J297</f>
        <v>0</v>
      </c>
      <c r="K298" s="185">
        <f t="shared" ref="K298:R298" si="186" xml:space="preserve"> K296 * K297</f>
        <v>0</v>
      </c>
      <c r="L298" s="185">
        <f t="shared" si="186"/>
        <v>0</v>
      </c>
      <c r="M298" s="185">
        <f t="shared" si="186"/>
        <v>0</v>
      </c>
      <c r="N298" s="185">
        <f t="shared" si="186"/>
        <v>0</v>
      </c>
      <c r="O298" s="185">
        <f t="shared" si="186"/>
        <v>0</v>
      </c>
      <c r="P298" s="185">
        <f t="shared" si="186"/>
        <v>0</v>
      </c>
      <c r="Q298" s="185">
        <f t="shared" si="186"/>
        <v>0</v>
      </c>
      <c r="R298" s="185">
        <f t="shared" si="186"/>
        <v>0</v>
      </c>
    </row>
    <row r="301" spans="1:18" x14ac:dyDescent="0.25">
      <c r="B301" s="61" t="s">
        <v>564</v>
      </c>
    </row>
    <row r="302" spans="1:18" x14ac:dyDescent="0.25">
      <c r="A302" s="49"/>
      <c r="D302" s="57"/>
      <c r="E302" s="7" t="str">
        <f t="shared" ref="E302:R302" si="187" xml:space="preserve"> E$292</f>
        <v>Revenue adjustment for 2019-20 wedge run-off - real - WWN</v>
      </c>
      <c r="F302" s="185">
        <f t="shared" si="187"/>
        <v>0</v>
      </c>
      <c r="G302" s="7" t="str">
        <f t="shared" si="187"/>
        <v>£m</v>
      </c>
      <c r="H302" s="247">
        <f t="shared" si="187"/>
        <v>0</v>
      </c>
      <c r="I302" s="247">
        <f t="shared" si="187"/>
        <v>0</v>
      </c>
      <c r="J302" s="185">
        <f t="shared" si="187"/>
        <v>0</v>
      </c>
      <c r="K302" s="185">
        <f t="shared" si="187"/>
        <v>0</v>
      </c>
      <c r="L302" s="185">
        <f t="shared" si="187"/>
        <v>0</v>
      </c>
      <c r="M302" s="185">
        <f t="shared" si="187"/>
        <v>0</v>
      </c>
      <c r="N302" s="185">
        <f t="shared" si="187"/>
        <v>0</v>
      </c>
      <c r="O302" s="185">
        <f t="shared" si="187"/>
        <v>0</v>
      </c>
      <c r="P302" s="185">
        <f t="shared" si="187"/>
        <v>0</v>
      </c>
      <c r="Q302" s="185">
        <f t="shared" si="187"/>
        <v>0</v>
      </c>
      <c r="R302" s="185">
        <f t="shared" si="187"/>
        <v>0</v>
      </c>
    </row>
    <row r="303" spans="1:18" x14ac:dyDescent="0.25">
      <c r="A303" s="49"/>
      <c r="D303" s="57"/>
      <c r="E303" s="7" t="str">
        <f t="shared" ref="E303:R303" si="188" xml:space="preserve"> E$298</f>
        <v>Revenue adjustment for 2019-20 wedge return - real - WWN</v>
      </c>
      <c r="F303" s="185">
        <f t="shared" si="188"/>
        <v>0</v>
      </c>
      <c r="G303" s="7" t="str">
        <f t="shared" si="188"/>
        <v>£m</v>
      </c>
      <c r="H303" s="247">
        <f t="shared" si="188"/>
        <v>0</v>
      </c>
      <c r="I303" s="247">
        <f t="shared" si="188"/>
        <v>0</v>
      </c>
      <c r="J303" s="185">
        <f t="shared" si="188"/>
        <v>0</v>
      </c>
      <c r="K303" s="185">
        <f t="shared" si="188"/>
        <v>0</v>
      </c>
      <c r="L303" s="185">
        <f t="shared" si="188"/>
        <v>0</v>
      </c>
      <c r="M303" s="185">
        <f t="shared" si="188"/>
        <v>0</v>
      </c>
      <c r="N303" s="185">
        <f t="shared" si="188"/>
        <v>0</v>
      </c>
      <c r="O303" s="185">
        <f t="shared" si="188"/>
        <v>0</v>
      </c>
      <c r="P303" s="185">
        <f t="shared" si="188"/>
        <v>0</v>
      </c>
      <c r="Q303" s="185">
        <f t="shared" si="188"/>
        <v>0</v>
      </c>
      <c r="R303" s="185">
        <f t="shared" si="188"/>
        <v>0</v>
      </c>
    </row>
    <row r="304" spans="1:18" x14ac:dyDescent="0.25">
      <c r="A304" s="49"/>
      <c r="C304" s="276"/>
      <c r="D304" s="57"/>
      <c r="E304" s="7" t="s">
        <v>608</v>
      </c>
      <c r="G304" s="7" t="s">
        <v>296</v>
      </c>
      <c r="H304" s="185">
        <f xml:space="preserve"> SUM(J304:R304)</f>
        <v>0</v>
      </c>
      <c r="J304" s="185">
        <f xml:space="preserve"> J$302 + J$303</f>
        <v>0</v>
      </c>
      <c r="K304" s="185">
        <f t="shared" ref="K304:R304" si="189" xml:space="preserve"> K$302 + K$303</f>
        <v>0</v>
      </c>
      <c r="L304" s="185">
        <f t="shared" si="189"/>
        <v>0</v>
      </c>
      <c r="M304" s="185">
        <f t="shared" si="189"/>
        <v>0</v>
      </c>
      <c r="N304" s="185">
        <f t="shared" si="189"/>
        <v>0</v>
      </c>
      <c r="O304" s="185">
        <f t="shared" si="189"/>
        <v>0</v>
      </c>
      <c r="P304" s="185">
        <f t="shared" si="189"/>
        <v>0</v>
      </c>
      <c r="Q304" s="185">
        <f t="shared" si="189"/>
        <v>0</v>
      </c>
      <c r="R304" s="185">
        <f t="shared" si="189"/>
        <v>0</v>
      </c>
    </row>
    <row r="307" spans="1:18" x14ac:dyDescent="0.25">
      <c r="A307" s="283" t="s">
        <v>584</v>
      </c>
      <c r="B307" s="284"/>
      <c r="C307" s="285"/>
      <c r="D307" s="285"/>
      <c r="E307" s="285"/>
      <c r="F307" s="285"/>
      <c r="G307" s="285"/>
      <c r="H307" s="285"/>
      <c r="I307" s="285"/>
      <c r="J307" s="285"/>
      <c r="K307" s="285"/>
      <c r="L307" s="285"/>
      <c r="M307" s="285"/>
      <c r="N307" s="285"/>
      <c r="O307" s="285"/>
      <c r="P307" s="285"/>
      <c r="Q307" s="285"/>
      <c r="R307" s="285"/>
    </row>
    <row r="309" spans="1:18" x14ac:dyDescent="0.25">
      <c r="B309" s="61" t="s">
        <v>585</v>
      </c>
    </row>
    <row r="310" spans="1:18" x14ac:dyDescent="0.25">
      <c r="A310" s="49"/>
      <c r="D310" s="57"/>
      <c r="E310" s="7" t="str">
        <f xml:space="preserve"> E$216</f>
        <v>Revenue adjustment for RCV run-off - real - WWN</v>
      </c>
      <c r="F310" s="185">
        <f t="shared" ref="F310:R310" si="190" xml:space="preserve"> F$216</f>
        <v>0</v>
      </c>
      <c r="G310" s="7" t="str">
        <f t="shared" si="190"/>
        <v>£m</v>
      </c>
      <c r="H310" s="247">
        <f t="shared" si="190"/>
        <v>0</v>
      </c>
      <c r="I310" s="247">
        <f t="shared" si="190"/>
        <v>0</v>
      </c>
      <c r="J310" s="185">
        <f t="shared" si="190"/>
        <v>0</v>
      </c>
      <c r="K310" s="185">
        <f t="shared" si="190"/>
        <v>0</v>
      </c>
      <c r="L310" s="185">
        <f t="shared" si="190"/>
        <v>0</v>
      </c>
      <c r="M310" s="185">
        <f t="shared" si="190"/>
        <v>0</v>
      </c>
      <c r="N310" s="185">
        <f t="shared" si="190"/>
        <v>0</v>
      </c>
      <c r="O310" s="185">
        <f t="shared" si="190"/>
        <v>0</v>
      </c>
      <c r="P310" s="185">
        <f t="shared" si="190"/>
        <v>0</v>
      </c>
      <c r="Q310" s="185">
        <f t="shared" si="190"/>
        <v>0</v>
      </c>
      <c r="R310" s="185">
        <f t="shared" si="190"/>
        <v>0</v>
      </c>
    </row>
    <row r="311" spans="1:18" x14ac:dyDescent="0.25">
      <c r="A311" s="49"/>
      <c r="D311" s="57"/>
      <c r="E311" s="7" t="str">
        <f xml:space="preserve"> E$221</f>
        <v>Revenue adjustment for return - real - WWN</v>
      </c>
      <c r="F311" s="185">
        <f t="shared" ref="F311:R311" si="191" xml:space="preserve"> F$221</f>
        <v>0</v>
      </c>
      <c r="G311" s="7" t="str">
        <f t="shared" si="191"/>
        <v>£m</v>
      </c>
      <c r="H311" s="247">
        <f t="shared" si="191"/>
        <v>0</v>
      </c>
      <c r="I311" s="247">
        <f t="shared" si="191"/>
        <v>0</v>
      </c>
      <c r="J311" s="185">
        <f t="shared" si="191"/>
        <v>0</v>
      </c>
      <c r="K311" s="185">
        <f t="shared" si="191"/>
        <v>0</v>
      </c>
      <c r="L311" s="185">
        <f t="shared" si="191"/>
        <v>0</v>
      </c>
      <c r="M311" s="185">
        <f t="shared" si="191"/>
        <v>0</v>
      </c>
      <c r="N311" s="185">
        <f t="shared" si="191"/>
        <v>0</v>
      </c>
      <c r="O311" s="185">
        <f t="shared" si="191"/>
        <v>0</v>
      </c>
      <c r="P311" s="185">
        <f t="shared" si="191"/>
        <v>0</v>
      </c>
      <c r="Q311" s="185">
        <f t="shared" si="191"/>
        <v>0</v>
      </c>
      <c r="R311" s="185">
        <f t="shared" si="191"/>
        <v>0</v>
      </c>
    </row>
    <row r="312" spans="1:18" x14ac:dyDescent="0.25">
      <c r="A312" s="49"/>
      <c r="D312" s="57"/>
      <c r="E312" s="7" t="str">
        <f xml:space="preserve"> E$226</f>
        <v>Revenue adjustment - real - WWN</v>
      </c>
      <c r="F312" s="185">
        <f t="shared" ref="F312:R312" si="192" xml:space="preserve"> F$226</f>
        <v>0</v>
      </c>
      <c r="G312" s="7" t="str">
        <f t="shared" si="192"/>
        <v>£m</v>
      </c>
      <c r="H312" s="247">
        <f t="shared" si="192"/>
        <v>0</v>
      </c>
      <c r="I312" s="247">
        <f t="shared" si="192"/>
        <v>0</v>
      </c>
      <c r="J312" s="185">
        <f t="shared" si="192"/>
        <v>0</v>
      </c>
      <c r="K312" s="185">
        <f t="shared" si="192"/>
        <v>0</v>
      </c>
      <c r="L312" s="185">
        <f t="shared" si="192"/>
        <v>0</v>
      </c>
      <c r="M312" s="185">
        <f t="shared" si="192"/>
        <v>0</v>
      </c>
      <c r="N312" s="185">
        <f t="shared" si="192"/>
        <v>0</v>
      </c>
      <c r="O312" s="185">
        <f t="shared" si="192"/>
        <v>0</v>
      </c>
      <c r="P312" s="185">
        <f t="shared" si="192"/>
        <v>0</v>
      </c>
      <c r="Q312" s="185">
        <f t="shared" si="192"/>
        <v>0</v>
      </c>
      <c r="R312" s="185">
        <f t="shared" si="192"/>
        <v>0</v>
      </c>
    </row>
    <row r="314" spans="1:18" x14ac:dyDescent="0.25">
      <c r="B314" s="61" t="s">
        <v>586</v>
      </c>
    </row>
    <row r="315" spans="1:18" s="351" customFormat="1" x14ac:dyDescent="0.25">
      <c r="A315" s="347"/>
      <c r="B315" s="348"/>
      <c r="C315" s="349"/>
      <c r="D315" s="350"/>
      <c r="F315" s="352"/>
      <c r="H315" s="353"/>
      <c r="I315" s="353"/>
      <c r="J315" s="352"/>
      <c r="K315" s="352"/>
      <c r="L315" s="352"/>
      <c r="M315" s="352"/>
      <c r="N315" s="352"/>
      <c r="O315" s="352"/>
      <c r="P315" s="352"/>
      <c r="Q315" s="352"/>
      <c r="R315" s="352"/>
    </row>
    <row r="316" spans="1:18" x14ac:dyDescent="0.25">
      <c r="A316" s="49"/>
      <c r="D316" s="57"/>
      <c r="E316" s="7" t="str">
        <f xml:space="preserve"> E$298</f>
        <v>Revenue adjustment for 2019-20 wedge return - real - WWN</v>
      </c>
      <c r="F316" s="185">
        <f t="shared" ref="F316:R316" si="193" xml:space="preserve"> F$298</f>
        <v>0</v>
      </c>
      <c r="G316" s="7" t="str">
        <f t="shared" si="193"/>
        <v>£m</v>
      </c>
      <c r="H316" s="247">
        <f t="shared" si="193"/>
        <v>0</v>
      </c>
      <c r="I316" s="247">
        <f t="shared" si="193"/>
        <v>0</v>
      </c>
      <c r="J316" s="185">
        <f t="shared" si="193"/>
        <v>0</v>
      </c>
      <c r="K316" s="185">
        <f t="shared" si="193"/>
        <v>0</v>
      </c>
      <c r="L316" s="185">
        <f t="shared" si="193"/>
        <v>0</v>
      </c>
      <c r="M316" s="185">
        <f t="shared" si="193"/>
        <v>0</v>
      </c>
      <c r="N316" s="185">
        <f t="shared" si="193"/>
        <v>0</v>
      </c>
      <c r="O316" s="185">
        <f t="shared" si="193"/>
        <v>0</v>
      </c>
      <c r="P316" s="185">
        <f t="shared" si="193"/>
        <v>0</v>
      </c>
      <c r="Q316" s="185">
        <f t="shared" si="193"/>
        <v>0</v>
      </c>
      <c r="R316" s="185">
        <f t="shared" si="193"/>
        <v>0</v>
      </c>
    </row>
    <row r="317" spans="1:18" x14ac:dyDescent="0.25">
      <c r="A317" s="49"/>
      <c r="D317" s="57"/>
      <c r="E317" s="7" t="str">
        <f xml:space="preserve"> E$304</f>
        <v>Revenue adjustment for 2019-20 wedge - real - WWN</v>
      </c>
      <c r="F317" s="185">
        <f t="shared" ref="F317:R317" si="194" xml:space="preserve"> F$304</f>
        <v>0</v>
      </c>
      <c r="G317" s="7" t="str">
        <f t="shared" si="194"/>
        <v>£m</v>
      </c>
      <c r="H317" s="247">
        <f t="shared" si="194"/>
        <v>0</v>
      </c>
      <c r="I317" s="247">
        <f t="shared" si="194"/>
        <v>0</v>
      </c>
      <c r="J317" s="185">
        <f t="shared" si="194"/>
        <v>0</v>
      </c>
      <c r="K317" s="185">
        <f t="shared" si="194"/>
        <v>0</v>
      </c>
      <c r="L317" s="185">
        <f t="shared" si="194"/>
        <v>0</v>
      </c>
      <c r="M317" s="185">
        <f t="shared" si="194"/>
        <v>0</v>
      </c>
      <c r="N317" s="185">
        <f t="shared" si="194"/>
        <v>0</v>
      </c>
      <c r="O317" s="185">
        <f t="shared" si="194"/>
        <v>0</v>
      </c>
      <c r="P317" s="185">
        <f t="shared" si="194"/>
        <v>0</v>
      </c>
      <c r="Q317" s="185">
        <f t="shared" si="194"/>
        <v>0</v>
      </c>
      <c r="R317" s="185">
        <f t="shared" si="194"/>
        <v>0</v>
      </c>
    </row>
    <row r="319" spans="1:18" x14ac:dyDescent="0.25">
      <c r="B319" s="61" t="s">
        <v>347</v>
      </c>
    </row>
    <row r="320" spans="1:18" s="34" customFormat="1" x14ac:dyDescent="0.25">
      <c r="A320" s="338"/>
      <c r="B320" s="265"/>
      <c r="C320" s="266"/>
      <c r="D320" s="339"/>
      <c r="E320" s="34" t="s">
        <v>609</v>
      </c>
      <c r="G320" s="34" t="s">
        <v>296</v>
      </c>
      <c r="H320" s="275">
        <f xml:space="preserve"> SUM(J320:R320)</f>
        <v>0</v>
      </c>
      <c r="J320" s="275">
        <f xml:space="preserve"> J310 + J315</f>
        <v>0</v>
      </c>
      <c r="K320" s="275">
        <f t="shared" ref="K320:R320" si="195" xml:space="preserve"> K310 + K315</f>
        <v>0</v>
      </c>
      <c r="L320" s="275">
        <f t="shared" si="195"/>
        <v>0</v>
      </c>
      <c r="M320" s="275">
        <f t="shared" si="195"/>
        <v>0</v>
      </c>
      <c r="N320" s="275">
        <f t="shared" si="195"/>
        <v>0</v>
      </c>
      <c r="O320" s="275">
        <f t="shared" si="195"/>
        <v>0</v>
      </c>
      <c r="P320" s="275">
        <f t="shared" si="195"/>
        <v>0</v>
      </c>
      <c r="Q320" s="275">
        <f t="shared" si="195"/>
        <v>0</v>
      </c>
      <c r="R320" s="275">
        <f t="shared" si="195"/>
        <v>0</v>
      </c>
    </row>
    <row r="321" spans="1:18" s="34" customFormat="1" x14ac:dyDescent="0.25">
      <c r="A321" s="338"/>
      <c r="B321" s="265"/>
      <c r="C321" s="266"/>
      <c r="D321" s="339"/>
      <c r="E321" s="34" t="s">
        <v>610</v>
      </c>
      <c r="G321" s="34" t="s">
        <v>296</v>
      </c>
      <c r="H321" s="275">
        <f xml:space="preserve"> SUM(J321:R321)</f>
        <v>0</v>
      </c>
      <c r="J321" s="275">
        <f t="shared" ref="J321:R321" si="196" xml:space="preserve"> J311 + J316</f>
        <v>0</v>
      </c>
      <c r="K321" s="275">
        <f t="shared" si="196"/>
        <v>0</v>
      </c>
      <c r="L321" s="275">
        <f t="shared" si="196"/>
        <v>0</v>
      </c>
      <c r="M321" s="275">
        <f t="shared" si="196"/>
        <v>0</v>
      </c>
      <c r="N321" s="275">
        <f t="shared" si="196"/>
        <v>0</v>
      </c>
      <c r="O321" s="275">
        <f t="shared" si="196"/>
        <v>0</v>
      </c>
      <c r="P321" s="275">
        <f t="shared" si="196"/>
        <v>0</v>
      </c>
      <c r="Q321" s="275">
        <f t="shared" si="196"/>
        <v>0</v>
      </c>
      <c r="R321" s="275">
        <f t="shared" si="196"/>
        <v>0</v>
      </c>
    </row>
    <row r="322" spans="1:18" s="34" customFormat="1" x14ac:dyDescent="0.25">
      <c r="A322" s="338"/>
      <c r="B322" s="265"/>
      <c r="C322" s="266"/>
      <c r="D322" s="339"/>
      <c r="E322" s="34" t="s">
        <v>611</v>
      </c>
      <c r="G322" s="34" t="s">
        <v>296</v>
      </c>
      <c r="H322" s="275">
        <f xml:space="preserve"> SUM(J322:R322)</f>
        <v>0</v>
      </c>
      <c r="J322" s="275">
        <f t="shared" ref="J322:R322" si="197" xml:space="preserve"> J312 + J317</f>
        <v>0</v>
      </c>
      <c r="K322" s="275">
        <f t="shared" si="197"/>
        <v>0</v>
      </c>
      <c r="L322" s="275">
        <f t="shared" si="197"/>
        <v>0</v>
      </c>
      <c r="M322" s="275">
        <f t="shared" si="197"/>
        <v>0</v>
      </c>
      <c r="N322" s="275">
        <f t="shared" si="197"/>
        <v>0</v>
      </c>
      <c r="O322" s="275">
        <f t="shared" si="197"/>
        <v>0</v>
      </c>
      <c r="P322" s="275">
        <f t="shared" si="197"/>
        <v>0</v>
      </c>
      <c r="Q322" s="275">
        <f t="shared" si="197"/>
        <v>0</v>
      </c>
      <c r="R322" s="275">
        <f t="shared" si="197"/>
        <v>0</v>
      </c>
    </row>
    <row r="325" spans="1:18" x14ac:dyDescent="0.25">
      <c r="A325" s="10" t="s">
        <v>121</v>
      </c>
      <c r="B325" s="1"/>
      <c r="C325" s="1"/>
      <c r="D325" s="1"/>
      <c r="E325" s="1"/>
      <c r="F325" s="1"/>
      <c r="G325" s="1"/>
      <c r="H325" s="1"/>
      <c r="I325" s="1"/>
      <c r="J325" s="1"/>
      <c r="K325" s="1"/>
      <c r="L325" s="1"/>
      <c r="M325" s="1"/>
      <c r="N325" s="1"/>
      <c r="O325" s="1"/>
      <c r="P325" s="1"/>
      <c r="Q325" s="1"/>
      <c r="R325" s="1"/>
    </row>
  </sheetData>
  <conditionalFormatting sqref="F2">
    <cfRule type="cellIs" dxfId="40" priority="8" stopIfTrue="1" operator="notEqual">
      <formula>0</formula>
    </cfRule>
    <cfRule type="cellIs" dxfId="39" priority="9" stopIfTrue="1" operator="equal">
      <formula>""</formula>
    </cfRule>
  </conditionalFormatting>
  <conditionalFormatting sqref="F165">
    <cfRule type="cellIs" dxfId="38" priority="1" stopIfTrue="1" operator="notEqual">
      <formula>0</formula>
    </cfRule>
    <cfRule type="cellIs" dxfId="37" priority="2" stopIfTrue="1" operator="equal">
      <formula>""</formula>
    </cfRule>
  </conditionalFormatting>
  <conditionalFormatting sqref="J3:Z3">
    <cfRule type="cellIs" dxfId="36" priority="12" operator="equal">
      <formula>"Post-Fcst"</formula>
    </cfRule>
    <cfRule type="cellIs" dxfId="35" priority="13" operator="equal">
      <formula>"Forecast"</formula>
    </cfRule>
    <cfRule type="cellIs" dxfId="34" priority="14" operator="equal">
      <formula>"Pre Fcst"</formula>
    </cfRule>
  </conditionalFormatting>
  <conditionalFormatting sqref="J165:XFD165">
    <cfRule type="cellIs" dxfId="33" priority="3" stopIfTrue="1" operator="notEqual">
      <formula>0</formula>
    </cfRule>
    <cfRule type="cellIs" dxfId="32" priority="4" stopIfTrue="1" operator="equal">
      <formula>""</formula>
    </cfRule>
  </conditionalFormatting>
  <pageMargins left="0.70866141732283472" right="0.70866141732283472" top="0.74803149606299213" bottom="0.74803149606299213" header="0.31496062992125984" footer="0.31496062992125984"/>
  <pageSetup paperSize="8" scale="62" fitToHeight="0" orientation="landscape" r:id="rId1"/>
  <headerFooter>
    <oddHeader>&amp;L&amp;F&amp;C&amp;A&amp;ROFFICIAL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2995F-646E-4A72-B15F-E50932B6B5B9}">
  <sheetPr codeName="Sheet14">
    <outlinePr summaryBelow="0" summaryRight="0"/>
    <pageSetUpPr fitToPage="1"/>
  </sheetPr>
  <dimension ref="A1:XFC325"/>
  <sheetViews>
    <sheetView zoomScale="80" zoomScaleNormal="80" workbookViewId="0">
      <pane xSplit="9" ySplit="6" topLeftCell="J7" activePane="bottomRight" state="frozen"/>
      <selection pane="topRight"/>
      <selection pane="bottomLeft"/>
      <selection pane="bottomRight"/>
    </sheetView>
  </sheetViews>
  <sheetFormatPr defaultColWidth="0" defaultRowHeight="13.2" x14ac:dyDescent="0.25"/>
  <cols>
    <col min="1" max="1" width="1.88671875" style="50" customWidth="1"/>
    <col min="2" max="2" width="1.88671875" style="61" customWidth="1"/>
    <col min="3" max="3" width="1.88671875" style="110" customWidth="1"/>
    <col min="4" max="4" width="1.88671875" style="55" customWidth="1"/>
    <col min="5" max="5" width="73.44140625" style="7" bestFit="1" customWidth="1"/>
    <col min="6" max="6" width="12.5546875" style="7" customWidth="1"/>
    <col min="7" max="7" width="10.88671875" style="7" bestFit="1" customWidth="1"/>
    <col min="8" max="8" width="11.5546875" style="7" customWidth="1"/>
    <col min="9" max="9" width="2.5546875" style="7" customWidth="1"/>
    <col min="10" max="18" width="11.5546875" style="7" customWidth="1"/>
    <col min="19" max="26" width="11.5546875" style="7" hidden="1" customWidth="1"/>
    <col min="27" max="16384" width="0" style="7" hidden="1"/>
  </cols>
  <sheetData>
    <row r="1" spans="1:26" s="122" customFormat="1" ht="25.2" x14ac:dyDescent="0.4">
      <c r="A1" s="118" t="str">
        <f ca="1" xml:space="preserve"> RIGHT(CELL("filename", $A$1), LEN(CELL("filename", $A$1)) - SEARCH("]", CELL("filename", $A$1)))</f>
        <v>Calcs-BR</v>
      </c>
      <c r="B1" s="119"/>
      <c r="C1" s="120"/>
      <c r="D1" s="121"/>
      <c r="S1" s="123"/>
      <c r="T1" s="123"/>
      <c r="U1" s="123"/>
      <c r="V1" s="123"/>
      <c r="W1" s="123"/>
      <c r="X1" s="123"/>
      <c r="Y1" s="123"/>
      <c r="Z1" s="123"/>
    </row>
    <row r="2" spans="1:26" s="28" customFormat="1" x14ac:dyDescent="0.25">
      <c r="B2" s="58"/>
      <c r="C2" s="107"/>
      <c r="D2" s="52"/>
      <c r="E2" s="26" t="str">
        <f>Time!E$23</f>
        <v>Model Period END</v>
      </c>
      <c r="F2" s="29">
        <f xml:space="preserve"> Checks!$F$9</f>
        <v>0</v>
      </c>
      <c r="G2" s="26" t="s">
        <v>346</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c r="S4" s="21"/>
      <c r="T4" s="21"/>
      <c r="U4" s="21"/>
      <c r="V4" s="21"/>
      <c r="W4" s="21"/>
      <c r="X4" s="21"/>
      <c r="Y4" s="21"/>
      <c r="Z4" s="21"/>
    </row>
    <row r="5" spans="1:26" s="24" customFormat="1" x14ac:dyDescent="0.25">
      <c r="B5" s="60"/>
      <c r="C5" s="109"/>
      <c r="D5" s="54"/>
      <c r="E5" s="21"/>
      <c r="F5" s="21"/>
      <c r="G5" s="226"/>
      <c r="H5" s="21"/>
      <c r="I5" s="21"/>
      <c r="J5" s="7"/>
      <c r="K5" s="7"/>
      <c r="L5" s="7"/>
      <c r="M5" s="7"/>
      <c r="N5" s="7"/>
      <c r="O5" s="7"/>
      <c r="P5" s="7"/>
      <c r="Q5" s="7"/>
      <c r="R5" s="7"/>
      <c r="S5" s="21"/>
      <c r="T5" s="21"/>
      <c r="U5" s="21"/>
      <c r="V5" s="21"/>
      <c r="W5" s="21"/>
      <c r="X5" s="21"/>
      <c r="Y5" s="21"/>
      <c r="Z5" s="21"/>
    </row>
    <row r="6" spans="1:26" s="24" customFormat="1" x14ac:dyDescent="0.25">
      <c r="B6" s="60"/>
      <c r="C6" s="109"/>
      <c r="D6" s="54"/>
      <c r="E6" s="21" t="str">
        <f>Time!E$11</f>
        <v>Model column counter</v>
      </c>
      <c r="F6" s="5" t="s">
        <v>244</v>
      </c>
      <c r="G6" s="5" t="s">
        <v>179</v>
      </c>
      <c r="H6" s="5" t="s">
        <v>347</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x14ac:dyDescent="0.25">
      <c r="A8" s="283" t="s">
        <v>494</v>
      </c>
      <c r="B8" s="284"/>
      <c r="C8" s="285"/>
      <c r="D8" s="285"/>
      <c r="E8" s="285"/>
      <c r="F8" s="285"/>
      <c r="G8" s="285"/>
      <c r="H8" s="285"/>
      <c r="I8" s="285"/>
      <c r="J8" s="285"/>
      <c r="K8" s="285"/>
      <c r="L8" s="285"/>
      <c r="M8" s="285"/>
      <c r="N8" s="285"/>
      <c r="O8" s="285"/>
      <c r="P8" s="285"/>
      <c r="Q8" s="285"/>
      <c r="R8" s="285"/>
    </row>
    <row r="10" spans="1:26" x14ac:dyDescent="0.25">
      <c r="C10" s="110" t="s">
        <v>495</v>
      </c>
    </row>
    <row r="12" spans="1:26" x14ac:dyDescent="0.25">
      <c r="B12" s="61" t="s">
        <v>496</v>
      </c>
    </row>
    <row r="13" spans="1:26" s="30" customFormat="1" x14ac:dyDescent="0.25">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1.999999999999913E-2</v>
      </c>
    </row>
    <row r="14" spans="1:26" s="205" customFormat="1" x14ac:dyDescent="0.25">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1.0000000000000675E-2</v>
      </c>
    </row>
    <row r="15" spans="1:26" s="172" customFormat="1" x14ac:dyDescent="0.25">
      <c r="A15" s="173"/>
      <c r="B15" s="174"/>
      <c r="C15" s="175"/>
      <c r="D15" s="176"/>
      <c r="E15" s="172" t="s">
        <v>497</v>
      </c>
      <c r="G15" s="92" t="s">
        <v>423</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2.9999999999999805E-2</v>
      </c>
      <c r="S15" s="177"/>
      <c r="T15" s="177"/>
      <c r="U15" s="177"/>
      <c r="V15" s="177"/>
      <c r="W15" s="177"/>
      <c r="X15" s="177"/>
      <c r="Y15" s="177"/>
      <c r="Z15" s="177"/>
    </row>
    <row r="17" spans="1:16383" s="37" customFormat="1" x14ac:dyDescent="0.25">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5">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1.999999999999913E-2</v>
      </c>
    </row>
    <row r="19" spans="1:16383" s="216" customFormat="1" x14ac:dyDescent="0.25">
      <c r="A19" s="212"/>
      <c r="B19" s="213"/>
      <c r="C19" s="214"/>
      <c r="D19" s="215"/>
      <c r="E19" s="172" t="s">
        <v>498</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1.1290650330958518</v>
      </c>
      <c r="S19" s="218"/>
      <c r="T19" s="218"/>
      <c r="U19" s="218"/>
      <c r="V19" s="218"/>
      <c r="W19" s="218"/>
      <c r="X19" s="218"/>
      <c r="Y19" s="218"/>
      <c r="Z19" s="218"/>
    </row>
    <row r="20" spans="1:16383" s="216" customFormat="1" x14ac:dyDescent="0.25">
      <c r="A20" s="212"/>
      <c r="B20" s="213"/>
      <c r="C20" s="214"/>
      <c r="D20" s="215"/>
      <c r="I20" s="218"/>
      <c r="S20" s="218"/>
      <c r="T20" s="218"/>
      <c r="U20" s="218"/>
      <c r="V20" s="218"/>
      <c r="W20" s="218"/>
      <c r="X20" s="218"/>
      <c r="Y20" s="218"/>
      <c r="Z20" s="218"/>
    </row>
    <row r="21" spans="1:16383" x14ac:dyDescent="0.25">
      <c r="B21" s="61" t="s">
        <v>499</v>
      </c>
    </row>
    <row r="22" spans="1:16383" s="169" customFormat="1" x14ac:dyDescent="0.25">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0</v>
      </c>
      <c r="N22" s="241">
        <f t="shared" si="3"/>
        <v>0</v>
      </c>
      <c r="O22" s="241">
        <f t="shared" si="3"/>
        <v>0</v>
      </c>
      <c r="P22" s="241">
        <f t="shared" si="3"/>
        <v>0</v>
      </c>
      <c r="Q22" s="241">
        <f t="shared" si="3"/>
        <v>0</v>
      </c>
      <c r="R22" s="241">
        <f t="shared" si="3"/>
        <v>0</v>
      </c>
    </row>
    <row r="23" spans="1:16383" s="172" customFormat="1" x14ac:dyDescent="0.25">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2.9999999999999805E-2</v>
      </c>
      <c r="S23" s="177"/>
      <c r="T23" s="177"/>
      <c r="U23" s="177"/>
      <c r="V23" s="177"/>
      <c r="W23" s="177"/>
      <c r="X23" s="177"/>
      <c r="Y23" s="177"/>
      <c r="Z23" s="177"/>
    </row>
    <row r="24" spans="1:16383" s="91" customFormat="1" x14ac:dyDescent="0.25">
      <c r="A24" s="170"/>
      <c r="B24" s="165"/>
      <c r="C24" s="166"/>
      <c r="D24" s="171"/>
      <c r="E24" s="172" t="s">
        <v>500</v>
      </c>
      <c r="G24" s="91" t="s">
        <v>296</v>
      </c>
      <c r="J24" s="184">
        <f>J22*J23</f>
        <v>0</v>
      </c>
      <c r="K24" s="184">
        <f t="shared" ref="K24:R24" si="5">K22*K23</f>
        <v>0</v>
      </c>
      <c r="L24" s="184">
        <f t="shared" si="5"/>
        <v>0</v>
      </c>
      <c r="M24" s="184">
        <f>M22*M23</f>
        <v>0</v>
      </c>
      <c r="N24" s="184">
        <f t="shared" si="5"/>
        <v>0</v>
      </c>
      <c r="O24" s="184">
        <f t="shared" si="5"/>
        <v>0</v>
      </c>
      <c r="P24" s="184">
        <f t="shared" si="5"/>
        <v>0</v>
      </c>
      <c r="Q24" s="184">
        <f t="shared" si="5"/>
        <v>0</v>
      </c>
      <c r="R24" s="184">
        <f t="shared" si="5"/>
        <v>0</v>
      </c>
      <c r="S24" s="92"/>
      <c r="T24" s="92"/>
      <c r="U24" s="92"/>
      <c r="V24" s="92"/>
      <c r="W24" s="92"/>
      <c r="X24" s="92"/>
      <c r="Y24" s="92"/>
      <c r="Z24" s="92"/>
    </row>
    <row r="26" spans="1:16383" s="205" customFormat="1" x14ac:dyDescent="0.25">
      <c r="A26" s="201"/>
      <c r="B26" s="202"/>
      <c r="C26" s="203"/>
      <c r="D26" s="204"/>
      <c r="E26" s="37" t="str">
        <f xml:space="preserve"> InpR!E$101</f>
        <v>Run-off rate - CPI(H) + RPI wedge - active - BR</v>
      </c>
      <c r="F26" s="205">
        <f xml:space="preserve"> InpR!F$101</f>
        <v>0</v>
      </c>
      <c r="G26" s="223" t="str">
        <f xml:space="preserve"> InpR!G$101</f>
        <v>%</v>
      </c>
      <c r="H26" s="205">
        <f xml:space="preserve"> InpR!H$101</f>
        <v>0</v>
      </c>
      <c r="I26" s="205">
        <f xml:space="preserve"> InpR!I$101</f>
        <v>0</v>
      </c>
      <c r="J26" s="205">
        <f xml:space="preserve"> InpR!J$101</f>
        <v>0</v>
      </c>
      <c r="K26" s="205">
        <f xml:space="preserve"> InpR!K$101</f>
        <v>0</v>
      </c>
      <c r="L26" s="205">
        <f xml:space="preserve"> InpR!L$101</f>
        <v>0</v>
      </c>
      <c r="M26" s="205">
        <f xml:space="preserve"> InpR!M$101</f>
        <v>0</v>
      </c>
      <c r="N26" s="205">
        <f xml:space="preserve"> InpR!N$101</f>
        <v>0</v>
      </c>
      <c r="O26" s="205">
        <f xml:space="preserve"> InpR!O$101</f>
        <v>0</v>
      </c>
      <c r="P26" s="205">
        <f xml:space="preserve"> InpR!P$101</f>
        <v>0</v>
      </c>
      <c r="Q26" s="205">
        <f xml:space="preserve"> InpR!Q$101</f>
        <v>0</v>
      </c>
      <c r="R26" s="205">
        <f xml:space="preserve"> InpR!R$101</f>
        <v>0</v>
      </c>
    </row>
    <row r="27" spans="1:16383" s="161" customFormat="1" x14ac:dyDescent="0.25">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0</v>
      </c>
      <c r="N27" s="241">
        <f t="shared" si="6"/>
        <v>0</v>
      </c>
      <c r="O27" s="241">
        <f t="shared" si="6"/>
        <v>0</v>
      </c>
      <c r="P27" s="241">
        <f t="shared" si="6"/>
        <v>0</v>
      </c>
      <c r="Q27" s="241">
        <f t="shared" si="6"/>
        <v>0</v>
      </c>
      <c r="R27" s="241">
        <f t="shared" si="6"/>
        <v>0</v>
      </c>
    </row>
    <row r="28" spans="1:16383" x14ac:dyDescent="0.25">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0</v>
      </c>
      <c r="N28" s="184">
        <f t="shared" si="7"/>
        <v>0</v>
      </c>
      <c r="O28" s="184">
        <f t="shared" si="7"/>
        <v>0</v>
      </c>
      <c r="P28" s="184">
        <f t="shared" si="7"/>
        <v>0</v>
      </c>
      <c r="Q28" s="184">
        <f t="shared" si="7"/>
        <v>0</v>
      </c>
      <c r="R28" s="184">
        <f t="shared" si="7"/>
        <v>0</v>
      </c>
    </row>
    <row r="29" spans="1:16383" x14ac:dyDescent="0.25">
      <c r="A29" s="170"/>
      <c r="B29" s="165"/>
      <c r="C29" s="166"/>
      <c r="D29" s="171"/>
      <c r="E29" s="91" t="s">
        <v>501</v>
      </c>
      <c r="F29" s="91"/>
      <c r="G29" s="91" t="s">
        <v>296</v>
      </c>
      <c r="H29" s="184"/>
      <c r="I29" s="184"/>
      <c r="J29" s="184">
        <f t="shared" ref="J29:R29" si="8" xml:space="preserve"> (J27+J28) * J26</f>
        <v>0</v>
      </c>
      <c r="K29" s="184">
        <f t="shared" si="8"/>
        <v>0</v>
      </c>
      <c r="L29" s="184">
        <f xml:space="preserve"> (L27+L28) * L26</f>
        <v>0</v>
      </c>
      <c r="M29" s="184">
        <f t="shared" si="8"/>
        <v>0</v>
      </c>
      <c r="N29" s="184">
        <f t="shared" si="8"/>
        <v>0</v>
      </c>
      <c r="O29" s="184">
        <f t="shared" si="8"/>
        <v>0</v>
      </c>
      <c r="P29" s="184">
        <f t="shared" si="8"/>
        <v>0</v>
      </c>
      <c r="Q29" s="184">
        <f t="shared" si="8"/>
        <v>0</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5">
      <c r="F30" s="138"/>
      <c r="G30" s="138"/>
      <c r="H30" s="138"/>
    </row>
    <row r="31" spans="1:16383" s="200" customFormat="1" x14ac:dyDescent="0.25">
      <c r="A31" s="196"/>
      <c r="B31" s="197"/>
      <c r="C31" s="198"/>
      <c r="D31" s="199"/>
      <c r="E31" s="200" t="str">
        <f>InpR!$E$94</f>
        <v>RCV - CPI(H) + RPI wedge initial balance - nominal - BR</v>
      </c>
      <c r="F31" s="250">
        <f>InpR!$F$94</f>
        <v>0</v>
      </c>
      <c r="G31" s="249" t="str">
        <f>InpR!$G$94</f>
        <v>£m</v>
      </c>
      <c r="H31" s="30"/>
    </row>
    <row r="32" spans="1:16383" s="37" customFormat="1" x14ac:dyDescent="0.25">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5">
      <c r="A33" s="48"/>
      <c r="B33" s="59"/>
      <c r="C33" s="108"/>
      <c r="D33" s="53"/>
    </row>
    <row r="34" spans="1:26" x14ac:dyDescent="0.25">
      <c r="A34" s="47"/>
      <c r="B34" s="51"/>
      <c r="C34" s="111"/>
      <c r="D34" s="56"/>
      <c r="E34" s="7" t="s">
        <v>502</v>
      </c>
      <c r="G34" s="92" t="s">
        <v>296</v>
      </c>
      <c r="J34" s="242">
        <f t="shared" ref="J34:R34" si="9" xml:space="preserve"> I37</f>
        <v>0</v>
      </c>
      <c r="K34" s="242">
        <f t="shared" si="9"/>
        <v>0</v>
      </c>
      <c r="L34" s="242">
        <f t="shared" si="9"/>
        <v>0</v>
      </c>
      <c r="M34" s="242">
        <f t="shared" si="9"/>
        <v>0</v>
      </c>
      <c r="N34" s="242">
        <f t="shared" si="9"/>
        <v>0</v>
      </c>
      <c r="O34" s="242">
        <f t="shared" si="9"/>
        <v>0</v>
      </c>
      <c r="P34" s="242">
        <f t="shared" si="9"/>
        <v>0</v>
      </c>
      <c r="Q34" s="242">
        <f t="shared" si="9"/>
        <v>0</v>
      </c>
      <c r="R34" s="242">
        <f t="shared" si="9"/>
        <v>0</v>
      </c>
    </row>
    <row r="35" spans="1:26" x14ac:dyDescent="0.25">
      <c r="A35" s="47"/>
      <c r="B35" s="51"/>
      <c r="C35" s="111"/>
      <c r="D35" s="56" t="s">
        <v>503</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0</v>
      </c>
      <c r="N35" s="242">
        <f t="shared" si="10"/>
        <v>0</v>
      </c>
      <c r="O35" s="242">
        <f t="shared" si="10"/>
        <v>0</v>
      </c>
      <c r="P35" s="242">
        <f t="shared" si="10"/>
        <v>0</v>
      </c>
      <c r="Q35" s="242">
        <f t="shared" si="10"/>
        <v>0</v>
      </c>
      <c r="R35" s="242">
        <f t="shared" si="10"/>
        <v>0</v>
      </c>
    </row>
    <row r="36" spans="1:26" x14ac:dyDescent="0.25">
      <c r="A36" s="47"/>
      <c r="B36" s="51"/>
      <c r="C36" s="111"/>
      <c r="D36" s="56" t="s">
        <v>504</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0</v>
      </c>
      <c r="N36" s="242">
        <f t="shared" si="11"/>
        <v>0</v>
      </c>
      <c r="O36" s="242">
        <f t="shared" si="11"/>
        <v>0</v>
      </c>
      <c r="P36" s="242">
        <f t="shared" si="11"/>
        <v>0</v>
      </c>
      <c r="Q36" s="242">
        <f t="shared" si="11"/>
        <v>0</v>
      </c>
      <c r="R36" s="242">
        <f t="shared" si="11"/>
        <v>0</v>
      </c>
    </row>
    <row r="37" spans="1:26" s="138" customFormat="1" x14ac:dyDescent="0.25">
      <c r="A37" s="134"/>
      <c r="B37" s="135"/>
      <c r="C37" s="136"/>
      <c r="D37" s="137"/>
      <c r="E37" s="138" t="s">
        <v>505</v>
      </c>
      <c r="G37" s="163" t="s">
        <v>296</v>
      </c>
      <c r="J37" s="243">
        <f t="shared" ref="J37:R37" si="12" xml:space="preserve"> IF( J32 = 1, $F31, J34 + J35 - J36)</f>
        <v>0</v>
      </c>
      <c r="K37" s="243">
        <f t="shared" si="12"/>
        <v>0</v>
      </c>
      <c r="L37" s="243">
        <f t="shared" si="12"/>
        <v>0</v>
      </c>
      <c r="M37" s="243">
        <f t="shared" si="12"/>
        <v>0</v>
      </c>
      <c r="N37" s="243">
        <f t="shared" si="12"/>
        <v>0</v>
      </c>
      <c r="O37" s="243">
        <f t="shared" si="12"/>
        <v>0</v>
      </c>
      <c r="P37" s="243">
        <f t="shared" si="12"/>
        <v>0</v>
      </c>
      <c r="Q37" s="243">
        <f t="shared" si="12"/>
        <v>0</v>
      </c>
      <c r="R37" s="243">
        <f t="shared" si="12"/>
        <v>0</v>
      </c>
    </row>
    <row r="39" spans="1:26" s="92" customFormat="1" x14ac:dyDescent="0.25">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0</v>
      </c>
      <c r="N39" s="185">
        <f t="shared" si="13"/>
        <v>0</v>
      </c>
      <c r="O39" s="185">
        <f t="shared" si="13"/>
        <v>0</v>
      </c>
      <c r="P39" s="185">
        <f t="shared" si="13"/>
        <v>0</v>
      </c>
      <c r="Q39" s="185">
        <f t="shared" si="13"/>
        <v>0</v>
      </c>
      <c r="R39" s="185">
        <f t="shared" si="13"/>
        <v>0</v>
      </c>
    </row>
    <row r="40" spans="1:26" s="92" customFormat="1" x14ac:dyDescent="0.25">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0</v>
      </c>
      <c r="N40" s="242">
        <f t="shared" si="14"/>
        <v>0</v>
      </c>
      <c r="O40" s="242">
        <f t="shared" si="14"/>
        <v>0</v>
      </c>
      <c r="P40" s="242">
        <f t="shared" si="14"/>
        <v>0</v>
      </c>
      <c r="Q40" s="242">
        <f t="shared" si="14"/>
        <v>0</v>
      </c>
      <c r="R40" s="242">
        <f t="shared" si="14"/>
        <v>0</v>
      </c>
    </row>
    <row r="41" spans="1:26" s="92" customFormat="1" x14ac:dyDescent="0.25">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0</v>
      </c>
      <c r="M41" s="185">
        <f t="shared" si="15"/>
        <v>0</v>
      </c>
      <c r="N41" s="185">
        <f t="shared" si="15"/>
        <v>0</v>
      </c>
      <c r="O41" s="185">
        <f t="shared" si="15"/>
        <v>0</v>
      </c>
      <c r="P41" s="185">
        <f t="shared" si="15"/>
        <v>0</v>
      </c>
      <c r="Q41" s="185">
        <f t="shared" si="15"/>
        <v>0</v>
      </c>
      <c r="R41" s="185">
        <f t="shared" si="15"/>
        <v>0</v>
      </c>
    </row>
    <row r="42" spans="1:26" s="92" customFormat="1" x14ac:dyDescent="0.25">
      <c r="A42" s="164"/>
      <c r="B42" s="165"/>
      <c r="C42" s="166"/>
      <c r="D42" s="167"/>
      <c r="E42" s="92" t="s">
        <v>506</v>
      </c>
      <c r="G42" s="92" t="s">
        <v>296</v>
      </c>
      <c r="J42" s="185">
        <f t="shared" ref="J42:L42" si="16" xml:space="preserve"> ( (J39+J40) + J41) / 2</f>
        <v>0</v>
      </c>
      <c r="K42" s="185">
        <f t="shared" si="16"/>
        <v>0</v>
      </c>
      <c r="L42" s="185">
        <f t="shared" si="16"/>
        <v>0</v>
      </c>
      <c r="M42" s="185">
        <f xml:space="preserve"> ( (M39+M40) + M41) / 2</f>
        <v>0</v>
      </c>
      <c r="N42" s="185">
        <f t="shared" ref="N42:R42" si="17" xml:space="preserve"> ( (N39+N40) + N41) / 2</f>
        <v>0</v>
      </c>
      <c r="O42" s="185">
        <f t="shared" si="17"/>
        <v>0</v>
      </c>
      <c r="P42" s="185">
        <f t="shared" si="17"/>
        <v>0</v>
      </c>
      <c r="Q42" s="185">
        <f t="shared" si="17"/>
        <v>0</v>
      </c>
      <c r="R42" s="185">
        <f t="shared" si="17"/>
        <v>0</v>
      </c>
    </row>
    <row r="43" spans="1:26" s="92" customFormat="1" x14ac:dyDescent="0.25">
      <c r="A43" s="164"/>
      <c r="B43" s="165"/>
      <c r="C43" s="166"/>
      <c r="D43" s="167"/>
    </row>
    <row r="44" spans="1:26" x14ac:dyDescent="0.25">
      <c r="B44" s="61" t="s">
        <v>507</v>
      </c>
    </row>
    <row r="45" spans="1:26" s="205" customFormat="1" x14ac:dyDescent="0.25">
      <c r="A45" s="201"/>
      <c r="B45" s="202"/>
      <c r="C45" s="203"/>
      <c r="D45" s="204"/>
      <c r="E45" s="205" t="str">
        <f xml:space="preserve"> InpR!E$108</f>
        <v>WACC on RCV - CPI(H) + RPI wedge bf and additions - BR</v>
      </c>
      <c r="F45" s="205">
        <f xml:space="preserve"> InpR!F$108</f>
        <v>0</v>
      </c>
      <c r="G45" s="223" t="str">
        <f xml:space="preserve"> InpR!G$108</f>
        <v>%</v>
      </c>
      <c r="H45" s="205">
        <f xml:space="preserve"> InpR!H$108</f>
        <v>0</v>
      </c>
      <c r="I45" s="205">
        <f xml:space="preserve"> InpR!I$108</f>
        <v>0</v>
      </c>
      <c r="J45" s="205">
        <f xml:space="preserve"> InpR!J$108</f>
        <v>0</v>
      </c>
      <c r="K45" s="205">
        <f xml:space="preserve"> InpR!K$108</f>
        <v>0</v>
      </c>
      <c r="L45" s="205">
        <f xml:space="preserve"> InpR!L$108</f>
        <v>0</v>
      </c>
      <c r="M45" s="205">
        <f xml:space="preserve"> InpR!M$108</f>
        <v>1.920357193840716E-2</v>
      </c>
      <c r="N45" s="205">
        <f xml:space="preserve"> InpR!N$108</f>
        <v>1.920357193840716E-2</v>
      </c>
      <c r="O45" s="205">
        <f xml:space="preserve"> InpR!O$108</f>
        <v>1.920357193840716E-2</v>
      </c>
      <c r="P45" s="205">
        <f xml:space="preserve"> InpR!P$108</f>
        <v>1.920357193840716E-2</v>
      </c>
      <c r="Q45" s="205">
        <f xml:space="preserve"> InpR!Q$108</f>
        <v>1.920357193840716E-2</v>
      </c>
      <c r="R45" s="205">
        <f xml:space="preserve"> InpR!R$108</f>
        <v>0</v>
      </c>
    </row>
    <row r="46" spans="1:26" s="92" customFormat="1" x14ac:dyDescent="0.25">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5">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0</v>
      </c>
      <c r="M47" s="184">
        <f t="shared" si="18"/>
        <v>0</v>
      </c>
      <c r="N47" s="184">
        <f t="shared" si="18"/>
        <v>0</v>
      </c>
      <c r="O47" s="184">
        <f t="shared" si="18"/>
        <v>0</v>
      </c>
      <c r="P47" s="184">
        <f t="shared" si="18"/>
        <v>0</v>
      </c>
      <c r="Q47" s="184">
        <f t="shared" si="18"/>
        <v>0</v>
      </c>
      <c r="R47" s="184">
        <f t="shared" si="18"/>
        <v>0</v>
      </c>
      <c r="S47" s="92"/>
      <c r="T47" s="92"/>
      <c r="U47" s="92"/>
      <c r="V47" s="92"/>
      <c r="W47" s="92"/>
      <c r="X47" s="92"/>
      <c r="Y47" s="92"/>
      <c r="Z47" s="92"/>
    </row>
    <row r="48" spans="1:26" s="91" customFormat="1" x14ac:dyDescent="0.25">
      <c r="A48" s="170"/>
      <c r="B48" s="165"/>
      <c r="C48" s="166"/>
      <c r="D48" s="171"/>
      <c r="E48" s="172" t="s">
        <v>508</v>
      </c>
      <c r="G48" s="91" t="s">
        <v>296</v>
      </c>
      <c r="H48" s="184"/>
      <c r="I48" s="184"/>
      <c r="J48" s="184">
        <f t="shared" ref="J48:K48" si="19">J45*J47*J46</f>
        <v>0</v>
      </c>
      <c r="K48" s="184">
        <f t="shared" si="19"/>
        <v>0</v>
      </c>
      <c r="L48" s="184">
        <f>L45*L47*L46</f>
        <v>0</v>
      </c>
      <c r="M48" s="184">
        <f>M45*M47*M46</f>
        <v>0</v>
      </c>
      <c r="N48" s="184">
        <f t="shared" ref="N48:R48" si="20">N45*N47*N46</f>
        <v>0</v>
      </c>
      <c r="O48" s="184">
        <f t="shared" si="20"/>
        <v>0</v>
      </c>
      <c r="P48" s="184">
        <f t="shared" si="20"/>
        <v>0</v>
      </c>
      <c r="Q48" s="184">
        <f t="shared" si="20"/>
        <v>0</v>
      </c>
      <c r="R48" s="184">
        <f t="shared" si="20"/>
        <v>0</v>
      </c>
      <c r="S48" s="92"/>
      <c r="T48" s="92"/>
      <c r="U48" s="92"/>
      <c r="V48" s="92"/>
      <c r="W48" s="92"/>
      <c r="X48" s="92"/>
      <c r="Y48" s="92"/>
      <c r="Z48" s="92"/>
    </row>
    <row r="49" spans="1:26" s="91" customFormat="1" x14ac:dyDescent="0.25">
      <c r="A49" s="170"/>
      <c r="B49" s="165"/>
      <c r="C49" s="166"/>
      <c r="D49" s="171"/>
      <c r="S49" s="92"/>
      <c r="T49" s="92"/>
      <c r="U49" s="92"/>
      <c r="V49" s="92"/>
      <c r="W49" s="92"/>
      <c r="X49" s="92"/>
      <c r="Y49" s="92"/>
      <c r="Z49" s="92"/>
    </row>
    <row r="50" spans="1:26" x14ac:dyDescent="0.25">
      <c r="B50" s="61" t="s">
        <v>509</v>
      </c>
    </row>
    <row r="51" spans="1:26" s="91" customFormat="1" x14ac:dyDescent="0.25">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0</v>
      </c>
      <c r="N51" s="184">
        <f t="shared" si="21"/>
        <v>0</v>
      </c>
      <c r="O51" s="184">
        <f t="shared" si="21"/>
        <v>0</v>
      </c>
      <c r="P51" s="184">
        <f t="shared" si="21"/>
        <v>0</v>
      </c>
      <c r="Q51" s="184">
        <f t="shared" si="21"/>
        <v>0</v>
      </c>
      <c r="R51" s="184">
        <f t="shared" si="21"/>
        <v>0</v>
      </c>
      <c r="S51" s="92"/>
      <c r="T51" s="92"/>
      <c r="U51" s="92"/>
      <c r="V51" s="92"/>
      <c r="W51" s="92"/>
      <c r="X51" s="92"/>
      <c r="Y51" s="92"/>
      <c r="Z51" s="92"/>
    </row>
    <row r="52" spans="1:26" s="91" customFormat="1" x14ac:dyDescent="0.25">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0</v>
      </c>
      <c r="N52" s="184">
        <f t="shared" si="22"/>
        <v>0</v>
      </c>
      <c r="O52" s="184">
        <f t="shared" si="22"/>
        <v>0</v>
      </c>
      <c r="P52" s="184">
        <f t="shared" si="22"/>
        <v>0</v>
      </c>
      <c r="Q52" s="184">
        <f t="shared" si="22"/>
        <v>0</v>
      </c>
      <c r="R52" s="184">
        <f t="shared" si="22"/>
        <v>0</v>
      </c>
      <c r="S52" s="92"/>
      <c r="T52" s="92"/>
      <c r="U52" s="92"/>
      <c r="V52" s="92"/>
      <c r="W52" s="92"/>
      <c r="X52" s="92"/>
      <c r="Y52" s="92"/>
      <c r="Z52" s="92"/>
    </row>
    <row r="53" spans="1:26" s="91" customFormat="1" x14ac:dyDescent="0.25">
      <c r="A53" s="170"/>
      <c r="B53" s="165"/>
      <c r="C53" s="166"/>
      <c r="D53" s="171"/>
      <c r="E53" s="172" t="s">
        <v>510</v>
      </c>
      <c r="G53" s="91" t="str">
        <f xml:space="preserve"> G$48</f>
        <v>£m</v>
      </c>
      <c r="H53" s="184">
        <f>SUM(J53:R53)</f>
        <v>0</v>
      </c>
      <c r="I53" s="184"/>
      <c r="J53" s="184">
        <f t="shared" ref="J53:R53" si="23">SUM(J51:J52)</f>
        <v>0</v>
      </c>
      <c r="K53" s="184">
        <f t="shared" si="23"/>
        <v>0</v>
      </c>
      <c r="L53" s="184">
        <f>SUM(L51:L52)</f>
        <v>0</v>
      </c>
      <c r="M53" s="185">
        <f t="shared" si="23"/>
        <v>0</v>
      </c>
      <c r="N53" s="185">
        <f t="shared" si="23"/>
        <v>0</v>
      </c>
      <c r="O53" s="184">
        <f t="shared" si="23"/>
        <v>0</v>
      </c>
      <c r="P53" s="184">
        <f t="shared" si="23"/>
        <v>0</v>
      </c>
      <c r="Q53" s="184">
        <f t="shared" si="23"/>
        <v>0</v>
      </c>
      <c r="R53" s="184">
        <f t="shared" si="23"/>
        <v>0</v>
      </c>
      <c r="S53" s="92"/>
      <c r="T53" s="92"/>
      <c r="U53" s="92"/>
      <c r="V53" s="92"/>
      <c r="W53" s="92"/>
      <c r="X53" s="92"/>
      <c r="Y53" s="92"/>
      <c r="Z53" s="92"/>
    </row>
    <row r="55" spans="1:26" x14ac:dyDescent="0.25">
      <c r="A55" s="283" t="s">
        <v>511</v>
      </c>
      <c r="B55" s="284"/>
      <c r="C55" s="285"/>
      <c r="D55" s="285"/>
      <c r="E55" s="285"/>
      <c r="F55" s="285"/>
      <c r="G55" s="285"/>
      <c r="H55" s="285"/>
      <c r="I55" s="285"/>
      <c r="J55" s="285"/>
      <c r="K55" s="285"/>
      <c r="L55" s="285"/>
      <c r="M55" s="285"/>
      <c r="N55" s="285"/>
      <c r="O55" s="285"/>
      <c r="P55" s="285"/>
      <c r="Q55" s="285"/>
      <c r="R55" s="285"/>
    </row>
    <row r="56" spans="1:26" x14ac:dyDescent="0.25">
      <c r="M56" s="177"/>
      <c r="N56" s="177"/>
      <c r="O56" s="177"/>
      <c r="P56" s="177"/>
      <c r="Q56" s="177"/>
    </row>
    <row r="57" spans="1:26" x14ac:dyDescent="0.25">
      <c r="C57" s="110" t="s">
        <v>512</v>
      </c>
      <c r="M57" s="177"/>
      <c r="N57" s="177"/>
      <c r="O57" s="177"/>
      <c r="P57" s="177"/>
      <c r="Q57" s="177"/>
    </row>
    <row r="58" spans="1:26" x14ac:dyDescent="0.25">
      <c r="C58" s="110" t="s">
        <v>513</v>
      </c>
      <c r="M58" s="177"/>
      <c r="N58" s="177"/>
      <c r="O58" s="177"/>
      <c r="P58" s="177"/>
      <c r="Q58" s="177"/>
    </row>
    <row r="59" spans="1:26" x14ac:dyDescent="0.25">
      <c r="C59" s="110" t="s">
        <v>514</v>
      </c>
      <c r="M59" s="177"/>
      <c r="N59" s="177"/>
      <c r="O59" s="177"/>
      <c r="P59" s="177"/>
      <c r="Q59" s="177"/>
    </row>
    <row r="60" spans="1:26" x14ac:dyDescent="0.25">
      <c r="M60" s="177"/>
      <c r="N60" s="177"/>
      <c r="O60" s="177"/>
      <c r="P60" s="177"/>
      <c r="Q60" s="177"/>
    </row>
    <row r="61" spans="1:26" s="91" customFormat="1" x14ac:dyDescent="0.25">
      <c r="A61" s="170"/>
      <c r="B61" s="165"/>
      <c r="C61" s="166"/>
      <c r="D61" s="171"/>
      <c r="E61" s="172" t="s">
        <v>515</v>
      </c>
      <c r="G61" s="91" t="s">
        <v>296</v>
      </c>
      <c r="J61" s="184">
        <f t="shared" ref="J61:R61" si="24" xml:space="preserve"> J53</f>
        <v>0</v>
      </c>
      <c r="K61" s="184">
        <f t="shared" si="24"/>
        <v>0</v>
      </c>
      <c r="L61" s="184">
        <f t="shared" si="24"/>
        <v>0</v>
      </c>
      <c r="M61" s="184">
        <f t="shared" si="24"/>
        <v>0</v>
      </c>
      <c r="N61" s="184">
        <f t="shared" si="24"/>
        <v>0</v>
      </c>
      <c r="O61" s="184">
        <f t="shared" si="24"/>
        <v>0</v>
      </c>
      <c r="P61" s="184">
        <f t="shared" si="24"/>
        <v>0</v>
      </c>
      <c r="Q61" s="184">
        <f t="shared" si="24"/>
        <v>0</v>
      </c>
      <c r="R61" s="184">
        <f t="shared" si="24"/>
        <v>0</v>
      </c>
      <c r="S61" s="92"/>
      <c r="T61" s="92"/>
      <c r="U61" s="92"/>
      <c r="V61" s="92"/>
      <c r="W61" s="92"/>
      <c r="X61" s="92"/>
      <c r="Y61" s="92"/>
      <c r="Z61" s="92"/>
    </row>
    <row r="62" spans="1:26" x14ac:dyDescent="0.25">
      <c r="L62" s="247"/>
      <c r="M62" s="280"/>
      <c r="N62" s="280"/>
      <c r="O62" s="280"/>
      <c r="P62" s="280"/>
      <c r="Q62" s="280"/>
      <c r="R62" s="247"/>
    </row>
    <row r="63" spans="1:26" x14ac:dyDescent="0.25">
      <c r="A63" s="283" t="s">
        <v>516</v>
      </c>
      <c r="B63" s="284"/>
      <c r="C63" s="285"/>
      <c r="D63" s="285"/>
      <c r="E63" s="285"/>
      <c r="F63" s="285"/>
      <c r="G63" s="285"/>
      <c r="H63" s="285"/>
      <c r="I63" s="285"/>
      <c r="J63" s="285"/>
      <c r="K63" s="285"/>
      <c r="L63" s="285"/>
      <c r="M63" s="285"/>
      <c r="N63" s="285"/>
      <c r="O63" s="285"/>
      <c r="P63" s="285"/>
      <c r="Q63" s="285"/>
      <c r="R63" s="285"/>
    </row>
    <row r="65" spans="1:16383" x14ac:dyDescent="0.25">
      <c r="C65" s="110" t="s">
        <v>517</v>
      </c>
    </row>
    <row r="67" spans="1:16383" x14ac:dyDescent="0.25">
      <c r="B67" s="61" t="s">
        <v>518</v>
      </c>
    </row>
    <row r="68" spans="1:16383" s="205" customFormat="1" x14ac:dyDescent="0.25">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1.9909655450194075E-2</v>
      </c>
      <c r="M68" s="205">
        <f>Index!M$48</f>
        <v>1.9833640562247679E-2</v>
      </c>
      <c r="N68" s="205">
        <f>Index!N$48</f>
        <v>2.0041983108134653E-2</v>
      </c>
      <c r="O68" s="205">
        <f>Index!O$48</f>
        <v>2.0751251595618081E-2</v>
      </c>
      <c r="P68" s="205">
        <f>Index!P$48</f>
        <v>2.1000000000000574E-2</v>
      </c>
      <c r="Q68" s="205">
        <f>Index!Q$48</f>
        <v>2.100000000000124E-2</v>
      </c>
      <c r="R68" s="205">
        <f>Index!R$48</f>
        <v>1.999999999999913E-2</v>
      </c>
    </row>
    <row r="69" spans="1:16383" s="205" customFormat="1" x14ac:dyDescent="0.25">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2.2814417404747989E-2</v>
      </c>
      <c r="Q69" s="205">
        <f>Index!Q$135</f>
        <v>1.2619270013197292E-2</v>
      </c>
      <c r="R69" s="205">
        <f>Index!R$135</f>
        <v>0</v>
      </c>
    </row>
    <row r="70" spans="1:16383" s="172" customFormat="1" x14ac:dyDescent="0.25">
      <c r="A70" s="173"/>
      <c r="B70" s="174"/>
      <c r="C70" s="175"/>
      <c r="D70" s="176"/>
      <c r="E70" s="172" t="s">
        <v>519</v>
      </c>
      <c r="J70" s="172">
        <f t="shared" ref="J70:L70" si="25">SUM(J68:J69)</f>
        <v>0</v>
      </c>
      <c r="K70" s="172">
        <f t="shared" si="25"/>
        <v>-2.1269790500559882E-2</v>
      </c>
      <c r="L70" s="172">
        <f t="shared" si="25"/>
        <v>2.8804001067783025E-2</v>
      </c>
      <c r="M70" s="172">
        <f>SUM(M68:M69)</f>
        <v>2.0509379279486817E-2</v>
      </c>
      <c r="N70" s="172">
        <f t="shared" ref="N70:R70" si="26">SUM(N68:N69)</f>
        <v>4.1066834957910858E-2</v>
      </c>
      <c r="O70" s="172">
        <f t="shared" si="26"/>
        <v>6.1749369291973721E-2</v>
      </c>
      <c r="P70" s="172">
        <f t="shared" si="26"/>
        <v>4.3814417404748562E-2</v>
      </c>
      <c r="Q70" s="172">
        <f t="shared" si="26"/>
        <v>3.3619270013198532E-2</v>
      </c>
      <c r="R70" s="172">
        <f t="shared" si="26"/>
        <v>1.999999999999913E-2</v>
      </c>
      <c r="S70" s="177"/>
      <c r="T70" s="177"/>
      <c r="U70" s="177"/>
      <c r="V70" s="177"/>
      <c r="W70" s="177"/>
      <c r="X70" s="177"/>
      <c r="Y70" s="177"/>
      <c r="Z70" s="177"/>
    </row>
    <row r="71" spans="1:16383" s="172" customFormat="1" x14ac:dyDescent="0.25">
      <c r="A71" s="173"/>
      <c r="B71" s="174"/>
      <c r="C71" s="175"/>
      <c r="D71" s="176"/>
      <c r="S71" s="177"/>
      <c r="T71" s="177"/>
      <c r="U71" s="177"/>
      <c r="V71" s="177"/>
      <c r="W71" s="177"/>
      <c r="X71" s="177"/>
      <c r="Y71" s="177"/>
      <c r="Z71" s="177"/>
    </row>
    <row r="72" spans="1:16383" x14ac:dyDescent="0.25">
      <c r="B72" s="61" t="s">
        <v>520</v>
      </c>
    </row>
    <row r="73" spans="1:16383" s="161" customFormat="1" x14ac:dyDescent="0.25">
      <c r="A73" s="157"/>
      <c r="B73" s="158"/>
      <c r="C73" s="159"/>
      <c r="D73" s="160"/>
      <c r="E73" s="149" t="str">
        <f t="shared" ref="E73:R73" si="27" xml:space="preserve"> E$85</f>
        <v>Actual Nominal RCV balance BEG</v>
      </c>
      <c r="F73" s="241">
        <f t="shared" si="27"/>
        <v>0</v>
      </c>
      <c r="G73" s="241" t="str">
        <f t="shared" si="27"/>
        <v>£m</v>
      </c>
      <c r="H73" s="241">
        <f t="shared" si="27"/>
        <v>0</v>
      </c>
      <c r="I73" s="241">
        <f t="shared" si="27"/>
        <v>0</v>
      </c>
      <c r="J73" s="241">
        <f t="shared" si="27"/>
        <v>0</v>
      </c>
      <c r="K73" s="241">
        <f t="shared" si="27"/>
        <v>0</v>
      </c>
      <c r="L73" s="241">
        <f t="shared" si="27"/>
        <v>0</v>
      </c>
      <c r="M73" s="241">
        <f t="shared" si="27"/>
        <v>0</v>
      </c>
      <c r="N73" s="241">
        <f t="shared" si="27"/>
        <v>0</v>
      </c>
      <c r="O73" s="241">
        <f t="shared" si="27"/>
        <v>0</v>
      </c>
      <c r="P73" s="241">
        <f t="shared" si="27"/>
        <v>0</v>
      </c>
      <c r="Q73" s="241">
        <f t="shared" si="27"/>
        <v>0</v>
      </c>
      <c r="R73" s="241">
        <f t="shared" si="27"/>
        <v>0</v>
      </c>
    </row>
    <row r="74" spans="1:16383" s="172" customFormat="1" x14ac:dyDescent="0.25">
      <c r="A74" s="173"/>
      <c r="B74" s="174"/>
      <c r="C74" s="175"/>
      <c r="D74" s="176"/>
      <c r="E74" s="172" t="str">
        <f t="shared" ref="E74:R74" si="28" xml:space="preserve"> E$70</f>
        <v>Actual Indexation percentage</v>
      </c>
      <c r="F74" s="172">
        <f t="shared" si="28"/>
        <v>0</v>
      </c>
      <c r="G74" s="172">
        <f t="shared" si="28"/>
        <v>0</v>
      </c>
      <c r="H74" s="172">
        <f t="shared" si="28"/>
        <v>0</v>
      </c>
      <c r="I74" s="172">
        <f t="shared" si="28"/>
        <v>0</v>
      </c>
      <c r="J74" s="172">
        <f t="shared" si="28"/>
        <v>0</v>
      </c>
      <c r="K74" s="172">
        <f t="shared" si="28"/>
        <v>-2.1269790500559882E-2</v>
      </c>
      <c r="L74" s="172">
        <f t="shared" si="28"/>
        <v>2.8804001067783025E-2</v>
      </c>
      <c r="M74" s="172">
        <f t="shared" si="28"/>
        <v>2.0509379279486817E-2</v>
      </c>
      <c r="N74" s="172">
        <f t="shared" si="28"/>
        <v>4.1066834957910858E-2</v>
      </c>
      <c r="O74" s="172">
        <f t="shared" si="28"/>
        <v>6.1749369291973721E-2</v>
      </c>
      <c r="P74" s="172">
        <f t="shared" si="28"/>
        <v>4.3814417404748562E-2</v>
      </c>
      <c r="Q74" s="172">
        <f t="shared" si="28"/>
        <v>3.3619270013198532E-2</v>
      </c>
      <c r="R74" s="172">
        <f t="shared" si="28"/>
        <v>1.999999999999913E-2</v>
      </c>
      <c r="S74" s="177"/>
      <c r="T74" s="177"/>
      <c r="U74" s="177"/>
      <c r="V74" s="177"/>
      <c r="W74" s="177"/>
      <c r="X74" s="177"/>
      <c r="Y74" s="177"/>
      <c r="Z74" s="177"/>
    </row>
    <row r="75" spans="1:16383" x14ac:dyDescent="0.25">
      <c r="E75" s="7" t="s">
        <v>521</v>
      </c>
      <c r="G75" s="162" t="s">
        <v>296</v>
      </c>
      <c r="J75" s="184">
        <f t="shared" ref="J75:L75" si="29">J73*J74</f>
        <v>0</v>
      </c>
      <c r="K75" s="184">
        <f t="shared" si="29"/>
        <v>0</v>
      </c>
      <c r="L75" s="184">
        <f t="shared" si="29"/>
        <v>0</v>
      </c>
      <c r="M75" s="184">
        <f>M73*M74</f>
        <v>0</v>
      </c>
      <c r="N75" s="184">
        <f t="shared" ref="N75:R75" si="30">N73*N74</f>
        <v>0</v>
      </c>
      <c r="O75" s="184">
        <f t="shared" si="30"/>
        <v>0</v>
      </c>
      <c r="P75" s="184">
        <f t="shared" si="30"/>
        <v>0</v>
      </c>
      <c r="Q75" s="184">
        <f t="shared" si="30"/>
        <v>0</v>
      </c>
      <c r="R75" s="184">
        <f t="shared" si="30"/>
        <v>0</v>
      </c>
    </row>
    <row r="77" spans="1:16383" s="205" customFormat="1" x14ac:dyDescent="0.25">
      <c r="A77" s="201"/>
      <c r="B77" s="202"/>
      <c r="C77" s="203"/>
      <c r="D77" s="204"/>
      <c r="E77" s="37" t="str">
        <f xml:space="preserve"> InpR!E$101</f>
        <v>Run-off rate - CPI(H) + RPI wedge - active - BR</v>
      </c>
      <c r="F77" s="205">
        <f xml:space="preserve"> InpR!F$101</f>
        <v>0</v>
      </c>
      <c r="G77" s="223" t="str">
        <f xml:space="preserve"> InpR!G$101</f>
        <v>%</v>
      </c>
      <c r="H77" s="205">
        <f xml:space="preserve"> InpR!H$101</f>
        <v>0</v>
      </c>
      <c r="I77" s="205">
        <f xml:space="preserve"> InpR!I$101</f>
        <v>0</v>
      </c>
      <c r="J77" s="205">
        <f xml:space="preserve"> InpR!J$101</f>
        <v>0</v>
      </c>
      <c r="K77" s="205">
        <f xml:space="preserve"> InpR!K$101</f>
        <v>0</v>
      </c>
      <c r="L77" s="205">
        <f xml:space="preserve"> InpR!L$101</f>
        <v>0</v>
      </c>
      <c r="M77" s="205">
        <f xml:space="preserve"> InpR!M$101</f>
        <v>0</v>
      </c>
      <c r="N77" s="205">
        <f xml:space="preserve"> InpR!N$101</f>
        <v>0</v>
      </c>
      <c r="O77" s="205">
        <f xml:space="preserve"> InpR!O$101</f>
        <v>0</v>
      </c>
      <c r="P77" s="205">
        <f xml:space="preserve"> InpR!P$101</f>
        <v>0</v>
      </c>
      <c r="Q77" s="205">
        <f xml:space="preserve"> InpR!Q$101</f>
        <v>0</v>
      </c>
      <c r="R77" s="205">
        <f xml:space="preserve"> InpR!R$101</f>
        <v>0</v>
      </c>
    </row>
    <row r="78" spans="1:16383" s="161" customFormat="1" x14ac:dyDescent="0.25">
      <c r="A78" s="157"/>
      <c r="B78" s="158"/>
      <c r="C78" s="159"/>
      <c r="D78" s="160"/>
      <c r="E78" s="149" t="str">
        <f t="shared" ref="E78:R78" si="31" xml:space="preserve"> E$85</f>
        <v>Actual Nominal RCV balance BEG</v>
      </c>
      <c r="F78" s="241">
        <f t="shared" si="31"/>
        <v>0</v>
      </c>
      <c r="G78" s="241" t="str">
        <f t="shared" si="31"/>
        <v>£m</v>
      </c>
      <c r="H78" s="241">
        <f t="shared" si="31"/>
        <v>0</v>
      </c>
      <c r="I78" s="241">
        <f t="shared" si="31"/>
        <v>0</v>
      </c>
      <c r="J78" s="241">
        <f t="shared" si="31"/>
        <v>0</v>
      </c>
      <c r="K78" s="241">
        <f t="shared" si="31"/>
        <v>0</v>
      </c>
      <c r="L78" s="241">
        <f t="shared" si="31"/>
        <v>0</v>
      </c>
      <c r="M78" s="241">
        <f t="shared" si="31"/>
        <v>0</v>
      </c>
      <c r="N78" s="241">
        <f t="shared" si="31"/>
        <v>0</v>
      </c>
      <c r="O78" s="241">
        <f t="shared" si="31"/>
        <v>0</v>
      </c>
      <c r="P78" s="241">
        <f t="shared" si="31"/>
        <v>0</v>
      </c>
      <c r="Q78" s="241">
        <f t="shared" si="31"/>
        <v>0</v>
      </c>
      <c r="R78" s="241">
        <f t="shared" si="31"/>
        <v>0</v>
      </c>
    </row>
    <row r="79" spans="1:16383" x14ac:dyDescent="0.25">
      <c r="E79" s="7" t="str">
        <f t="shared" ref="E79:R79" si="32" xml:space="preserve"> E$75</f>
        <v>Actual RCV indexation</v>
      </c>
      <c r="F79" s="184">
        <f t="shared" si="32"/>
        <v>0</v>
      </c>
      <c r="G79" s="184" t="str">
        <f t="shared" si="32"/>
        <v>£m</v>
      </c>
      <c r="H79" s="184">
        <f t="shared" si="32"/>
        <v>0</v>
      </c>
      <c r="I79" s="184">
        <f t="shared" si="32"/>
        <v>0</v>
      </c>
      <c r="J79" s="184">
        <f t="shared" si="32"/>
        <v>0</v>
      </c>
      <c r="K79" s="184">
        <f t="shared" si="32"/>
        <v>0</v>
      </c>
      <c r="L79" s="184">
        <f t="shared" si="32"/>
        <v>0</v>
      </c>
      <c r="M79" s="184">
        <f t="shared" si="32"/>
        <v>0</v>
      </c>
      <c r="N79" s="184">
        <f t="shared" si="32"/>
        <v>0</v>
      </c>
      <c r="O79" s="184">
        <f t="shared" si="32"/>
        <v>0</v>
      </c>
      <c r="P79" s="184">
        <f t="shared" si="32"/>
        <v>0</v>
      </c>
      <c r="Q79" s="184">
        <f t="shared" si="32"/>
        <v>0</v>
      </c>
      <c r="R79" s="184">
        <f t="shared" si="32"/>
        <v>0</v>
      </c>
    </row>
    <row r="80" spans="1:16383" x14ac:dyDescent="0.25">
      <c r="E80" s="7" t="s">
        <v>522</v>
      </c>
      <c r="F80" s="244"/>
      <c r="G80" s="244" t="s">
        <v>296</v>
      </c>
      <c r="H80" s="244"/>
      <c r="I80" s="244"/>
      <c r="J80" s="184">
        <f t="shared" ref="J80:R80" si="33" xml:space="preserve"> (J78+J79) * J77</f>
        <v>0</v>
      </c>
      <c r="K80" s="184">
        <f t="shared" si="33"/>
        <v>0</v>
      </c>
      <c r="L80" s="184">
        <f t="shared" si="33"/>
        <v>0</v>
      </c>
      <c r="M80" s="184">
        <f t="shared" si="33"/>
        <v>0</v>
      </c>
      <c r="N80" s="184">
        <f xml:space="preserve"> (N78+N79) * N77</f>
        <v>0</v>
      </c>
      <c r="O80" s="184">
        <f t="shared" si="33"/>
        <v>0</v>
      </c>
      <c r="P80" s="184">
        <f t="shared" si="33"/>
        <v>0</v>
      </c>
      <c r="Q80" s="184">
        <f t="shared" si="33"/>
        <v>0</v>
      </c>
      <c r="R80" s="184">
        <f t="shared" si="33"/>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x14ac:dyDescent="0.25">
      <c r="F81" s="138"/>
      <c r="G81" s="138"/>
      <c r="H81" s="138"/>
    </row>
    <row r="82" spans="1:18" s="200" customFormat="1" x14ac:dyDescent="0.25">
      <c r="A82" s="196"/>
      <c r="B82" s="197"/>
      <c r="C82" s="198"/>
      <c r="D82" s="199"/>
      <c r="E82" s="200" t="str">
        <f>InpR!$E$94</f>
        <v>RCV - CPI(H) + RPI wedge initial balance - nominal - BR</v>
      </c>
      <c r="F82" s="250">
        <f>InpR!$F$94</f>
        <v>0</v>
      </c>
      <c r="G82" s="249" t="str">
        <f>InpR!$G$94</f>
        <v>£m</v>
      </c>
      <c r="H82" s="30"/>
    </row>
    <row r="83" spans="1:18" s="37" customFormat="1" x14ac:dyDescent="0.25">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x14ac:dyDescent="0.25">
      <c r="A84" s="48"/>
      <c r="B84" s="59"/>
      <c r="C84" s="108"/>
      <c r="D84" s="53"/>
    </row>
    <row r="85" spans="1:18" x14ac:dyDescent="0.25">
      <c r="A85" s="47"/>
      <c r="B85" s="51"/>
      <c r="C85" s="111"/>
      <c r="D85" s="56"/>
      <c r="E85" s="7" t="s">
        <v>523</v>
      </c>
      <c r="G85" s="162" t="s">
        <v>296</v>
      </c>
      <c r="J85" s="242">
        <f t="shared" ref="J85:R85" si="34" xml:space="preserve"> I88</f>
        <v>0</v>
      </c>
      <c r="K85" s="242">
        <f t="shared" si="34"/>
        <v>0</v>
      </c>
      <c r="L85" s="242">
        <f t="shared" si="34"/>
        <v>0</v>
      </c>
      <c r="M85" s="242">
        <f t="shared" si="34"/>
        <v>0</v>
      </c>
      <c r="N85" s="242">
        <f t="shared" si="34"/>
        <v>0</v>
      </c>
      <c r="O85" s="242">
        <f t="shared" si="34"/>
        <v>0</v>
      </c>
      <c r="P85" s="242">
        <f t="shared" si="34"/>
        <v>0</v>
      </c>
      <c r="Q85" s="242">
        <f t="shared" si="34"/>
        <v>0</v>
      </c>
      <c r="R85" s="242">
        <f t="shared" si="34"/>
        <v>0</v>
      </c>
    </row>
    <row r="86" spans="1:18" x14ac:dyDescent="0.25">
      <c r="A86" s="47"/>
      <c r="B86" s="51"/>
      <c r="C86" s="111"/>
      <c r="D86" s="56" t="s">
        <v>503</v>
      </c>
      <c r="E86" s="7" t="str">
        <f t="shared" ref="E86:R86" si="35" xml:space="preserve"> E$75</f>
        <v>Actual RCV indexation</v>
      </c>
      <c r="F86" s="242">
        <f t="shared" si="35"/>
        <v>0</v>
      </c>
      <c r="G86" s="162" t="str">
        <f t="shared" si="35"/>
        <v>£m</v>
      </c>
      <c r="H86" s="242">
        <f t="shared" si="35"/>
        <v>0</v>
      </c>
      <c r="I86" s="162">
        <f t="shared" si="35"/>
        <v>0</v>
      </c>
      <c r="J86" s="242">
        <f t="shared" si="35"/>
        <v>0</v>
      </c>
      <c r="K86" s="242">
        <f t="shared" si="35"/>
        <v>0</v>
      </c>
      <c r="L86" s="242">
        <f t="shared" si="35"/>
        <v>0</v>
      </c>
      <c r="M86" s="242">
        <f t="shared" si="35"/>
        <v>0</v>
      </c>
      <c r="N86" s="242">
        <f t="shared" si="35"/>
        <v>0</v>
      </c>
      <c r="O86" s="242">
        <f t="shared" si="35"/>
        <v>0</v>
      </c>
      <c r="P86" s="242">
        <f t="shared" si="35"/>
        <v>0</v>
      </c>
      <c r="Q86" s="242">
        <f t="shared" si="35"/>
        <v>0</v>
      </c>
      <c r="R86" s="242">
        <f t="shared" si="35"/>
        <v>0</v>
      </c>
    </row>
    <row r="87" spans="1:18" x14ac:dyDescent="0.25">
      <c r="A87" s="47"/>
      <c r="B87" s="51"/>
      <c r="C87" s="111"/>
      <c r="D87" s="56" t="s">
        <v>504</v>
      </c>
      <c r="E87" s="7" t="str">
        <f t="shared" ref="E87:R87" si="36" xml:space="preserve"> E$80</f>
        <v>RCV run-off company should have received</v>
      </c>
      <c r="F87" s="242">
        <f t="shared" si="36"/>
        <v>0</v>
      </c>
      <c r="G87" s="162" t="str">
        <f t="shared" si="36"/>
        <v>£m</v>
      </c>
      <c r="H87" s="242">
        <f t="shared" si="36"/>
        <v>0</v>
      </c>
      <c r="I87" s="162">
        <f t="shared" si="36"/>
        <v>0</v>
      </c>
      <c r="J87" s="242">
        <f t="shared" si="36"/>
        <v>0</v>
      </c>
      <c r="K87" s="242">
        <f t="shared" si="36"/>
        <v>0</v>
      </c>
      <c r="L87" s="242">
        <f t="shared" si="36"/>
        <v>0</v>
      </c>
      <c r="M87" s="242">
        <f t="shared" si="36"/>
        <v>0</v>
      </c>
      <c r="N87" s="242">
        <f t="shared" si="36"/>
        <v>0</v>
      </c>
      <c r="O87" s="242">
        <f t="shared" si="36"/>
        <v>0</v>
      </c>
      <c r="P87" s="242">
        <f t="shared" si="36"/>
        <v>0</v>
      </c>
      <c r="Q87" s="242">
        <f t="shared" si="36"/>
        <v>0</v>
      </c>
      <c r="R87" s="242">
        <f t="shared" si="36"/>
        <v>0</v>
      </c>
    </row>
    <row r="88" spans="1:18" s="138" customFormat="1" x14ac:dyDescent="0.25">
      <c r="A88" s="134"/>
      <c r="B88" s="135"/>
      <c r="C88" s="136"/>
      <c r="D88" s="137"/>
      <c r="E88" s="138" t="s">
        <v>524</v>
      </c>
      <c r="G88" s="163" t="s">
        <v>296</v>
      </c>
      <c r="J88" s="243">
        <f t="shared" ref="J88:R88" si="37" xml:space="preserve"> IF( J83 = 1, $F82, J85 + J86 - J87)</f>
        <v>0</v>
      </c>
      <c r="K88" s="243">
        <f t="shared" si="37"/>
        <v>0</v>
      </c>
      <c r="L88" s="243">
        <f t="shared" si="37"/>
        <v>0</v>
      </c>
      <c r="M88" s="243">
        <f t="shared" si="37"/>
        <v>0</v>
      </c>
      <c r="N88" s="243">
        <f t="shared" si="37"/>
        <v>0</v>
      </c>
      <c r="O88" s="243">
        <f t="shared" si="37"/>
        <v>0</v>
      </c>
      <c r="P88" s="243">
        <f t="shared" si="37"/>
        <v>0</v>
      </c>
      <c r="Q88" s="243">
        <f t="shared" si="37"/>
        <v>0</v>
      </c>
      <c r="R88" s="243">
        <f t="shared" si="37"/>
        <v>0</v>
      </c>
    </row>
    <row r="90" spans="1:18" s="92" customFormat="1" x14ac:dyDescent="0.25">
      <c r="A90" s="164"/>
      <c r="B90" s="165"/>
      <c r="C90" s="166"/>
      <c r="D90" s="167"/>
      <c r="E90" s="7" t="str">
        <f t="shared" ref="E90:R90" si="38" xml:space="preserve"> E$85</f>
        <v>Actual Nominal RCV balance BEG</v>
      </c>
      <c r="F90" s="185">
        <f t="shared" si="38"/>
        <v>0</v>
      </c>
      <c r="G90" s="92" t="str">
        <f t="shared" si="38"/>
        <v>£m</v>
      </c>
      <c r="H90" s="185">
        <f t="shared" si="38"/>
        <v>0</v>
      </c>
      <c r="I90" s="185">
        <f t="shared" si="38"/>
        <v>0</v>
      </c>
      <c r="J90" s="185">
        <f t="shared" si="38"/>
        <v>0</v>
      </c>
      <c r="K90" s="185">
        <f t="shared" si="38"/>
        <v>0</v>
      </c>
      <c r="L90" s="185">
        <f t="shared" si="38"/>
        <v>0</v>
      </c>
      <c r="M90" s="185">
        <f t="shared" si="38"/>
        <v>0</v>
      </c>
      <c r="N90" s="185">
        <f t="shared" si="38"/>
        <v>0</v>
      </c>
      <c r="O90" s="185">
        <f t="shared" si="38"/>
        <v>0</v>
      </c>
      <c r="P90" s="185">
        <f t="shared" si="38"/>
        <v>0</v>
      </c>
      <c r="Q90" s="185">
        <f t="shared" si="38"/>
        <v>0</v>
      </c>
      <c r="R90" s="185">
        <f t="shared" si="38"/>
        <v>0</v>
      </c>
    </row>
    <row r="91" spans="1:18" s="92" customFormat="1" x14ac:dyDescent="0.25">
      <c r="A91" s="164"/>
      <c r="B91" s="165"/>
      <c r="C91" s="166"/>
      <c r="D91" s="167"/>
      <c r="E91" s="7" t="str">
        <f t="shared" ref="E91:R91" si="39" xml:space="preserve"> E$86</f>
        <v>Actual RCV indexation</v>
      </c>
      <c r="F91" s="242">
        <f t="shared" si="39"/>
        <v>0</v>
      </c>
      <c r="G91" s="162" t="str">
        <f t="shared" si="39"/>
        <v>£m</v>
      </c>
      <c r="H91" s="242">
        <f t="shared" si="39"/>
        <v>0</v>
      </c>
      <c r="I91" s="242">
        <f t="shared" si="39"/>
        <v>0</v>
      </c>
      <c r="J91" s="242">
        <f t="shared" si="39"/>
        <v>0</v>
      </c>
      <c r="K91" s="242">
        <f t="shared" si="39"/>
        <v>0</v>
      </c>
      <c r="L91" s="242">
        <f t="shared" si="39"/>
        <v>0</v>
      </c>
      <c r="M91" s="242">
        <f t="shared" si="39"/>
        <v>0</v>
      </c>
      <c r="N91" s="242">
        <f t="shared" si="39"/>
        <v>0</v>
      </c>
      <c r="O91" s="242">
        <f t="shared" si="39"/>
        <v>0</v>
      </c>
      <c r="P91" s="242">
        <f t="shared" si="39"/>
        <v>0</v>
      </c>
      <c r="Q91" s="242">
        <f t="shared" si="39"/>
        <v>0</v>
      </c>
      <c r="R91" s="242">
        <f t="shared" si="39"/>
        <v>0</v>
      </c>
    </row>
    <row r="92" spans="1:18" s="92" customFormat="1" x14ac:dyDescent="0.25">
      <c r="A92" s="164"/>
      <c r="B92" s="165"/>
      <c r="C92" s="166"/>
      <c r="D92" s="167"/>
      <c r="E92" s="7" t="str">
        <f t="shared" ref="E92:R92" si="40" xml:space="preserve"> E$88</f>
        <v>Actual Nominal RCV balance END</v>
      </c>
      <c r="F92" s="185">
        <f t="shared" si="40"/>
        <v>0</v>
      </c>
      <c r="G92" s="92" t="str">
        <f t="shared" si="40"/>
        <v>£m</v>
      </c>
      <c r="H92" s="185">
        <f t="shared" si="40"/>
        <v>0</v>
      </c>
      <c r="I92" s="185">
        <f t="shared" si="40"/>
        <v>0</v>
      </c>
      <c r="J92" s="185">
        <f t="shared" si="40"/>
        <v>0</v>
      </c>
      <c r="K92" s="185">
        <f t="shared" si="40"/>
        <v>0</v>
      </c>
      <c r="L92" s="185">
        <f t="shared" si="40"/>
        <v>0</v>
      </c>
      <c r="M92" s="185">
        <f t="shared" si="40"/>
        <v>0</v>
      </c>
      <c r="N92" s="185">
        <f t="shared" si="40"/>
        <v>0</v>
      </c>
      <c r="O92" s="185">
        <f t="shared" si="40"/>
        <v>0</v>
      </c>
      <c r="P92" s="185">
        <f t="shared" si="40"/>
        <v>0</v>
      </c>
      <c r="Q92" s="185">
        <f t="shared" si="40"/>
        <v>0</v>
      </c>
      <c r="R92" s="185">
        <f t="shared" si="40"/>
        <v>0</v>
      </c>
    </row>
    <row r="93" spans="1:18" x14ac:dyDescent="0.25">
      <c r="A93" s="49"/>
      <c r="D93" s="57"/>
      <c r="E93" s="7" t="s">
        <v>525</v>
      </c>
      <c r="G93" s="92" t="s">
        <v>296</v>
      </c>
      <c r="H93" s="244"/>
      <c r="I93" s="244"/>
      <c r="J93" s="185">
        <f t="shared" ref="J93:K93" si="41" xml:space="preserve"> ( (J90+J91) + J92) / 2</f>
        <v>0</v>
      </c>
      <c r="K93" s="185">
        <f t="shared" si="41"/>
        <v>0</v>
      </c>
      <c r="L93" s="185">
        <f xml:space="preserve"> ( (L90+L91) + L92) / 2</f>
        <v>0</v>
      </c>
      <c r="M93" s="185">
        <f xml:space="preserve"> ( (M90+M91) + M92) / 2</f>
        <v>0</v>
      </c>
      <c r="N93" s="185">
        <f t="shared" ref="N93:P93" si="42" xml:space="preserve"> ( (N90+N91) + N92) / 2</f>
        <v>0</v>
      </c>
      <c r="O93" s="185">
        <f t="shared" si="42"/>
        <v>0</v>
      </c>
      <c r="P93" s="185">
        <f t="shared" si="42"/>
        <v>0</v>
      </c>
      <c r="Q93" s="185">
        <f xml:space="preserve"> ( (Q90+Q91) + Q92) / 2</f>
        <v>0</v>
      </c>
      <c r="R93" s="185">
        <f t="shared" ref="R93" si="43" xml:space="preserve"> ( (R90+R91) + R92) / 2</f>
        <v>0</v>
      </c>
    </row>
    <row r="94" spans="1:18" x14ac:dyDescent="0.25">
      <c r="A94" s="49"/>
      <c r="D94" s="57"/>
      <c r="J94" s="92"/>
      <c r="K94" s="92"/>
      <c r="L94" s="92"/>
      <c r="M94" s="92"/>
      <c r="N94" s="92"/>
      <c r="O94" s="92"/>
      <c r="P94" s="92"/>
      <c r="Q94" s="92"/>
      <c r="R94" s="92"/>
    </row>
    <row r="95" spans="1:18" x14ac:dyDescent="0.25">
      <c r="B95" s="61" t="s">
        <v>526</v>
      </c>
    </row>
    <row r="96" spans="1:18" s="205" customFormat="1" x14ac:dyDescent="0.25">
      <c r="A96" s="201"/>
      <c r="B96" s="202"/>
      <c r="C96" s="203"/>
      <c r="D96" s="204"/>
      <c r="E96" s="205" t="str">
        <f xml:space="preserve"> InpR!E$108</f>
        <v>WACC on RCV - CPI(H) + RPI wedge bf and additions - BR</v>
      </c>
      <c r="F96" s="205">
        <f xml:space="preserve"> InpR!F$108</f>
        <v>0</v>
      </c>
      <c r="G96" s="223" t="str">
        <f xml:space="preserve"> InpR!G$108</f>
        <v>%</v>
      </c>
      <c r="H96" s="205">
        <f xml:space="preserve"> InpR!H$108</f>
        <v>0</v>
      </c>
      <c r="I96" s="205">
        <f xml:space="preserve"> InpR!I$108</f>
        <v>0</v>
      </c>
      <c r="J96" s="205">
        <f xml:space="preserve"> InpR!J$108</f>
        <v>0</v>
      </c>
      <c r="K96" s="205">
        <f xml:space="preserve"> InpR!K$108</f>
        <v>0</v>
      </c>
      <c r="L96" s="205">
        <f xml:space="preserve"> InpR!L$108</f>
        <v>0</v>
      </c>
      <c r="M96" s="205">
        <f xml:space="preserve"> InpR!M$108</f>
        <v>1.920357193840716E-2</v>
      </c>
      <c r="N96" s="205">
        <f xml:space="preserve"> InpR!N$108</f>
        <v>1.920357193840716E-2</v>
      </c>
      <c r="O96" s="205">
        <f xml:space="preserve"> InpR!O$108</f>
        <v>1.920357193840716E-2</v>
      </c>
      <c r="P96" s="205">
        <f xml:space="preserve"> InpR!P$108</f>
        <v>1.920357193840716E-2</v>
      </c>
      <c r="Q96" s="205">
        <f xml:space="preserve"> InpR!Q$108</f>
        <v>1.920357193840716E-2</v>
      </c>
      <c r="R96" s="205">
        <f xml:space="preserve"> InpR!R$108</f>
        <v>0</v>
      </c>
    </row>
    <row r="97" spans="1:26" s="92" customFormat="1" x14ac:dyDescent="0.25">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x14ac:dyDescent="0.25">
      <c r="E98" s="7" t="str">
        <f t="shared" ref="E98:R98" si="44" xml:space="preserve"> E$93</f>
        <v>Actual average RCV balance</v>
      </c>
      <c r="F98" s="184">
        <f t="shared" si="44"/>
        <v>0</v>
      </c>
      <c r="G98" s="184" t="str">
        <f t="shared" si="44"/>
        <v>£m</v>
      </c>
      <c r="H98" s="184">
        <f t="shared" si="44"/>
        <v>0</v>
      </c>
      <c r="I98" s="184">
        <f t="shared" si="44"/>
        <v>0</v>
      </c>
      <c r="J98" s="184">
        <f t="shared" si="44"/>
        <v>0</v>
      </c>
      <c r="K98" s="184">
        <f t="shared" si="44"/>
        <v>0</v>
      </c>
      <c r="L98" s="184">
        <f t="shared" si="44"/>
        <v>0</v>
      </c>
      <c r="M98" s="184">
        <f t="shared" si="44"/>
        <v>0</v>
      </c>
      <c r="N98" s="184">
        <f t="shared" si="44"/>
        <v>0</v>
      </c>
      <c r="O98" s="184">
        <f t="shared" si="44"/>
        <v>0</v>
      </c>
      <c r="P98" s="184">
        <f t="shared" si="44"/>
        <v>0</v>
      </c>
      <c r="Q98" s="184">
        <f t="shared" si="44"/>
        <v>0</v>
      </c>
      <c r="R98" s="184">
        <f t="shared" si="44"/>
        <v>0</v>
      </c>
    </row>
    <row r="99" spans="1:26" x14ac:dyDescent="0.25">
      <c r="E99" s="7" t="s">
        <v>527</v>
      </c>
      <c r="F99" s="244"/>
      <c r="G99" s="184" t="s">
        <v>296</v>
      </c>
      <c r="H99" s="244"/>
      <c r="I99" s="244"/>
      <c r="J99" s="244">
        <f t="shared" ref="J99:K99" si="45">J96*J97*J98</f>
        <v>0</v>
      </c>
      <c r="K99" s="244">
        <f t="shared" si="45"/>
        <v>0</v>
      </c>
      <c r="L99" s="244">
        <f>L96*L97*L98</f>
        <v>0</v>
      </c>
      <c r="M99" s="244">
        <f>M96*M97*M98</f>
        <v>0</v>
      </c>
      <c r="N99" s="244">
        <f t="shared" ref="N99:R99" si="46">N96*N97*N98</f>
        <v>0</v>
      </c>
      <c r="O99" s="244">
        <f t="shared" si="46"/>
        <v>0</v>
      </c>
      <c r="P99" s="244">
        <f t="shared" si="46"/>
        <v>0</v>
      </c>
      <c r="Q99" s="244">
        <f t="shared" si="46"/>
        <v>0</v>
      </c>
      <c r="R99" s="244">
        <f t="shared" si="46"/>
        <v>0</v>
      </c>
    </row>
    <row r="101" spans="1:26" x14ac:dyDescent="0.25">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x14ac:dyDescent="0.25">
      <c r="A102" s="164"/>
      <c r="B102" s="165"/>
      <c r="C102" s="166"/>
      <c r="D102" s="167"/>
      <c r="E102" s="7" t="str">
        <f t="shared" ref="E102:R102" si="47" xml:space="preserve"> E$88</f>
        <v>Actual Nominal RCV balance END</v>
      </c>
      <c r="F102" s="185">
        <f t="shared" si="47"/>
        <v>0</v>
      </c>
      <c r="G102" s="185" t="str">
        <f t="shared" si="47"/>
        <v>£m</v>
      </c>
      <c r="H102" s="185">
        <f t="shared" si="47"/>
        <v>0</v>
      </c>
      <c r="I102" s="185">
        <f t="shared" si="47"/>
        <v>0</v>
      </c>
      <c r="J102" s="185">
        <f t="shared" si="47"/>
        <v>0</v>
      </c>
      <c r="K102" s="185">
        <f t="shared" si="47"/>
        <v>0</v>
      </c>
      <c r="L102" s="185">
        <f t="shared" si="47"/>
        <v>0</v>
      </c>
      <c r="M102" s="185">
        <f t="shared" si="47"/>
        <v>0</v>
      </c>
      <c r="N102" s="185">
        <f t="shared" si="47"/>
        <v>0</v>
      </c>
      <c r="O102" s="185">
        <f t="shared" si="47"/>
        <v>0</v>
      </c>
      <c r="P102" s="185">
        <f t="shared" si="47"/>
        <v>0</v>
      </c>
      <c r="Q102" s="185">
        <f t="shared" si="47"/>
        <v>0</v>
      </c>
      <c r="R102" s="185">
        <f t="shared" si="47"/>
        <v>0</v>
      </c>
    </row>
    <row r="103" spans="1:26" x14ac:dyDescent="0.25">
      <c r="C103" s="276"/>
      <c r="E103" s="7" t="s">
        <v>528</v>
      </c>
      <c r="F103" s="244"/>
      <c r="G103" s="244"/>
      <c r="H103" s="244"/>
      <c r="I103" s="244"/>
      <c r="J103" s="184">
        <f>J102 * J101</f>
        <v>0</v>
      </c>
      <c r="K103" s="184">
        <f t="shared" ref="K103:R103" si="48">K102 * K101</f>
        <v>0</v>
      </c>
      <c r="L103" s="184">
        <f t="shared" si="48"/>
        <v>0</v>
      </c>
      <c r="M103" s="184">
        <f t="shared" si="48"/>
        <v>0</v>
      </c>
      <c r="N103" s="184">
        <f t="shared" si="48"/>
        <v>0</v>
      </c>
      <c r="O103" s="184">
        <f t="shared" si="48"/>
        <v>0</v>
      </c>
      <c r="P103" s="184">
        <f t="shared" si="48"/>
        <v>0</v>
      </c>
      <c r="Q103" s="184">
        <f t="shared" si="48"/>
        <v>0</v>
      </c>
      <c r="R103" s="184">
        <f t="shared" si="48"/>
        <v>0</v>
      </c>
    </row>
    <row r="104" spans="1:26" x14ac:dyDescent="0.25">
      <c r="J104" s="91"/>
      <c r="K104" s="91"/>
      <c r="L104" s="91"/>
      <c r="M104" s="91"/>
      <c r="N104" s="91"/>
      <c r="O104" s="91"/>
      <c r="P104" s="91"/>
      <c r="Q104" s="91"/>
      <c r="R104" s="91"/>
    </row>
    <row r="105" spans="1:26" x14ac:dyDescent="0.25">
      <c r="B105" s="61" t="s">
        <v>529</v>
      </c>
    </row>
    <row r="106" spans="1:26" x14ac:dyDescent="0.25">
      <c r="E106" s="7" t="str">
        <f t="shared" ref="E106:R106" si="49" xml:space="preserve"> E$80</f>
        <v>RCV run-off company should have received</v>
      </c>
      <c r="F106" s="184">
        <f t="shared" si="49"/>
        <v>0</v>
      </c>
      <c r="G106" s="184" t="str">
        <f t="shared" si="49"/>
        <v>£m</v>
      </c>
      <c r="H106" s="184">
        <f t="shared" si="49"/>
        <v>0</v>
      </c>
      <c r="I106" s="184">
        <f t="shared" si="49"/>
        <v>0</v>
      </c>
      <c r="J106" s="184">
        <f t="shared" si="49"/>
        <v>0</v>
      </c>
      <c r="K106" s="184">
        <f t="shared" si="49"/>
        <v>0</v>
      </c>
      <c r="L106" s="184">
        <f t="shared" si="49"/>
        <v>0</v>
      </c>
      <c r="M106" s="184">
        <f t="shared" si="49"/>
        <v>0</v>
      </c>
      <c r="N106" s="184">
        <f t="shared" si="49"/>
        <v>0</v>
      </c>
      <c r="O106" s="184">
        <f t="shared" si="49"/>
        <v>0</v>
      </c>
      <c r="P106" s="184">
        <f t="shared" si="49"/>
        <v>0</v>
      </c>
      <c r="Q106" s="184">
        <f t="shared" si="49"/>
        <v>0</v>
      </c>
      <c r="R106" s="184">
        <f t="shared" si="49"/>
        <v>0</v>
      </c>
    </row>
    <row r="107" spans="1:26" s="91" customFormat="1" x14ac:dyDescent="0.25">
      <c r="A107" s="170"/>
      <c r="B107" s="165"/>
      <c r="C107" s="166"/>
      <c r="D107" s="171"/>
      <c r="E107" s="7" t="str">
        <f t="shared" ref="E107:R108" si="50" xml:space="preserve"> E$99</f>
        <v>Nominal return company should have received</v>
      </c>
      <c r="F107" s="184">
        <f t="shared" si="50"/>
        <v>0</v>
      </c>
      <c r="G107" s="184" t="str">
        <f t="shared" si="50"/>
        <v>£m</v>
      </c>
      <c r="H107" s="184">
        <f t="shared" si="50"/>
        <v>0</v>
      </c>
      <c r="I107" s="184">
        <f t="shared" si="50"/>
        <v>0</v>
      </c>
      <c r="J107" s="184">
        <f t="shared" si="50"/>
        <v>0</v>
      </c>
      <c r="K107" s="184">
        <f t="shared" si="50"/>
        <v>0</v>
      </c>
      <c r="L107" s="184">
        <f t="shared" si="50"/>
        <v>0</v>
      </c>
      <c r="M107" s="184">
        <f t="shared" si="50"/>
        <v>0</v>
      </c>
      <c r="N107" s="184">
        <f t="shared" si="50"/>
        <v>0</v>
      </c>
      <c r="O107" s="184">
        <f t="shared" si="50"/>
        <v>0</v>
      </c>
      <c r="P107" s="184">
        <f t="shared" si="50"/>
        <v>0</v>
      </c>
      <c r="Q107" s="184">
        <f t="shared" si="50"/>
        <v>0</v>
      </c>
      <c r="R107" s="184">
        <f t="shared" si="50"/>
        <v>0</v>
      </c>
      <c r="S107" s="92"/>
      <c r="T107" s="92"/>
      <c r="U107" s="92"/>
      <c r="V107" s="92"/>
      <c r="W107" s="92"/>
      <c r="X107" s="92"/>
      <c r="Y107" s="92"/>
      <c r="Z107" s="92"/>
    </row>
    <row r="108" spans="1:26" x14ac:dyDescent="0.25">
      <c r="E108" s="7" t="s">
        <v>530</v>
      </c>
      <c r="F108" s="244"/>
      <c r="G108" s="184" t="str">
        <f t="shared" si="50"/>
        <v>£m</v>
      </c>
      <c r="H108" s="244">
        <f>SUM(J108:R108)</f>
        <v>0</v>
      </c>
      <c r="I108" s="244"/>
      <c r="J108" s="244">
        <f t="shared" ref="J108:R108" si="51">SUM(J106:J107)</f>
        <v>0</v>
      </c>
      <c r="K108" s="244">
        <f t="shared" si="51"/>
        <v>0</v>
      </c>
      <c r="L108" s="244">
        <f t="shared" si="51"/>
        <v>0</v>
      </c>
      <c r="M108" s="244">
        <f t="shared" si="51"/>
        <v>0</v>
      </c>
      <c r="N108" s="244">
        <f t="shared" si="51"/>
        <v>0</v>
      </c>
      <c r="O108" s="244">
        <f t="shared" si="51"/>
        <v>0</v>
      </c>
      <c r="P108" s="244">
        <f t="shared" si="51"/>
        <v>0</v>
      </c>
      <c r="Q108" s="244">
        <f t="shared" si="51"/>
        <v>0</v>
      </c>
      <c r="R108" s="244">
        <f t="shared" si="51"/>
        <v>0</v>
      </c>
    </row>
    <row r="110" spans="1:26" x14ac:dyDescent="0.25">
      <c r="A110" s="283" t="s">
        <v>531</v>
      </c>
      <c r="B110" s="284"/>
      <c r="C110" s="285"/>
      <c r="D110" s="285"/>
      <c r="E110" s="285"/>
      <c r="F110" s="285"/>
      <c r="G110" s="285"/>
      <c r="H110" s="285"/>
      <c r="I110" s="285"/>
      <c r="J110" s="285"/>
      <c r="K110" s="285"/>
      <c r="L110" s="285"/>
      <c r="M110" s="285"/>
      <c r="N110" s="285"/>
      <c r="O110" s="285"/>
      <c r="P110" s="285"/>
      <c r="Q110" s="285"/>
      <c r="R110" s="285"/>
    </row>
    <row r="112" spans="1:26" x14ac:dyDescent="0.25">
      <c r="C112" s="110" t="s">
        <v>532</v>
      </c>
    </row>
    <row r="114" spans="1:26" x14ac:dyDescent="0.25">
      <c r="E114" s="7" t="str">
        <f xml:space="preserve"> E$61</f>
        <v>Actual nominal revenue</v>
      </c>
      <c r="F114" s="184">
        <f t="shared" ref="F114:Q114" si="52" xml:space="preserve"> F$61</f>
        <v>0</v>
      </c>
      <c r="G114" s="184" t="str">
        <f t="shared" si="52"/>
        <v>£m</v>
      </c>
      <c r="H114" s="184">
        <f t="shared" si="52"/>
        <v>0</v>
      </c>
      <c r="I114" s="184">
        <f t="shared" si="52"/>
        <v>0</v>
      </c>
      <c r="J114" s="184">
        <f t="shared" si="52"/>
        <v>0</v>
      </c>
      <c r="K114" s="184">
        <f t="shared" si="52"/>
        <v>0</v>
      </c>
      <c r="L114" s="184">
        <f t="shared" si="52"/>
        <v>0</v>
      </c>
      <c r="M114" s="184">
        <f t="shared" si="52"/>
        <v>0</v>
      </c>
      <c r="N114" s="184">
        <f t="shared" si="52"/>
        <v>0</v>
      </c>
      <c r="O114" s="184">
        <f t="shared" si="52"/>
        <v>0</v>
      </c>
      <c r="P114" s="184">
        <f t="shared" si="52"/>
        <v>0</v>
      </c>
      <c r="Q114" s="184">
        <f t="shared" si="52"/>
        <v>0</v>
      </c>
      <c r="R114" s="184">
        <f xml:space="preserve"> R$61</f>
        <v>0</v>
      </c>
    </row>
    <row r="115" spans="1:26" x14ac:dyDescent="0.25">
      <c r="E115" s="7" t="str">
        <f t="shared" ref="E115:R115" si="53" xml:space="preserve"> E$108</f>
        <v>Total nominal revenue company should have received</v>
      </c>
      <c r="F115" s="184">
        <f t="shared" si="53"/>
        <v>0</v>
      </c>
      <c r="G115" s="184" t="str">
        <f t="shared" si="53"/>
        <v>£m</v>
      </c>
      <c r="H115" s="184">
        <f t="shared" si="53"/>
        <v>0</v>
      </c>
      <c r="I115" s="184">
        <f t="shared" si="53"/>
        <v>0</v>
      </c>
      <c r="J115" s="184">
        <f t="shared" si="53"/>
        <v>0</v>
      </c>
      <c r="K115" s="184">
        <f t="shared" si="53"/>
        <v>0</v>
      </c>
      <c r="L115" s="184">
        <f t="shared" si="53"/>
        <v>0</v>
      </c>
      <c r="M115" s="184">
        <f t="shared" si="53"/>
        <v>0</v>
      </c>
      <c r="N115" s="184">
        <f t="shared" si="53"/>
        <v>0</v>
      </c>
      <c r="O115" s="184">
        <f t="shared" si="53"/>
        <v>0</v>
      </c>
      <c r="P115" s="184">
        <f t="shared" si="53"/>
        <v>0</v>
      </c>
      <c r="Q115" s="184">
        <f t="shared" si="53"/>
        <v>0</v>
      </c>
      <c r="R115" s="184">
        <f t="shared" si="53"/>
        <v>0</v>
      </c>
    </row>
    <row r="116" spans="1:26" s="184" customFormat="1" x14ac:dyDescent="0.25">
      <c r="A116" s="180"/>
      <c r="B116" s="181"/>
      <c r="C116" s="182"/>
      <c r="D116" s="183"/>
      <c r="E116" s="7" t="s">
        <v>533</v>
      </c>
      <c r="G116" s="184" t="str">
        <f t="shared" ref="G116" si="54" xml:space="preserve"> G$99</f>
        <v>£m</v>
      </c>
      <c r="H116" s="244">
        <f>SUM(J116:R116)</f>
        <v>0</v>
      </c>
      <c r="M116" s="184">
        <f>M115-M114</f>
        <v>0</v>
      </c>
      <c r="N116" s="184">
        <f t="shared" ref="N116:Q116" si="55">N115-N114</f>
        <v>0</v>
      </c>
      <c r="O116" s="184">
        <f t="shared" si="55"/>
        <v>0</v>
      </c>
      <c r="P116" s="184">
        <f t="shared" si="55"/>
        <v>0</v>
      </c>
      <c r="Q116" s="184">
        <f t="shared" si="55"/>
        <v>0</v>
      </c>
      <c r="S116" s="185"/>
      <c r="T116" s="185"/>
      <c r="U116" s="185"/>
      <c r="V116" s="185"/>
      <c r="W116" s="185"/>
      <c r="X116" s="185"/>
      <c r="Y116" s="185"/>
      <c r="Z116" s="185"/>
    </row>
    <row r="118" spans="1:26" x14ac:dyDescent="0.25">
      <c r="A118" s="283" t="s">
        <v>534</v>
      </c>
      <c r="B118" s="284"/>
      <c r="C118" s="285"/>
      <c r="D118" s="285"/>
      <c r="E118" s="285"/>
      <c r="F118" s="285"/>
      <c r="G118" s="285"/>
      <c r="H118" s="285"/>
      <c r="I118" s="285"/>
      <c r="J118" s="285"/>
      <c r="K118" s="285"/>
      <c r="L118" s="285"/>
      <c r="M118" s="285"/>
      <c r="N118" s="285"/>
      <c r="O118" s="285"/>
      <c r="P118" s="285"/>
      <c r="Q118" s="285"/>
      <c r="R118" s="285"/>
    </row>
    <row r="120" spans="1:26" x14ac:dyDescent="0.25">
      <c r="C120" s="110" t="s">
        <v>535</v>
      </c>
    </row>
    <row r="121" spans="1:26" x14ac:dyDescent="0.25">
      <c r="C121" s="110" t="s">
        <v>536</v>
      </c>
    </row>
    <row r="122" spans="1:26" x14ac:dyDescent="0.25">
      <c r="C122" s="110" t="s">
        <v>537</v>
      </c>
    </row>
    <row r="124" spans="1:26" s="205" customFormat="1" x14ac:dyDescent="0.25">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1.9909655450194075E-2</v>
      </c>
      <c r="M124" s="205">
        <f>Index!M$48</f>
        <v>1.9833640562247679E-2</v>
      </c>
      <c r="N124" s="205">
        <f>Index!N$48</f>
        <v>2.0041983108134653E-2</v>
      </c>
      <c r="O124" s="205">
        <f>Index!O$48</f>
        <v>2.0751251595618081E-2</v>
      </c>
      <c r="P124" s="205">
        <f>Index!P$48</f>
        <v>2.1000000000000574E-2</v>
      </c>
      <c r="Q124" s="205">
        <f>Index!Q$48</f>
        <v>2.100000000000124E-2</v>
      </c>
      <c r="R124" s="205">
        <f>Index!R$48</f>
        <v>1.999999999999913E-2</v>
      </c>
    </row>
    <row r="125" spans="1:26" s="205" customFormat="1" x14ac:dyDescent="0.25">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1.1612485258307714E-2</v>
      </c>
      <c r="M125" s="205">
        <f>Index!M$71</f>
        <v>4.424450951415082E-3</v>
      </c>
      <c r="N125" s="205">
        <f>Index!N$71</f>
        <v>9.5456655774606158E-3</v>
      </c>
      <c r="O125" s="205">
        <f>Index!O$71</f>
        <v>1.0752431675141949E-2</v>
      </c>
      <c r="P125" s="205">
        <f>Index!P$71</f>
        <v>1.1000000000000121E-2</v>
      </c>
      <c r="Q125" s="205">
        <f>Index!Q$71</f>
        <v>1.0999999999998566E-2</v>
      </c>
      <c r="R125" s="205">
        <f>Index!R$71</f>
        <v>1.0000000000000675E-2</v>
      </c>
    </row>
    <row r="126" spans="1:26" s="172" customFormat="1" x14ac:dyDescent="0.25">
      <c r="A126" s="173"/>
      <c r="B126" s="174"/>
      <c r="C126" s="175"/>
      <c r="D126" s="176"/>
      <c r="E126" s="172" t="s">
        <v>538</v>
      </c>
      <c r="J126" s="172">
        <f t="shared" ref="J126:L126" si="56">SUM(J124:J125)</f>
        <v>0</v>
      </c>
      <c r="K126" s="172">
        <f t="shared" si="56"/>
        <v>0</v>
      </c>
      <c r="L126" s="172">
        <f t="shared" si="56"/>
        <v>3.1522140708501789E-2</v>
      </c>
      <c r="M126" s="172">
        <f>SUM(M124:M125)</f>
        <v>2.4258091513662761E-2</v>
      </c>
      <c r="N126" s="172">
        <f t="shared" ref="N126:R126" si="57">SUM(N124:N125)</f>
        <v>2.9587648685595269E-2</v>
      </c>
      <c r="O126" s="172">
        <f t="shared" si="57"/>
        <v>3.150368327076003E-2</v>
      </c>
      <c r="P126" s="172">
        <f t="shared" si="57"/>
        <v>3.2000000000000695E-2</v>
      </c>
      <c r="Q126" s="172">
        <f t="shared" si="57"/>
        <v>3.1999999999999806E-2</v>
      </c>
      <c r="R126" s="172">
        <f t="shared" si="57"/>
        <v>2.9999999999999805E-2</v>
      </c>
      <c r="S126" s="177"/>
      <c r="T126" s="177"/>
      <c r="U126" s="177"/>
      <c r="V126" s="177"/>
      <c r="W126" s="177"/>
      <c r="X126" s="177"/>
      <c r="Y126" s="177"/>
      <c r="Z126" s="177"/>
    </row>
    <row r="128" spans="1:26" s="161" customFormat="1" x14ac:dyDescent="0.25">
      <c r="A128" s="157"/>
      <c r="B128" s="158"/>
      <c r="C128" s="159"/>
      <c r="D128" s="160"/>
      <c r="E128" s="161" t="str">
        <f xml:space="preserve"> E$140</f>
        <v>True up Nominal RCV balance BEG</v>
      </c>
      <c r="F128" s="342">
        <f t="shared" ref="F128:R128" si="58" xml:space="preserve"> F$140</f>
        <v>0</v>
      </c>
      <c r="G128" s="161" t="str">
        <f t="shared" si="58"/>
        <v>£m</v>
      </c>
      <c r="H128" s="342">
        <f t="shared" si="58"/>
        <v>0</v>
      </c>
      <c r="I128" s="342">
        <f t="shared" si="58"/>
        <v>0</v>
      </c>
      <c r="J128" s="342">
        <f t="shared" si="58"/>
        <v>0</v>
      </c>
      <c r="K128" s="342">
        <f xml:space="preserve"> K$140</f>
        <v>0</v>
      </c>
      <c r="L128" s="342">
        <f t="shared" si="58"/>
        <v>0</v>
      </c>
      <c r="M128" s="342">
        <f t="shared" si="58"/>
        <v>0</v>
      </c>
      <c r="N128" s="342">
        <f t="shared" si="58"/>
        <v>0</v>
      </c>
      <c r="O128" s="342">
        <f t="shared" si="58"/>
        <v>0</v>
      </c>
      <c r="P128" s="342">
        <f t="shared" si="58"/>
        <v>0</v>
      </c>
      <c r="Q128" s="342">
        <f t="shared" si="58"/>
        <v>0</v>
      </c>
      <c r="R128" s="342">
        <f t="shared" si="58"/>
        <v>0</v>
      </c>
    </row>
    <row r="129" spans="1:16383" x14ac:dyDescent="0.25">
      <c r="E129" s="178" t="str">
        <f xml:space="preserve"> E$126</f>
        <v>True up Indexation percentage</v>
      </c>
      <c r="F129" s="178">
        <f t="shared" ref="F129:R129" si="59" xml:space="preserve"> F$126</f>
        <v>0</v>
      </c>
      <c r="G129" s="178">
        <f t="shared" si="59"/>
        <v>0</v>
      </c>
      <c r="H129" s="178">
        <f t="shared" si="59"/>
        <v>0</v>
      </c>
      <c r="I129" s="178">
        <f t="shared" si="59"/>
        <v>0</v>
      </c>
      <c r="J129" s="178">
        <f t="shared" si="59"/>
        <v>0</v>
      </c>
      <c r="K129" s="178">
        <f t="shared" si="59"/>
        <v>0</v>
      </c>
      <c r="L129" s="178">
        <f t="shared" si="59"/>
        <v>3.1522140708501789E-2</v>
      </c>
      <c r="M129" s="178">
        <f t="shared" si="59"/>
        <v>2.4258091513662761E-2</v>
      </c>
      <c r="N129" s="178">
        <f t="shared" si="59"/>
        <v>2.9587648685595269E-2</v>
      </c>
      <c r="O129" s="178">
        <f t="shared" si="59"/>
        <v>3.150368327076003E-2</v>
      </c>
      <c r="P129" s="178">
        <f t="shared" si="59"/>
        <v>3.2000000000000695E-2</v>
      </c>
      <c r="Q129" s="178">
        <f t="shared" si="59"/>
        <v>3.1999999999999806E-2</v>
      </c>
      <c r="R129" s="178">
        <f t="shared" si="59"/>
        <v>2.9999999999999805E-2</v>
      </c>
    </row>
    <row r="130" spans="1:16383" x14ac:dyDescent="0.25">
      <c r="C130" s="276"/>
      <c r="E130" s="7" t="s">
        <v>539</v>
      </c>
      <c r="G130" s="91" t="s">
        <v>296</v>
      </c>
      <c r="J130" s="246">
        <f>J128*J129</f>
        <v>0</v>
      </c>
      <c r="K130" s="246">
        <f t="shared" ref="K130:L130" si="60">K128*K129</f>
        <v>0</v>
      </c>
      <c r="L130" s="246">
        <f t="shared" si="60"/>
        <v>0</v>
      </c>
      <c r="M130" s="246">
        <f>M128*M129</f>
        <v>0</v>
      </c>
      <c r="N130" s="246">
        <f t="shared" ref="N130:R130" si="61">N128*N129</f>
        <v>0</v>
      </c>
      <c r="O130" s="246">
        <f t="shared" si="61"/>
        <v>0</v>
      </c>
      <c r="P130" s="246">
        <f t="shared" si="61"/>
        <v>0</v>
      </c>
      <c r="Q130" s="246">
        <f t="shared" si="61"/>
        <v>0</v>
      </c>
      <c r="R130" s="246">
        <f t="shared" si="61"/>
        <v>0</v>
      </c>
    </row>
    <row r="132" spans="1:16383" s="205" customFormat="1" x14ac:dyDescent="0.25">
      <c r="A132" s="201"/>
      <c r="B132" s="202"/>
      <c r="C132" s="203"/>
      <c r="D132" s="204"/>
      <c r="E132" s="37" t="str">
        <f xml:space="preserve"> InpR!E$101</f>
        <v>Run-off rate - CPI(H) + RPI wedge - active - BR</v>
      </c>
      <c r="F132" s="205">
        <f xml:space="preserve"> InpR!F$101</f>
        <v>0</v>
      </c>
      <c r="G132" s="223" t="str">
        <f xml:space="preserve"> InpR!G$101</f>
        <v>%</v>
      </c>
      <c r="H132" s="205">
        <f xml:space="preserve"> InpR!H$101</f>
        <v>0</v>
      </c>
      <c r="I132" s="205">
        <f xml:space="preserve"> InpR!I$101</f>
        <v>0</v>
      </c>
      <c r="J132" s="205">
        <f xml:space="preserve"> InpR!J$101</f>
        <v>0</v>
      </c>
      <c r="K132" s="205">
        <f xml:space="preserve"> InpR!K$101</f>
        <v>0</v>
      </c>
      <c r="L132" s="205">
        <f xml:space="preserve"> InpR!L$101</f>
        <v>0</v>
      </c>
      <c r="M132" s="205">
        <f xml:space="preserve"> InpR!M$101</f>
        <v>0</v>
      </c>
      <c r="N132" s="205">
        <f xml:space="preserve"> InpR!N$101</f>
        <v>0</v>
      </c>
      <c r="O132" s="205">
        <f xml:space="preserve"> InpR!O$101</f>
        <v>0</v>
      </c>
      <c r="P132" s="205">
        <f xml:space="preserve"> InpR!P$101</f>
        <v>0</v>
      </c>
      <c r="Q132" s="205">
        <f xml:space="preserve"> InpR!Q$101</f>
        <v>0</v>
      </c>
      <c r="R132" s="205">
        <f xml:space="preserve"> InpR!R$101</f>
        <v>0</v>
      </c>
    </row>
    <row r="133" spans="1:16383" s="161" customFormat="1" x14ac:dyDescent="0.25">
      <c r="A133" s="157"/>
      <c r="B133" s="158"/>
      <c r="C133" s="159"/>
      <c r="D133" s="160"/>
      <c r="E133" s="161" t="str">
        <f xml:space="preserve"> E$140</f>
        <v>True up Nominal RCV balance BEG</v>
      </c>
      <c r="F133" s="342">
        <f t="shared" ref="F133:R133" si="62" xml:space="preserve"> F$140</f>
        <v>0</v>
      </c>
      <c r="G133" s="161" t="str">
        <f t="shared" si="62"/>
        <v>£m</v>
      </c>
      <c r="H133" s="342">
        <f t="shared" si="62"/>
        <v>0</v>
      </c>
      <c r="I133" s="342">
        <f t="shared" si="62"/>
        <v>0</v>
      </c>
      <c r="J133" s="342">
        <f t="shared" si="62"/>
        <v>0</v>
      </c>
      <c r="K133" s="342">
        <f t="shared" si="62"/>
        <v>0</v>
      </c>
      <c r="L133" s="342">
        <f t="shared" si="62"/>
        <v>0</v>
      </c>
      <c r="M133" s="342">
        <f t="shared" si="62"/>
        <v>0</v>
      </c>
      <c r="N133" s="342">
        <f t="shared" si="62"/>
        <v>0</v>
      </c>
      <c r="O133" s="342">
        <f t="shared" si="62"/>
        <v>0</v>
      </c>
      <c r="P133" s="342">
        <f t="shared" si="62"/>
        <v>0</v>
      </c>
      <c r="Q133" s="342">
        <f t="shared" si="62"/>
        <v>0</v>
      </c>
      <c r="R133" s="342">
        <f t="shared" si="62"/>
        <v>0</v>
      </c>
    </row>
    <row r="134" spans="1:16383" x14ac:dyDescent="0.25">
      <c r="C134" s="276"/>
      <c r="E134" s="7" t="str">
        <f xml:space="preserve"> E$130</f>
        <v>True up RCV indexation</v>
      </c>
      <c r="F134" s="7">
        <f t="shared" ref="F134:R134" si="63" xml:space="preserve"> F$130</f>
        <v>0</v>
      </c>
      <c r="G134" s="91" t="str">
        <f t="shared" si="63"/>
        <v>£m</v>
      </c>
      <c r="H134" s="7">
        <f t="shared" si="63"/>
        <v>0</v>
      </c>
      <c r="I134" s="7">
        <f t="shared" si="63"/>
        <v>0</v>
      </c>
      <c r="J134" s="246">
        <f t="shared" si="63"/>
        <v>0</v>
      </c>
      <c r="K134" s="246">
        <f t="shared" si="63"/>
        <v>0</v>
      </c>
      <c r="L134" s="246">
        <f t="shared" si="63"/>
        <v>0</v>
      </c>
      <c r="M134" s="246">
        <f t="shared" si="63"/>
        <v>0</v>
      </c>
      <c r="N134" s="246">
        <f t="shared" si="63"/>
        <v>0</v>
      </c>
      <c r="O134" s="246">
        <f t="shared" si="63"/>
        <v>0</v>
      </c>
      <c r="P134" s="246">
        <f t="shared" si="63"/>
        <v>0</v>
      </c>
      <c r="Q134" s="246">
        <f t="shared" si="63"/>
        <v>0</v>
      </c>
      <c r="R134" s="246">
        <f t="shared" si="63"/>
        <v>0</v>
      </c>
    </row>
    <row r="135" spans="1:16383" x14ac:dyDescent="0.25">
      <c r="C135" s="276"/>
      <c r="E135" s="7" t="s">
        <v>540</v>
      </c>
      <c r="F135" s="247"/>
      <c r="G135" s="162" t="s">
        <v>296</v>
      </c>
      <c r="H135" s="247"/>
      <c r="I135" s="247"/>
      <c r="J135" s="246">
        <f t="shared" ref="J135:L135" si="64" xml:space="preserve"> (J133+J134) * J132</f>
        <v>0</v>
      </c>
      <c r="K135" s="246">
        <f t="shared" si="64"/>
        <v>0</v>
      </c>
      <c r="L135" s="246">
        <f t="shared" si="64"/>
        <v>0</v>
      </c>
      <c r="M135" s="246">
        <f xml:space="preserve"> (M133+M134) * M132</f>
        <v>0</v>
      </c>
      <c r="N135" s="246">
        <f t="shared" ref="N135:R135" si="65" xml:space="preserve"> (N133+N134) * N132</f>
        <v>0</v>
      </c>
      <c r="O135" s="246">
        <f t="shared" si="65"/>
        <v>0</v>
      </c>
      <c r="P135" s="246">
        <f t="shared" si="65"/>
        <v>0</v>
      </c>
      <c r="Q135" s="246">
        <f t="shared" si="65"/>
        <v>0</v>
      </c>
      <c r="R135" s="246">
        <f t="shared" si="65"/>
        <v>0</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x14ac:dyDescent="0.25">
      <c r="F136" s="138"/>
      <c r="G136" s="138"/>
      <c r="H136" s="138"/>
    </row>
    <row r="137" spans="1:16383" s="200" customFormat="1" x14ac:dyDescent="0.25">
      <c r="A137" s="196"/>
      <c r="B137" s="197"/>
      <c r="C137" s="198"/>
      <c r="D137" s="199"/>
      <c r="E137" s="200" t="str">
        <f>InpR!$E$94</f>
        <v>RCV - CPI(H) + RPI wedge initial balance - nominal - BR</v>
      </c>
      <c r="F137" s="250">
        <f>InpR!$F$94</f>
        <v>0</v>
      </c>
      <c r="G137" s="249" t="str">
        <f>InpR!$G$94</f>
        <v>£m</v>
      </c>
      <c r="H137" s="30"/>
    </row>
    <row r="138" spans="1:16383" s="37" customFormat="1" x14ac:dyDescent="0.25">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x14ac:dyDescent="0.25">
      <c r="A139" s="48"/>
      <c r="B139" s="59"/>
      <c r="C139" s="108"/>
      <c r="D139" s="53"/>
    </row>
    <row r="140" spans="1:16383" x14ac:dyDescent="0.25">
      <c r="A140" s="47"/>
      <c r="B140" s="51"/>
      <c r="C140" s="278"/>
      <c r="D140" s="56"/>
      <c r="E140" s="7" t="s">
        <v>541</v>
      </c>
      <c r="G140" s="162" t="s">
        <v>296</v>
      </c>
      <c r="J140" s="242">
        <f t="shared" ref="J140" si="66" xml:space="preserve"> I143</f>
        <v>0</v>
      </c>
      <c r="K140" s="242">
        <f t="shared" ref="K140" si="67" xml:space="preserve"> J143</f>
        <v>0</v>
      </c>
      <c r="L140" s="242">
        <f t="shared" ref="L140" si="68" xml:space="preserve"> K143</f>
        <v>0</v>
      </c>
      <c r="M140" s="242">
        <f t="shared" ref="M140" si="69" xml:space="preserve"> L143</f>
        <v>0</v>
      </c>
      <c r="N140" s="242">
        <f t="shared" ref="N140" si="70" xml:space="preserve"> M143</f>
        <v>0</v>
      </c>
      <c r="O140" s="242">
        <f t="shared" ref="O140" si="71" xml:space="preserve"> N143</f>
        <v>0</v>
      </c>
      <c r="P140" s="242">
        <f t="shared" ref="P140" si="72" xml:space="preserve"> O143</f>
        <v>0</v>
      </c>
      <c r="Q140" s="242">
        <f t="shared" ref="Q140" si="73" xml:space="preserve"> P143</f>
        <v>0</v>
      </c>
      <c r="R140" s="242">
        <f t="shared" ref="R140" si="74" xml:space="preserve"> Q143</f>
        <v>0</v>
      </c>
    </row>
    <row r="141" spans="1:16383" x14ac:dyDescent="0.25">
      <c r="A141" s="47"/>
      <c r="B141" s="51"/>
      <c r="C141" s="111"/>
      <c r="D141" s="56" t="s">
        <v>503</v>
      </c>
      <c r="E141" s="7" t="str">
        <f t="shared" ref="E141:R141" si="75" xml:space="preserve"> E$130</f>
        <v>True up RCV indexation</v>
      </c>
      <c r="F141" s="242">
        <f t="shared" si="75"/>
        <v>0</v>
      </c>
      <c r="G141" s="242" t="str">
        <f t="shared" si="75"/>
        <v>£m</v>
      </c>
      <c r="H141" s="242">
        <f t="shared" si="75"/>
        <v>0</v>
      </c>
      <c r="I141" s="242">
        <f t="shared" si="75"/>
        <v>0</v>
      </c>
      <c r="J141" s="242">
        <f t="shared" si="75"/>
        <v>0</v>
      </c>
      <c r="K141" s="242">
        <f t="shared" si="75"/>
        <v>0</v>
      </c>
      <c r="L141" s="242">
        <f t="shared" si="75"/>
        <v>0</v>
      </c>
      <c r="M141" s="242">
        <f t="shared" si="75"/>
        <v>0</v>
      </c>
      <c r="N141" s="242">
        <f t="shared" si="75"/>
        <v>0</v>
      </c>
      <c r="O141" s="242">
        <f t="shared" si="75"/>
        <v>0</v>
      </c>
      <c r="P141" s="242">
        <f t="shared" si="75"/>
        <v>0</v>
      </c>
      <c r="Q141" s="242">
        <f t="shared" si="75"/>
        <v>0</v>
      </c>
      <c r="R141" s="242">
        <f t="shared" si="75"/>
        <v>0</v>
      </c>
    </row>
    <row r="142" spans="1:16383" x14ac:dyDescent="0.25">
      <c r="A142" s="47"/>
      <c r="B142" s="51"/>
      <c r="C142" s="111"/>
      <c r="D142" s="56" t="s">
        <v>504</v>
      </c>
      <c r="E142" s="7" t="str">
        <f t="shared" ref="E142:R142" si="76" xml:space="preserve"> E$135</f>
        <v>True up Nominal RCV run-off</v>
      </c>
      <c r="F142" s="242">
        <f t="shared" si="76"/>
        <v>0</v>
      </c>
      <c r="G142" s="242" t="str">
        <f t="shared" si="76"/>
        <v>£m</v>
      </c>
      <c r="H142" s="242">
        <f t="shared" si="76"/>
        <v>0</v>
      </c>
      <c r="I142" s="242">
        <f t="shared" si="76"/>
        <v>0</v>
      </c>
      <c r="J142" s="242">
        <f t="shared" si="76"/>
        <v>0</v>
      </c>
      <c r="K142" s="242">
        <f t="shared" si="76"/>
        <v>0</v>
      </c>
      <c r="L142" s="242">
        <f t="shared" si="76"/>
        <v>0</v>
      </c>
      <c r="M142" s="242">
        <f t="shared" si="76"/>
        <v>0</v>
      </c>
      <c r="N142" s="242">
        <f t="shared" si="76"/>
        <v>0</v>
      </c>
      <c r="O142" s="242">
        <f t="shared" si="76"/>
        <v>0</v>
      </c>
      <c r="P142" s="242">
        <f t="shared" si="76"/>
        <v>0</v>
      </c>
      <c r="Q142" s="242">
        <f t="shared" si="76"/>
        <v>0</v>
      </c>
      <c r="R142" s="242">
        <f t="shared" si="76"/>
        <v>0</v>
      </c>
    </row>
    <row r="143" spans="1:16383" s="138" customFormat="1" x14ac:dyDescent="0.25">
      <c r="A143" s="134"/>
      <c r="B143" s="135"/>
      <c r="C143" s="277"/>
      <c r="D143" s="137"/>
      <c r="E143" s="138" t="s">
        <v>542</v>
      </c>
      <c r="G143" s="163" t="s">
        <v>296</v>
      </c>
      <c r="J143" s="243">
        <f t="shared" ref="J143:K143" si="77" xml:space="preserve"> IF( J138 = 1, $F137, J140 + J141 - J142)</f>
        <v>0</v>
      </c>
      <c r="K143" s="243">
        <f t="shared" si="77"/>
        <v>0</v>
      </c>
      <c r="L143" s="243">
        <f xml:space="preserve"> IF( L138 = 1, $F137, L140 + L141 - L142)</f>
        <v>0</v>
      </c>
      <c r="M143" s="243">
        <f t="shared" ref="M143:R143" si="78" xml:space="preserve"> IF( M138 = 1, $F137, M140 + M141 - M142)</f>
        <v>0</v>
      </c>
      <c r="N143" s="243">
        <f t="shared" si="78"/>
        <v>0</v>
      </c>
      <c r="O143" s="243">
        <f t="shared" si="78"/>
        <v>0</v>
      </c>
      <c r="P143" s="243">
        <f t="shared" si="78"/>
        <v>0</v>
      </c>
      <c r="Q143" s="243">
        <f t="shared" si="78"/>
        <v>0</v>
      </c>
      <c r="R143" s="243">
        <f t="shared" si="78"/>
        <v>0</v>
      </c>
    </row>
    <row r="145" spans="1:18" s="92" customFormat="1" x14ac:dyDescent="0.25">
      <c r="A145" s="164"/>
      <c r="B145" s="165"/>
      <c r="C145" s="166"/>
      <c r="D145" s="167"/>
      <c r="E145" s="179" t="str">
        <f t="shared" ref="E145:R145" si="79" xml:space="preserve"> E$140</f>
        <v>True up Nominal RCV balance BEG</v>
      </c>
      <c r="F145" s="185">
        <f t="shared" si="79"/>
        <v>0</v>
      </c>
      <c r="G145" s="185" t="str">
        <f t="shared" si="79"/>
        <v>£m</v>
      </c>
      <c r="H145" s="185">
        <f t="shared" si="79"/>
        <v>0</v>
      </c>
      <c r="I145" s="185">
        <f t="shared" si="79"/>
        <v>0</v>
      </c>
      <c r="J145" s="185">
        <f t="shared" si="79"/>
        <v>0</v>
      </c>
      <c r="K145" s="185">
        <f t="shared" si="79"/>
        <v>0</v>
      </c>
      <c r="L145" s="185">
        <f t="shared" si="79"/>
        <v>0</v>
      </c>
      <c r="M145" s="185">
        <f t="shared" si="79"/>
        <v>0</v>
      </c>
      <c r="N145" s="185">
        <f t="shared" si="79"/>
        <v>0</v>
      </c>
      <c r="O145" s="185">
        <f t="shared" si="79"/>
        <v>0</v>
      </c>
      <c r="P145" s="185">
        <f t="shared" si="79"/>
        <v>0</v>
      </c>
      <c r="Q145" s="185">
        <f t="shared" si="79"/>
        <v>0</v>
      </c>
      <c r="R145" s="185">
        <f t="shared" si="79"/>
        <v>0</v>
      </c>
    </row>
    <row r="146" spans="1:18" s="92" customFormat="1" x14ac:dyDescent="0.25">
      <c r="A146" s="164"/>
      <c r="B146" s="165"/>
      <c r="C146" s="166"/>
      <c r="D146" s="167"/>
      <c r="E146" s="179" t="str">
        <f t="shared" ref="E146:R146" si="80" xml:space="preserve"> E$130</f>
        <v>True up RCV indexation</v>
      </c>
      <c r="F146" s="185">
        <f t="shared" si="80"/>
        <v>0</v>
      </c>
      <c r="G146" s="185" t="str">
        <f t="shared" si="80"/>
        <v>£m</v>
      </c>
      <c r="H146" s="185">
        <f t="shared" si="80"/>
        <v>0</v>
      </c>
      <c r="I146" s="185">
        <f t="shared" si="80"/>
        <v>0</v>
      </c>
      <c r="J146" s="185">
        <f t="shared" si="80"/>
        <v>0</v>
      </c>
      <c r="K146" s="185">
        <f t="shared" si="80"/>
        <v>0</v>
      </c>
      <c r="L146" s="185">
        <f t="shared" si="80"/>
        <v>0</v>
      </c>
      <c r="M146" s="185">
        <f t="shared" si="80"/>
        <v>0</v>
      </c>
      <c r="N146" s="185">
        <f t="shared" si="80"/>
        <v>0</v>
      </c>
      <c r="O146" s="185">
        <f t="shared" si="80"/>
        <v>0</v>
      </c>
      <c r="P146" s="185">
        <f t="shared" si="80"/>
        <v>0</v>
      </c>
      <c r="Q146" s="185">
        <f t="shared" si="80"/>
        <v>0</v>
      </c>
      <c r="R146" s="185">
        <f t="shared" si="80"/>
        <v>0</v>
      </c>
    </row>
    <row r="147" spans="1:18" s="92" customFormat="1" x14ac:dyDescent="0.25">
      <c r="A147" s="164"/>
      <c r="B147" s="165"/>
      <c r="C147" s="166"/>
      <c r="D147" s="167"/>
      <c r="E147" s="179" t="str">
        <f t="shared" ref="E147:R147" si="81" xml:space="preserve"> E$143</f>
        <v>True up Nominal RCV balance END</v>
      </c>
      <c r="F147" s="185">
        <f t="shared" si="81"/>
        <v>0</v>
      </c>
      <c r="G147" s="185" t="str">
        <f t="shared" si="81"/>
        <v>£m</v>
      </c>
      <c r="H147" s="185">
        <f t="shared" si="81"/>
        <v>0</v>
      </c>
      <c r="I147" s="185">
        <f t="shared" si="81"/>
        <v>0</v>
      </c>
      <c r="J147" s="185">
        <f t="shared" si="81"/>
        <v>0</v>
      </c>
      <c r="K147" s="185">
        <f t="shared" si="81"/>
        <v>0</v>
      </c>
      <c r="L147" s="185">
        <f t="shared" si="81"/>
        <v>0</v>
      </c>
      <c r="M147" s="185">
        <f t="shared" si="81"/>
        <v>0</v>
      </c>
      <c r="N147" s="185">
        <f t="shared" si="81"/>
        <v>0</v>
      </c>
      <c r="O147" s="185">
        <f t="shared" si="81"/>
        <v>0</v>
      </c>
      <c r="P147" s="185">
        <f t="shared" si="81"/>
        <v>0</v>
      </c>
      <c r="Q147" s="185">
        <f t="shared" si="81"/>
        <v>0</v>
      </c>
      <c r="R147" s="185">
        <f t="shared" si="81"/>
        <v>0</v>
      </c>
    </row>
    <row r="148" spans="1:18" x14ac:dyDescent="0.25">
      <c r="A148" s="49"/>
      <c r="C148" s="276"/>
      <c r="D148" s="57"/>
      <c r="E148" s="7" t="s">
        <v>543</v>
      </c>
      <c r="F148" s="244"/>
      <c r="G148" s="185" t="s">
        <v>296</v>
      </c>
      <c r="H148" s="244"/>
      <c r="I148" s="244"/>
      <c r="J148" s="185">
        <f t="shared" ref="J148:L148" si="82" xml:space="preserve"> ( (J145+J146) + J147) / 2</f>
        <v>0</v>
      </c>
      <c r="K148" s="185">
        <f t="shared" si="82"/>
        <v>0</v>
      </c>
      <c r="L148" s="185">
        <f t="shared" si="82"/>
        <v>0</v>
      </c>
      <c r="M148" s="185">
        <f xml:space="preserve"> ( (M145+M146) + M147) / 2</f>
        <v>0</v>
      </c>
      <c r="N148" s="185">
        <f t="shared" ref="N148:R148" si="83" xml:space="preserve"> ( (N145+N146) + N147) / 2</f>
        <v>0</v>
      </c>
      <c r="O148" s="185">
        <f t="shared" si="83"/>
        <v>0</v>
      </c>
      <c r="P148" s="185">
        <f t="shared" si="83"/>
        <v>0</v>
      </c>
      <c r="Q148" s="185">
        <f t="shared" si="83"/>
        <v>0</v>
      </c>
      <c r="R148" s="185">
        <f t="shared" si="83"/>
        <v>0</v>
      </c>
    </row>
    <row r="150" spans="1:18" s="205" customFormat="1" x14ac:dyDescent="0.25">
      <c r="A150" s="201"/>
      <c r="B150" s="202"/>
      <c r="C150" s="203"/>
      <c r="D150" s="204"/>
      <c r="E150" s="205" t="str">
        <f xml:space="preserve"> InpR!E$108</f>
        <v>WACC on RCV - CPI(H) + RPI wedge bf and additions - BR</v>
      </c>
      <c r="F150" s="205">
        <f xml:space="preserve"> InpR!F$108</f>
        <v>0</v>
      </c>
      <c r="G150" s="223" t="str">
        <f xml:space="preserve"> InpR!G$108</f>
        <v>%</v>
      </c>
      <c r="H150" s="205">
        <f xml:space="preserve"> InpR!H$108</f>
        <v>0</v>
      </c>
      <c r="I150" s="205">
        <f xml:space="preserve"> InpR!I$108</f>
        <v>0</v>
      </c>
      <c r="J150" s="205">
        <f xml:space="preserve"> InpR!J$108</f>
        <v>0</v>
      </c>
      <c r="K150" s="205">
        <f xml:space="preserve"> InpR!K$108</f>
        <v>0</v>
      </c>
      <c r="L150" s="205">
        <f xml:space="preserve"> InpR!L$108</f>
        <v>0</v>
      </c>
      <c r="M150" s="205">
        <f xml:space="preserve"> InpR!M$108</f>
        <v>1.920357193840716E-2</v>
      </c>
      <c r="N150" s="205">
        <f xml:space="preserve"> InpR!N$108</f>
        <v>1.920357193840716E-2</v>
      </c>
      <c r="O150" s="205">
        <f xml:space="preserve"> InpR!O$108</f>
        <v>1.920357193840716E-2</v>
      </c>
      <c r="P150" s="205">
        <f xml:space="preserve"> InpR!P$108</f>
        <v>1.920357193840716E-2</v>
      </c>
      <c r="Q150" s="205">
        <f xml:space="preserve"> InpR!Q$108</f>
        <v>1.920357193840716E-2</v>
      </c>
      <c r="R150" s="205">
        <f xml:space="preserve"> InpR!R$108</f>
        <v>0</v>
      </c>
    </row>
    <row r="151" spans="1:18" s="92" customFormat="1" x14ac:dyDescent="0.25">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18" s="92" customFormat="1" x14ac:dyDescent="0.25">
      <c r="A152" s="164"/>
      <c r="B152" s="165"/>
      <c r="C152" s="166"/>
      <c r="D152" s="167"/>
      <c r="E152" s="179" t="str">
        <f xml:space="preserve"> E$148</f>
        <v>True up Nominal RCV average balance</v>
      </c>
      <c r="F152" s="185">
        <f t="shared" ref="F152:R152" si="84" xml:space="preserve"> F$148</f>
        <v>0</v>
      </c>
      <c r="G152" s="185" t="str">
        <f t="shared" si="84"/>
        <v>£m</v>
      </c>
      <c r="H152" s="185">
        <f t="shared" si="84"/>
        <v>0</v>
      </c>
      <c r="I152" s="185">
        <f t="shared" si="84"/>
        <v>0</v>
      </c>
      <c r="J152" s="185">
        <f t="shared" si="84"/>
        <v>0</v>
      </c>
      <c r="K152" s="185">
        <f t="shared" si="84"/>
        <v>0</v>
      </c>
      <c r="L152" s="185">
        <f t="shared" si="84"/>
        <v>0</v>
      </c>
      <c r="M152" s="185">
        <f t="shared" si="84"/>
        <v>0</v>
      </c>
      <c r="N152" s="185">
        <f t="shared" si="84"/>
        <v>0</v>
      </c>
      <c r="O152" s="185">
        <f t="shared" si="84"/>
        <v>0</v>
      </c>
      <c r="P152" s="185">
        <f t="shared" si="84"/>
        <v>0</v>
      </c>
      <c r="Q152" s="185">
        <f t="shared" si="84"/>
        <v>0</v>
      </c>
      <c r="R152" s="185">
        <f t="shared" si="84"/>
        <v>0</v>
      </c>
    </row>
    <row r="153" spans="1:18" x14ac:dyDescent="0.25">
      <c r="C153" s="276"/>
      <c r="E153" s="7" t="s">
        <v>544</v>
      </c>
      <c r="F153" s="244"/>
      <c r="G153" s="184" t="s">
        <v>296</v>
      </c>
      <c r="H153" s="244"/>
      <c r="I153" s="244"/>
      <c r="J153" s="246">
        <f t="shared" ref="J153:K153" si="85">J150*J151*J152</f>
        <v>0</v>
      </c>
      <c r="K153" s="246">
        <f t="shared" si="85"/>
        <v>0</v>
      </c>
      <c r="L153" s="246">
        <f>L150*L151*L152</f>
        <v>0</v>
      </c>
      <c r="M153" s="246">
        <f t="shared" ref="M153:R153" si="86">M150*M151*M152</f>
        <v>0</v>
      </c>
      <c r="N153" s="246">
        <f t="shared" si="86"/>
        <v>0</v>
      </c>
      <c r="O153" s="246">
        <f t="shared" si="86"/>
        <v>0</v>
      </c>
      <c r="P153" s="246">
        <f t="shared" si="86"/>
        <v>0</v>
      </c>
      <c r="Q153" s="246">
        <f t="shared" si="86"/>
        <v>0</v>
      </c>
      <c r="R153" s="246">
        <f t="shared" si="86"/>
        <v>0</v>
      </c>
    </row>
    <row r="154" spans="1:18" x14ac:dyDescent="0.25">
      <c r="M154" s="187"/>
      <c r="N154" s="187"/>
      <c r="O154" s="187"/>
      <c r="P154" s="187"/>
      <c r="Q154" s="187"/>
    </row>
    <row r="155" spans="1:18" s="92" customFormat="1" x14ac:dyDescent="0.25">
      <c r="A155" s="164"/>
      <c r="B155" s="165"/>
      <c r="C155" s="166"/>
      <c r="D155" s="167"/>
      <c r="E155" s="179" t="str">
        <f xml:space="preserve"> E$135</f>
        <v>True up Nominal RCV run-off</v>
      </c>
      <c r="F155" s="185">
        <f t="shared" ref="F155:R155" si="87" xml:space="preserve"> F$135</f>
        <v>0</v>
      </c>
      <c r="G155" s="185" t="str">
        <f t="shared" si="87"/>
        <v>£m</v>
      </c>
      <c r="H155" s="185">
        <f t="shared" si="87"/>
        <v>0</v>
      </c>
      <c r="I155" s="185">
        <f t="shared" si="87"/>
        <v>0</v>
      </c>
      <c r="J155" s="185">
        <f t="shared" si="87"/>
        <v>0</v>
      </c>
      <c r="K155" s="185">
        <f t="shared" si="87"/>
        <v>0</v>
      </c>
      <c r="L155" s="185">
        <f t="shared" si="87"/>
        <v>0</v>
      </c>
      <c r="M155" s="185">
        <f t="shared" si="87"/>
        <v>0</v>
      </c>
      <c r="N155" s="185">
        <f t="shared" si="87"/>
        <v>0</v>
      </c>
      <c r="O155" s="185">
        <f t="shared" si="87"/>
        <v>0</v>
      </c>
      <c r="P155" s="185">
        <f t="shared" si="87"/>
        <v>0</v>
      </c>
      <c r="Q155" s="185">
        <f t="shared" si="87"/>
        <v>0</v>
      </c>
      <c r="R155" s="185">
        <f t="shared" si="87"/>
        <v>0</v>
      </c>
    </row>
    <row r="156" spans="1:18" s="92" customFormat="1" x14ac:dyDescent="0.25">
      <c r="A156" s="164"/>
      <c r="B156" s="165"/>
      <c r="C156" s="166"/>
      <c r="D156" s="167"/>
      <c r="E156" s="179" t="str">
        <f xml:space="preserve"> E$153</f>
        <v>True up Nominal return</v>
      </c>
      <c r="F156" s="185">
        <f t="shared" ref="F156:R156" si="88" xml:space="preserve"> F$153</f>
        <v>0</v>
      </c>
      <c r="G156" s="185" t="str">
        <f t="shared" si="88"/>
        <v>£m</v>
      </c>
      <c r="H156" s="185">
        <f t="shared" si="88"/>
        <v>0</v>
      </c>
      <c r="I156" s="185">
        <f t="shared" si="88"/>
        <v>0</v>
      </c>
      <c r="J156" s="185">
        <f t="shared" si="88"/>
        <v>0</v>
      </c>
      <c r="K156" s="185">
        <f t="shared" si="88"/>
        <v>0</v>
      </c>
      <c r="L156" s="185">
        <f t="shared" si="88"/>
        <v>0</v>
      </c>
      <c r="M156" s="185">
        <f t="shared" si="88"/>
        <v>0</v>
      </c>
      <c r="N156" s="185">
        <f t="shared" si="88"/>
        <v>0</v>
      </c>
      <c r="O156" s="185">
        <f t="shared" si="88"/>
        <v>0</v>
      </c>
      <c r="P156" s="185">
        <f t="shared" si="88"/>
        <v>0</v>
      </c>
      <c r="Q156" s="185">
        <f t="shared" si="88"/>
        <v>0</v>
      </c>
      <c r="R156" s="185">
        <f t="shared" si="88"/>
        <v>0</v>
      </c>
    </row>
    <row r="157" spans="1:18" x14ac:dyDescent="0.25">
      <c r="C157" s="276"/>
      <c r="E157" s="7" t="s">
        <v>545</v>
      </c>
      <c r="F157" s="244"/>
      <c r="G157" s="184" t="str">
        <f t="shared" ref="G157" si="89">G$270</f>
        <v>£m</v>
      </c>
      <c r="H157" s="244">
        <f>SUM(J157:R157)</f>
        <v>0</v>
      </c>
      <c r="I157" s="244"/>
      <c r="J157" s="244">
        <f t="shared" ref="J157:K157" si="90">SUM(J155:J156)</f>
        <v>0</v>
      </c>
      <c r="K157" s="244">
        <f t="shared" si="90"/>
        <v>0</v>
      </c>
      <c r="L157" s="244">
        <f>SUM(L155:L156)</f>
        <v>0</v>
      </c>
      <c r="M157" s="244">
        <f t="shared" ref="M157:R157" si="91">SUM(M155:M156)</f>
        <v>0</v>
      </c>
      <c r="N157" s="244">
        <f t="shared" si="91"/>
        <v>0</v>
      </c>
      <c r="O157" s="244">
        <f t="shared" si="91"/>
        <v>0</v>
      </c>
      <c r="P157" s="244">
        <f t="shared" si="91"/>
        <v>0</v>
      </c>
      <c r="Q157" s="244">
        <f t="shared" si="91"/>
        <v>0</v>
      </c>
      <c r="R157" s="244">
        <f t="shared" si="91"/>
        <v>0</v>
      </c>
    </row>
    <row r="159" spans="1:18" x14ac:dyDescent="0.25">
      <c r="C159" s="276"/>
      <c r="E159" s="7" t="str">
        <f xml:space="preserve"> E$157</f>
        <v>Total True up Nominal revenue to company</v>
      </c>
      <c r="F159" s="244">
        <f t="shared" ref="F159:R159" si="92" xml:space="preserve"> F$157</f>
        <v>0</v>
      </c>
      <c r="G159" s="184" t="str">
        <f t="shared" si="92"/>
        <v>£m</v>
      </c>
      <c r="H159" s="244">
        <f t="shared" si="92"/>
        <v>0</v>
      </c>
      <c r="I159" s="244">
        <f t="shared" si="92"/>
        <v>0</v>
      </c>
      <c r="J159" s="244">
        <f t="shared" si="92"/>
        <v>0</v>
      </c>
      <c r="K159" s="244">
        <f t="shared" si="92"/>
        <v>0</v>
      </c>
      <c r="L159" s="244">
        <f t="shared" si="92"/>
        <v>0</v>
      </c>
      <c r="M159" s="244">
        <f t="shared" si="92"/>
        <v>0</v>
      </c>
      <c r="N159" s="244">
        <f t="shared" si="92"/>
        <v>0</v>
      </c>
      <c r="O159" s="244">
        <f t="shared" si="92"/>
        <v>0</v>
      </c>
      <c r="P159" s="244">
        <f t="shared" si="92"/>
        <v>0</v>
      </c>
      <c r="Q159" s="244">
        <f t="shared" si="92"/>
        <v>0</v>
      </c>
      <c r="R159" s="244">
        <f t="shared" si="92"/>
        <v>0</v>
      </c>
    </row>
    <row r="160" spans="1:18" x14ac:dyDescent="0.25">
      <c r="E160" s="7" t="str">
        <f t="shared" ref="E160:R160" si="93" xml:space="preserve"> E$108</f>
        <v>Total nominal revenue company should have received</v>
      </c>
      <c r="F160" s="184">
        <f t="shared" si="93"/>
        <v>0</v>
      </c>
      <c r="G160" s="184" t="str">
        <f t="shared" si="93"/>
        <v>£m</v>
      </c>
      <c r="H160" s="184">
        <f t="shared" si="93"/>
        <v>0</v>
      </c>
      <c r="I160" s="184">
        <f t="shared" si="93"/>
        <v>0</v>
      </c>
      <c r="J160" s="184">
        <f t="shared" si="93"/>
        <v>0</v>
      </c>
      <c r="K160" s="184">
        <f t="shared" si="93"/>
        <v>0</v>
      </c>
      <c r="L160" s="184">
        <f t="shared" si="93"/>
        <v>0</v>
      </c>
      <c r="M160" s="184">
        <f t="shared" si="93"/>
        <v>0</v>
      </c>
      <c r="N160" s="184">
        <f t="shared" si="93"/>
        <v>0</v>
      </c>
      <c r="O160" s="184">
        <f t="shared" si="93"/>
        <v>0</v>
      </c>
      <c r="P160" s="184">
        <f t="shared" si="93"/>
        <v>0</v>
      </c>
      <c r="Q160" s="184">
        <f t="shared" si="93"/>
        <v>0</v>
      </c>
      <c r="R160" s="184">
        <f t="shared" si="93"/>
        <v>0</v>
      </c>
    </row>
    <row r="161" spans="1:16383" s="185" customFormat="1" x14ac:dyDescent="0.25">
      <c r="A161" s="252"/>
      <c r="B161" s="181"/>
      <c r="C161" s="182"/>
      <c r="D161" s="253"/>
      <c r="E161" s="7" t="s">
        <v>546</v>
      </c>
      <c r="G161" s="185" t="str">
        <f t="shared" ref="G161" si="94" xml:space="preserve"> G$268</f>
        <v>£m</v>
      </c>
      <c r="H161" s="185">
        <f xml:space="preserve"> SUM(J161:R161)</f>
        <v>0</v>
      </c>
      <c r="J161" s="185">
        <f t="shared" ref="J161:K161" si="95">J160-J159</f>
        <v>0</v>
      </c>
      <c r="K161" s="185">
        <f t="shared" si="95"/>
        <v>0</v>
      </c>
      <c r="L161" s="185">
        <f>L160-L159</f>
        <v>0</v>
      </c>
      <c r="M161" s="185">
        <f>M160-M159</f>
        <v>0</v>
      </c>
      <c r="N161" s="185">
        <f t="shared" ref="N161:R161" si="96">N160-N159</f>
        <v>0</v>
      </c>
      <c r="O161" s="185">
        <f t="shared" si="96"/>
        <v>0</v>
      </c>
      <c r="P161" s="185">
        <f t="shared" si="96"/>
        <v>0</v>
      </c>
      <c r="Q161" s="185">
        <f t="shared" si="96"/>
        <v>0</v>
      </c>
      <c r="R161" s="185">
        <f t="shared" si="96"/>
        <v>0</v>
      </c>
    </row>
    <row r="163" spans="1:16383" s="185" customFormat="1" x14ac:dyDescent="0.25">
      <c r="A163" s="252"/>
      <c r="B163" s="181"/>
      <c r="C163" s="182"/>
      <c r="D163" s="253"/>
      <c r="E163" s="7" t="str">
        <f xml:space="preserve"> E$161</f>
        <v>Value of True up nominal</v>
      </c>
      <c r="F163" s="185">
        <f t="shared" ref="F163:R163" si="97" xml:space="preserve"> F$161</f>
        <v>0</v>
      </c>
      <c r="G163" s="185" t="str">
        <f t="shared" si="97"/>
        <v>£m</v>
      </c>
      <c r="H163" s="185">
        <f t="shared" si="97"/>
        <v>0</v>
      </c>
      <c r="I163" s="185">
        <f t="shared" si="97"/>
        <v>0</v>
      </c>
      <c r="J163" s="185">
        <f t="shared" si="97"/>
        <v>0</v>
      </c>
      <c r="K163" s="185">
        <f t="shared" si="97"/>
        <v>0</v>
      </c>
      <c r="L163" s="185">
        <f t="shared" si="97"/>
        <v>0</v>
      </c>
      <c r="M163" s="185">
        <f t="shared" si="97"/>
        <v>0</v>
      </c>
      <c r="N163" s="185">
        <f t="shared" si="97"/>
        <v>0</v>
      </c>
      <c r="O163" s="185">
        <f t="shared" si="97"/>
        <v>0</v>
      </c>
      <c r="P163" s="185">
        <f t="shared" si="97"/>
        <v>0</v>
      </c>
      <c r="Q163" s="185">
        <f t="shared" si="97"/>
        <v>0</v>
      </c>
      <c r="R163" s="185">
        <f t="shared" si="97"/>
        <v>0</v>
      </c>
    </row>
    <row r="164" spans="1:16383" s="91" customFormat="1" x14ac:dyDescent="0.25">
      <c r="A164" s="170"/>
      <c r="B164" s="165"/>
      <c r="C164" s="166"/>
      <c r="D164" s="171"/>
      <c r="E164" s="7" t="str">
        <f t="shared" ref="E164:R164" si="98" xml:space="preserve"> E$116</f>
        <v>Difference in nominal revenue</v>
      </c>
      <c r="F164" s="248">
        <f t="shared" si="98"/>
        <v>0</v>
      </c>
      <c r="G164" s="248" t="str">
        <f t="shared" si="98"/>
        <v>£m</v>
      </c>
      <c r="H164" s="248">
        <f t="shared" si="98"/>
        <v>0</v>
      </c>
      <c r="I164" s="248">
        <f t="shared" si="98"/>
        <v>0</v>
      </c>
      <c r="J164" s="248">
        <f t="shared" si="98"/>
        <v>0</v>
      </c>
      <c r="K164" s="248">
        <f t="shared" si="98"/>
        <v>0</v>
      </c>
      <c r="L164" s="248">
        <f t="shared" si="98"/>
        <v>0</v>
      </c>
      <c r="M164" s="248">
        <f t="shared" si="98"/>
        <v>0</v>
      </c>
      <c r="N164" s="248">
        <f t="shared" si="98"/>
        <v>0</v>
      </c>
      <c r="O164" s="248">
        <f t="shared" si="98"/>
        <v>0</v>
      </c>
      <c r="P164" s="248">
        <f t="shared" si="98"/>
        <v>0</v>
      </c>
      <c r="Q164" s="248">
        <f t="shared" si="98"/>
        <v>0</v>
      </c>
      <c r="R164" s="248">
        <f t="shared" si="98"/>
        <v>0</v>
      </c>
      <c r="S164" s="92"/>
      <c r="T164" s="92"/>
      <c r="U164" s="92"/>
      <c r="V164" s="92"/>
      <c r="W164" s="92"/>
      <c r="X164" s="92"/>
      <c r="Y164" s="92"/>
      <c r="Z164" s="92"/>
    </row>
    <row r="165" spans="1:16383" s="211" customFormat="1" x14ac:dyDescent="0.25">
      <c r="A165" s="224"/>
      <c r="B165" s="208"/>
      <c r="C165" s="209"/>
      <c r="D165" s="210"/>
      <c r="E165" s="7" t="s">
        <v>547</v>
      </c>
      <c r="F165" s="225">
        <f>SUM(J165:R165)</f>
        <v>0</v>
      </c>
      <c r="G165" s="211" t="s">
        <v>465</v>
      </c>
      <c r="J165" s="225">
        <f t="shared" ref="J165:R165" si="99">IF( ABS(J163-J164)&gt;ChK_Tol,1,0)</f>
        <v>0</v>
      </c>
      <c r="K165" s="225">
        <f t="shared" si="99"/>
        <v>0</v>
      </c>
      <c r="L165" s="225">
        <f t="shared" si="99"/>
        <v>0</v>
      </c>
      <c r="M165" s="225">
        <f t="shared" si="99"/>
        <v>0</v>
      </c>
      <c r="N165" s="225">
        <f t="shared" si="99"/>
        <v>0</v>
      </c>
      <c r="O165" s="225">
        <f t="shared" si="99"/>
        <v>0</v>
      </c>
      <c r="P165" s="225">
        <f t="shared" si="99"/>
        <v>0</v>
      </c>
      <c r="Q165" s="225">
        <f t="shared" si="99"/>
        <v>0</v>
      </c>
      <c r="R165" s="225">
        <f t="shared" si="99"/>
        <v>0</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x14ac:dyDescent="0.25">
      <c r="E166" s="168"/>
      <c r="F166" s="168"/>
      <c r="G166" s="168"/>
      <c r="H166" s="168"/>
      <c r="I166" s="168"/>
      <c r="J166" s="168"/>
      <c r="K166" s="168"/>
      <c r="L166" s="168"/>
      <c r="M166" s="186" t="b">
        <f xml:space="preserve"> M163=M164</f>
        <v>1</v>
      </c>
      <c r="N166" s="186" t="b">
        <f t="shared" ref="N166:Q166" si="100" xml:space="preserve"> N163=N164</f>
        <v>1</v>
      </c>
      <c r="O166" s="186" t="b">
        <f t="shared" si="100"/>
        <v>1</v>
      </c>
      <c r="P166" s="186" t="b">
        <f t="shared" si="100"/>
        <v>1</v>
      </c>
      <c r="Q166" s="186" t="b">
        <f t="shared" si="100"/>
        <v>1</v>
      </c>
    </row>
    <row r="167" spans="1:16383" x14ac:dyDescent="0.25">
      <c r="A167" s="50" t="s">
        <v>548</v>
      </c>
      <c r="B167" s="50"/>
    </row>
    <row r="169" spans="1:16383" x14ac:dyDescent="0.25">
      <c r="A169" s="49"/>
      <c r="D169" s="57"/>
      <c r="E169" s="7" t="str">
        <f>E$37 &amp; " - nominal"</f>
        <v>Forecast Nominal RCV balance END - nominal</v>
      </c>
      <c r="F169" s="185">
        <f t="shared" ref="F169:R169" si="101">F$37</f>
        <v>0</v>
      </c>
      <c r="G169" s="168" t="str">
        <f t="shared" si="101"/>
        <v>£m</v>
      </c>
      <c r="H169" s="247">
        <f t="shared" si="101"/>
        <v>0</v>
      </c>
      <c r="I169" s="247">
        <f t="shared" si="101"/>
        <v>0</v>
      </c>
      <c r="J169" s="185">
        <f t="shared" si="101"/>
        <v>0</v>
      </c>
      <c r="K169" s="185">
        <f t="shared" si="101"/>
        <v>0</v>
      </c>
      <c r="L169" s="185">
        <f t="shared" si="101"/>
        <v>0</v>
      </c>
      <c r="M169" s="185">
        <f t="shared" si="101"/>
        <v>0</v>
      </c>
      <c r="N169" s="185">
        <f t="shared" si="101"/>
        <v>0</v>
      </c>
      <c r="O169" s="185">
        <f t="shared" si="101"/>
        <v>0</v>
      </c>
      <c r="P169" s="185">
        <f t="shared" si="101"/>
        <v>0</v>
      </c>
      <c r="Q169" s="185">
        <f t="shared" si="101"/>
        <v>0</v>
      </c>
      <c r="R169" s="185">
        <f t="shared" si="101"/>
        <v>0</v>
      </c>
    </row>
    <row r="170" spans="1:16383" x14ac:dyDescent="0.25">
      <c r="A170" s="49"/>
      <c r="D170" s="57"/>
      <c r="E170" s="7" t="str">
        <f>E$88 &amp; " - nominal"</f>
        <v>Actual Nominal RCV balance END - nominal</v>
      </c>
      <c r="F170" s="185">
        <f t="shared" ref="F170:R170" si="102">F$88</f>
        <v>0</v>
      </c>
      <c r="G170" s="168" t="str">
        <f t="shared" si="102"/>
        <v>£m</v>
      </c>
      <c r="H170" s="247">
        <f t="shared" si="102"/>
        <v>0</v>
      </c>
      <c r="I170" s="247">
        <f t="shared" si="102"/>
        <v>0</v>
      </c>
      <c r="J170" s="185">
        <f t="shared" si="102"/>
        <v>0</v>
      </c>
      <c r="K170" s="185">
        <f t="shared" si="102"/>
        <v>0</v>
      </c>
      <c r="L170" s="185">
        <f t="shared" si="102"/>
        <v>0</v>
      </c>
      <c r="M170" s="185">
        <f t="shared" si="102"/>
        <v>0</v>
      </c>
      <c r="N170" s="185">
        <f t="shared" si="102"/>
        <v>0</v>
      </c>
      <c r="O170" s="185">
        <f t="shared" si="102"/>
        <v>0</v>
      </c>
      <c r="P170" s="185">
        <f t="shared" si="102"/>
        <v>0</v>
      </c>
      <c r="Q170" s="185">
        <f t="shared" si="102"/>
        <v>0</v>
      </c>
      <c r="R170" s="185">
        <f t="shared" si="102"/>
        <v>0</v>
      </c>
    </row>
    <row r="171" spans="1:16383" s="30" customFormat="1" x14ac:dyDescent="0.25">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1.0416029201511179</v>
      </c>
      <c r="M171" s="205">
        <f>Index!M$47</f>
        <v>1.0622616980779827</v>
      </c>
      <c r="N171" s="205">
        <f>Index!N$47</f>
        <v>1.0835515290872799</v>
      </c>
      <c r="O171" s="205">
        <f>Index!O$47</f>
        <v>1.1060365794841869</v>
      </c>
      <c r="P171" s="205">
        <f>Index!P$47</f>
        <v>1.1292633476533553</v>
      </c>
      <c r="Q171" s="205">
        <f>Index!Q$47</f>
        <v>1.1529778779540774</v>
      </c>
      <c r="R171" s="205">
        <f>Index!R$47</f>
        <v>1.1760374355131578</v>
      </c>
    </row>
    <row r="172" spans="1:16383" s="91" customFormat="1" x14ac:dyDescent="0.25">
      <c r="A172" s="170"/>
      <c r="B172" s="165"/>
      <c r="C172" s="166"/>
      <c r="D172" s="171"/>
      <c r="E172" s="7" t="s">
        <v>549</v>
      </c>
      <c r="F172" s="184"/>
      <c r="G172" s="184" t="s">
        <v>296</v>
      </c>
      <c r="H172" s="244"/>
      <c r="I172" s="184"/>
      <c r="J172" s="184">
        <f xml:space="preserve"> IF(J$171 = 0, 0, J169 / J$171)</f>
        <v>0</v>
      </c>
      <c r="K172" s="184">
        <f t="shared" ref="K172:R172" si="103" xml:space="preserve"> IF(K$171 = 0, 0, K169 / K$171)</f>
        <v>0</v>
      </c>
      <c r="L172" s="184">
        <f t="shared" si="103"/>
        <v>0</v>
      </c>
      <c r="M172" s="184">
        <f t="shared" si="103"/>
        <v>0</v>
      </c>
      <c r="N172" s="184">
        <f t="shared" si="103"/>
        <v>0</v>
      </c>
      <c r="O172" s="184">
        <f t="shared" si="103"/>
        <v>0</v>
      </c>
      <c r="P172" s="184">
        <f t="shared" si="103"/>
        <v>0</v>
      </c>
      <c r="Q172" s="184">
        <f t="shared" si="103"/>
        <v>0</v>
      </c>
      <c r="R172" s="184">
        <f t="shared" si="103"/>
        <v>0</v>
      </c>
      <c r="S172" s="92"/>
      <c r="T172" s="92"/>
      <c r="U172" s="92"/>
      <c r="V172" s="92"/>
      <c r="W172" s="92"/>
      <c r="X172" s="92"/>
      <c r="Y172" s="92"/>
      <c r="Z172" s="92"/>
    </row>
    <row r="173" spans="1:16383" s="91" customFormat="1" x14ac:dyDescent="0.25">
      <c r="A173" s="170"/>
      <c r="B173" s="165"/>
      <c r="C173" s="166"/>
      <c r="D173" s="171"/>
      <c r="E173" s="7" t="s">
        <v>550</v>
      </c>
      <c r="F173" s="184"/>
      <c r="G173" s="184" t="s">
        <v>296</v>
      </c>
      <c r="H173" s="244"/>
      <c r="I173" s="184"/>
      <c r="J173" s="184">
        <f t="shared" ref="J173:R173" si="104" xml:space="preserve"> IF(J$171 = 0, 0, J170 / J$171)</f>
        <v>0</v>
      </c>
      <c r="K173" s="184">
        <f t="shared" si="104"/>
        <v>0</v>
      </c>
      <c r="L173" s="184">
        <f t="shared" si="104"/>
        <v>0</v>
      </c>
      <c r="M173" s="184">
        <f t="shared" si="104"/>
        <v>0</v>
      </c>
      <c r="N173" s="184">
        <f t="shared" si="104"/>
        <v>0</v>
      </c>
      <c r="O173" s="184">
        <f t="shared" si="104"/>
        <v>0</v>
      </c>
      <c r="P173" s="184">
        <f t="shared" si="104"/>
        <v>0</v>
      </c>
      <c r="Q173" s="184">
        <f t="shared" si="104"/>
        <v>0</v>
      </c>
      <c r="R173" s="184">
        <f t="shared" si="104"/>
        <v>0</v>
      </c>
      <c r="S173" s="92"/>
      <c r="T173" s="92"/>
      <c r="U173" s="92"/>
      <c r="V173" s="92"/>
      <c r="W173" s="92"/>
      <c r="X173" s="92"/>
      <c r="Y173" s="92"/>
      <c r="Z173" s="92"/>
    </row>
    <row r="174" spans="1:16383" s="91" customFormat="1" x14ac:dyDescent="0.25">
      <c r="A174" s="170"/>
      <c r="B174" s="165"/>
      <c r="C174" s="166"/>
      <c r="D174" s="171"/>
      <c r="E174" s="7" t="s">
        <v>551</v>
      </c>
      <c r="F174" s="184"/>
      <c r="G174" s="184" t="s">
        <v>296</v>
      </c>
      <c r="H174" s="244"/>
      <c r="I174" s="184"/>
      <c r="J174" s="185">
        <f>J173-J172</f>
        <v>0</v>
      </c>
      <c r="K174" s="185">
        <f t="shared" ref="K174:R174" si="105">K173-K172</f>
        <v>0</v>
      </c>
      <c r="L174" s="185">
        <f t="shared" si="105"/>
        <v>0</v>
      </c>
      <c r="M174" s="185">
        <f t="shared" si="105"/>
        <v>0</v>
      </c>
      <c r="N174" s="185">
        <f t="shared" si="105"/>
        <v>0</v>
      </c>
      <c r="O174" s="185">
        <f t="shared" si="105"/>
        <v>0</v>
      </c>
      <c r="P174" s="185">
        <f t="shared" si="105"/>
        <v>0</v>
      </c>
      <c r="Q174" s="185">
        <f t="shared" si="105"/>
        <v>0</v>
      </c>
      <c r="R174" s="185">
        <f t="shared" si="105"/>
        <v>0</v>
      </c>
      <c r="S174" s="92"/>
      <c r="T174" s="92"/>
      <c r="U174" s="92"/>
      <c r="V174" s="92"/>
      <c r="W174" s="92"/>
      <c r="X174" s="92"/>
      <c r="Y174" s="92"/>
      <c r="Z174" s="92"/>
    </row>
    <row r="175" spans="1:16383" s="91" customFormat="1" x14ac:dyDescent="0.25">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x14ac:dyDescent="0.25">
      <c r="A176" s="49"/>
      <c r="D176" s="57"/>
      <c r="E176" s="7" t="str">
        <f>E$174</f>
        <v>Difference RCV balance END - real</v>
      </c>
      <c r="F176" s="185">
        <f t="shared" ref="F176:R176" si="106">F$174</f>
        <v>0</v>
      </c>
      <c r="G176" s="168" t="str">
        <f t="shared" si="106"/>
        <v>£m</v>
      </c>
      <c r="H176" s="247">
        <f t="shared" si="106"/>
        <v>0</v>
      </c>
      <c r="I176" s="247">
        <f t="shared" si="106"/>
        <v>0</v>
      </c>
      <c r="J176" s="185">
        <f t="shared" si="106"/>
        <v>0</v>
      </c>
      <c r="K176" s="185">
        <f t="shared" si="106"/>
        <v>0</v>
      </c>
      <c r="L176" s="185">
        <f t="shared" si="106"/>
        <v>0</v>
      </c>
      <c r="M176" s="185">
        <f t="shared" si="106"/>
        <v>0</v>
      </c>
      <c r="N176" s="185">
        <f t="shared" si="106"/>
        <v>0</v>
      </c>
      <c r="O176" s="185">
        <f t="shared" si="106"/>
        <v>0</v>
      </c>
      <c r="P176" s="185">
        <f t="shared" si="106"/>
        <v>0</v>
      </c>
      <c r="Q176" s="185">
        <f t="shared" si="106"/>
        <v>0</v>
      </c>
      <c r="R176" s="185">
        <f t="shared" si="106"/>
        <v>0</v>
      </c>
    </row>
    <row r="177" spans="1:26" s="92" customFormat="1" x14ac:dyDescent="0.25">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7" customFormat="1" x14ac:dyDescent="0.25">
      <c r="A178" s="270"/>
      <c r="B178" s="271"/>
      <c r="C178" s="272"/>
      <c r="D178" s="273"/>
      <c r="E178" s="34" t="s">
        <v>612</v>
      </c>
      <c r="F178" s="269"/>
      <c r="G178" s="269" t="s">
        <v>296</v>
      </c>
      <c r="H178" s="268"/>
      <c r="I178" s="269"/>
      <c r="J178" s="269">
        <f xml:space="preserve"> J176 * J177</f>
        <v>0</v>
      </c>
      <c r="K178" s="269">
        <f t="shared" ref="K178:P178" si="107" xml:space="preserve"> K176 * K177</f>
        <v>0</v>
      </c>
      <c r="L178" s="269">
        <f t="shared" si="107"/>
        <v>0</v>
      </c>
      <c r="M178" s="269">
        <f t="shared" si="107"/>
        <v>0</v>
      </c>
      <c r="N178" s="269">
        <f t="shared" si="107"/>
        <v>0</v>
      </c>
      <c r="O178" s="269">
        <f t="shared" si="107"/>
        <v>0</v>
      </c>
      <c r="P178" s="269">
        <f t="shared" si="107"/>
        <v>0</v>
      </c>
      <c r="Q178" s="269">
        <f xml:space="preserve"> Q176 * Q177</f>
        <v>0</v>
      </c>
      <c r="R178" s="269">
        <f t="shared" ref="R178" si="108" xml:space="preserve"> R176 * R177</f>
        <v>0</v>
      </c>
      <c r="S178" s="95"/>
      <c r="T178" s="95"/>
      <c r="U178" s="95"/>
      <c r="V178" s="95"/>
      <c r="W178" s="95"/>
      <c r="X178" s="95"/>
      <c r="Y178" s="95"/>
      <c r="Z178" s="95"/>
    </row>
    <row r="179" spans="1:26" x14ac:dyDescent="0.25">
      <c r="H179" s="184"/>
      <c r="J179" s="184"/>
      <c r="K179" s="184"/>
      <c r="L179" s="184"/>
      <c r="M179" s="185"/>
      <c r="N179" s="184"/>
      <c r="O179" s="184"/>
      <c r="P179" s="184"/>
      <c r="Q179" s="184"/>
      <c r="R179" s="184"/>
    </row>
    <row r="180" spans="1:26" x14ac:dyDescent="0.25">
      <c r="A180" s="50" t="s">
        <v>553</v>
      </c>
      <c r="B180" s="50"/>
    </row>
    <row r="182" spans="1:26" s="91" customFormat="1" x14ac:dyDescent="0.25">
      <c r="A182" s="170"/>
      <c r="B182" s="165"/>
      <c r="C182" s="166"/>
      <c r="D182" s="171"/>
      <c r="E182" s="7" t="str">
        <f>E$135</f>
        <v>True up Nominal RCV run-off</v>
      </c>
      <c r="F182" s="184">
        <f t="shared" ref="F182:R182" si="109">F$135</f>
        <v>0</v>
      </c>
      <c r="G182" s="184" t="str">
        <f t="shared" si="109"/>
        <v>£m</v>
      </c>
      <c r="H182" s="184">
        <f t="shared" si="109"/>
        <v>0</v>
      </c>
      <c r="I182" s="184">
        <f t="shared" si="109"/>
        <v>0</v>
      </c>
      <c r="J182" s="184">
        <f t="shared" si="109"/>
        <v>0</v>
      </c>
      <c r="K182" s="184">
        <f t="shared" si="109"/>
        <v>0</v>
      </c>
      <c r="L182" s="184">
        <f t="shared" si="109"/>
        <v>0</v>
      </c>
      <c r="M182" s="184">
        <f t="shared" si="109"/>
        <v>0</v>
      </c>
      <c r="N182" s="184">
        <f t="shared" si="109"/>
        <v>0</v>
      </c>
      <c r="O182" s="184">
        <f t="shared" si="109"/>
        <v>0</v>
      </c>
      <c r="P182" s="184">
        <f t="shared" si="109"/>
        <v>0</v>
      </c>
      <c r="Q182" s="184">
        <f t="shared" si="109"/>
        <v>0</v>
      </c>
      <c r="R182" s="184">
        <f t="shared" si="109"/>
        <v>0</v>
      </c>
      <c r="S182" s="92"/>
      <c r="T182" s="92"/>
      <c r="U182" s="92"/>
      <c r="V182" s="92"/>
      <c r="W182" s="92"/>
      <c r="X182" s="92"/>
      <c r="Y182" s="92"/>
      <c r="Z182" s="92"/>
    </row>
    <row r="183" spans="1:26" s="91" customFormat="1" x14ac:dyDescent="0.25">
      <c r="A183" s="170"/>
      <c r="B183" s="165"/>
      <c r="C183" s="166"/>
      <c r="D183" s="171"/>
      <c r="E183" s="7" t="str">
        <f>E$153</f>
        <v>True up Nominal return</v>
      </c>
      <c r="F183" s="184">
        <f t="shared" ref="F183:R183" si="110">F$153</f>
        <v>0</v>
      </c>
      <c r="G183" s="184" t="str">
        <f t="shared" si="110"/>
        <v>£m</v>
      </c>
      <c r="H183" s="184">
        <f t="shared" si="110"/>
        <v>0</v>
      </c>
      <c r="I183" s="184">
        <f t="shared" si="110"/>
        <v>0</v>
      </c>
      <c r="J183" s="184">
        <f t="shared" si="110"/>
        <v>0</v>
      </c>
      <c r="K183" s="184">
        <f t="shared" si="110"/>
        <v>0</v>
      </c>
      <c r="L183" s="184">
        <f t="shared" si="110"/>
        <v>0</v>
      </c>
      <c r="M183" s="184">
        <f t="shared" si="110"/>
        <v>0</v>
      </c>
      <c r="N183" s="184">
        <f t="shared" si="110"/>
        <v>0</v>
      </c>
      <c r="O183" s="184">
        <f t="shared" si="110"/>
        <v>0</v>
      </c>
      <c r="P183" s="184">
        <f t="shared" si="110"/>
        <v>0</v>
      </c>
      <c r="Q183" s="184">
        <f t="shared" si="110"/>
        <v>0</v>
      </c>
      <c r="R183" s="184">
        <f t="shared" si="110"/>
        <v>0</v>
      </c>
      <c r="S183" s="92"/>
      <c r="T183" s="92"/>
      <c r="U183" s="92"/>
      <c r="V183" s="92"/>
      <c r="W183" s="92"/>
      <c r="X183" s="92"/>
      <c r="Y183" s="92"/>
      <c r="Z183" s="92"/>
    </row>
    <row r="184" spans="1:26" s="91" customFormat="1" x14ac:dyDescent="0.25">
      <c r="A184" s="170"/>
      <c r="B184" s="165"/>
      <c r="C184" s="166"/>
      <c r="D184" s="171"/>
      <c r="E184" s="7" t="str">
        <f>E$157</f>
        <v>Total True up Nominal revenue to company</v>
      </c>
      <c r="F184" s="184">
        <f t="shared" ref="F184:R184" si="111">F$157</f>
        <v>0</v>
      </c>
      <c r="G184" s="184" t="str">
        <f t="shared" si="111"/>
        <v>£m</v>
      </c>
      <c r="H184" s="184">
        <f t="shared" si="111"/>
        <v>0</v>
      </c>
      <c r="I184" s="184">
        <f t="shared" si="111"/>
        <v>0</v>
      </c>
      <c r="J184" s="184">
        <f t="shared" si="111"/>
        <v>0</v>
      </c>
      <c r="K184" s="184">
        <f t="shared" si="111"/>
        <v>0</v>
      </c>
      <c r="L184" s="184">
        <f t="shared" si="111"/>
        <v>0</v>
      </c>
      <c r="M184" s="184">
        <f t="shared" si="111"/>
        <v>0</v>
      </c>
      <c r="N184" s="184">
        <f t="shared" si="111"/>
        <v>0</v>
      </c>
      <c r="O184" s="184">
        <f t="shared" si="111"/>
        <v>0</v>
      </c>
      <c r="P184" s="184">
        <f t="shared" si="111"/>
        <v>0</v>
      </c>
      <c r="Q184" s="184">
        <f t="shared" si="111"/>
        <v>0</v>
      </c>
      <c r="R184" s="184">
        <f t="shared" si="111"/>
        <v>0</v>
      </c>
      <c r="S184" s="92"/>
      <c r="T184" s="92"/>
      <c r="U184" s="92"/>
      <c r="V184" s="92"/>
      <c r="W184" s="92"/>
      <c r="X184" s="92"/>
      <c r="Y184" s="92"/>
      <c r="Z184" s="92"/>
    </row>
    <row r="185" spans="1:26" s="91" customFormat="1" x14ac:dyDescent="0.25">
      <c r="A185" s="170"/>
      <c r="B185" s="165"/>
      <c r="C185" s="166"/>
      <c r="D185" s="171"/>
      <c r="E185" s="7" t="str">
        <f>E$106</f>
        <v>RCV run-off company should have received</v>
      </c>
      <c r="F185" s="184">
        <f t="shared" ref="F185:R185" si="112">F$106</f>
        <v>0</v>
      </c>
      <c r="G185" s="184" t="str">
        <f t="shared" si="112"/>
        <v>£m</v>
      </c>
      <c r="H185" s="184">
        <f t="shared" si="112"/>
        <v>0</v>
      </c>
      <c r="I185" s="184">
        <f t="shared" si="112"/>
        <v>0</v>
      </c>
      <c r="J185" s="184">
        <f t="shared" si="112"/>
        <v>0</v>
      </c>
      <c r="K185" s="184">
        <f t="shared" si="112"/>
        <v>0</v>
      </c>
      <c r="L185" s="184">
        <f t="shared" si="112"/>
        <v>0</v>
      </c>
      <c r="M185" s="184">
        <f t="shared" si="112"/>
        <v>0</v>
      </c>
      <c r="N185" s="184">
        <f t="shared" si="112"/>
        <v>0</v>
      </c>
      <c r="O185" s="184">
        <f t="shared" si="112"/>
        <v>0</v>
      </c>
      <c r="P185" s="184">
        <f t="shared" si="112"/>
        <v>0</v>
      </c>
      <c r="Q185" s="184">
        <f t="shared" si="112"/>
        <v>0</v>
      </c>
      <c r="R185" s="184">
        <f t="shared" si="112"/>
        <v>0</v>
      </c>
      <c r="S185" s="92"/>
      <c r="T185" s="92"/>
      <c r="U185" s="92"/>
      <c r="V185" s="92"/>
      <c r="W185" s="92"/>
      <c r="X185" s="92"/>
      <c r="Y185" s="92"/>
      <c r="Z185" s="92"/>
    </row>
    <row r="186" spans="1:26" s="91" customFormat="1" x14ac:dyDescent="0.25">
      <c r="A186" s="170"/>
      <c r="B186" s="165"/>
      <c r="C186" s="166"/>
      <c r="D186" s="171"/>
      <c r="E186" s="7" t="str">
        <f>E$107</f>
        <v>Nominal return company should have received</v>
      </c>
      <c r="F186" s="184">
        <f t="shared" ref="F186:R186" si="113">F$107</f>
        <v>0</v>
      </c>
      <c r="G186" s="184" t="str">
        <f t="shared" si="113"/>
        <v>£m</v>
      </c>
      <c r="H186" s="184">
        <f t="shared" si="113"/>
        <v>0</v>
      </c>
      <c r="I186" s="184">
        <f t="shared" si="113"/>
        <v>0</v>
      </c>
      <c r="J186" s="184">
        <f t="shared" si="113"/>
        <v>0</v>
      </c>
      <c r="K186" s="184">
        <f t="shared" si="113"/>
        <v>0</v>
      </c>
      <c r="L186" s="184">
        <f t="shared" si="113"/>
        <v>0</v>
      </c>
      <c r="M186" s="184">
        <f t="shared" si="113"/>
        <v>0</v>
      </c>
      <c r="N186" s="184">
        <f t="shared" si="113"/>
        <v>0</v>
      </c>
      <c r="O186" s="184">
        <f t="shared" si="113"/>
        <v>0</v>
      </c>
      <c r="P186" s="184">
        <f t="shared" si="113"/>
        <v>0</v>
      </c>
      <c r="Q186" s="184">
        <f t="shared" si="113"/>
        <v>0</v>
      </c>
      <c r="R186" s="184">
        <f t="shared" si="113"/>
        <v>0</v>
      </c>
      <c r="S186" s="92"/>
      <c r="T186" s="92"/>
      <c r="U186" s="92"/>
      <c r="V186" s="92"/>
      <c r="W186" s="92"/>
      <c r="X186" s="92"/>
      <c r="Y186" s="92"/>
      <c r="Z186" s="92"/>
    </row>
    <row r="187" spans="1:26" s="91" customFormat="1" x14ac:dyDescent="0.25">
      <c r="A187" s="170"/>
      <c r="B187" s="165"/>
      <c r="C187" s="166"/>
      <c r="D187" s="171"/>
      <c r="E187" s="7" t="str">
        <f>E$108</f>
        <v>Total nominal revenue company should have received</v>
      </c>
      <c r="F187" s="184">
        <f t="shared" ref="F187:R187" si="114">F$108</f>
        <v>0</v>
      </c>
      <c r="G187" s="184" t="str">
        <f t="shared" si="114"/>
        <v>£m</v>
      </c>
      <c r="H187" s="184">
        <f t="shared" si="114"/>
        <v>0</v>
      </c>
      <c r="I187" s="184">
        <f t="shared" si="114"/>
        <v>0</v>
      </c>
      <c r="J187" s="184">
        <f t="shared" si="114"/>
        <v>0</v>
      </c>
      <c r="K187" s="184">
        <f t="shared" si="114"/>
        <v>0</v>
      </c>
      <c r="L187" s="184">
        <f t="shared" si="114"/>
        <v>0</v>
      </c>
      <c r="M187" s="184">
        <f t="shared" si="114"/>
        <v>0</v>
      </c>
      <c r="N187" s="184">
        <f t="shared" si="114"/>
        <v>0</v>
      </c>
      <c r="O187" s="184">
        <f t="shared" si="114"/>
        <v>0</v>
      </c>
      <c r="P187" s="184">
        <f t="shared" si="114"/>
        <v>0</v>
      </c>
      <c r="Q187" s="184">
        <f t="shared" si="114"/>
        <v>0</v>
      </c>
      <c r="R187" s="184">
        <f t="shared" si="114"/>
        <v>0</v>
      </c>
      <c r="S187" s="92"/>
      <c r="T187" s="92"/>
      <c r="U187" s="92"/>
      <c r="V187" s="92"/>
      <c r="W187" s="92"/>
      <c r="X187" s="92"/>
      <c r="Y187" s="92"/>
      <c r="Z187" s="92"/>
    </row>
    <row r="188" spans="1:26" s="205" customFormat="1" x14ac:dyDescent="0.25">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1.0416029201511179</v>
      </c>
      <c r="M188" s="205">
        <f>Index!M$47</f>
        <v>1.0622616980779827</v>
      </c>
      <c r="N188" s="205">
        <f>Index!N$47</f>
        <v>1.0835515290872799</v>
      </c>
      <c r="O188" s="205">
        <f>Index!O$47</f>
        <v>1.1060365794841869</v>
      </c>
      <c r="P188" s="205">
        <f>Index!P$47</f>
        <v>1.1292633476533553</v>
      </c>
      <c r="Q188" s="205">
        <f>Index!Q$47</f>
        <v>1.1529778779540774</v>
      </c>
      <c r="R188" s="205">
        <f>Index!R$47</f>
        <v>1.1760374355131578</v>
      </c>
    </row>
    <row r="189" spans="1:26" s="91" customFormat="1" x14ac:dyDescent="0.25">
      <c r="A189" s="170"/>
      <c r="B189" s="165"/>
      <c r="C189" s="166"/>
      <c r="D189" s="171"/>
      <c r="E189" s="7" t="str">
        <f t="shared" ref="E189:E194" si="115" xml:space="preserve"> E182 &amp; "- real"</f>
        <v>True up Nominal RCV run-off- real</v>
      </c>
      <c r="F189" s="184"/>
      <c r="G189" s="184" t="str">
        <f t="shared" ref="G189:G194" si="116">G$270</f>
        <v>£m</v>
      </c>
      <c r="H189" s="244">
        <f t="shared" ref="H189:H194" si="117">SUM(J189:R189)</f>
        <v>0</v>
      </c>
      <c r="I189" s="184"/>
      <c r="J189" s="184">
        <f t="shared" ref="J189:R189" si="118" xml:space="preserve"> IF(J$279 = 0, 0, J182 / J$279)</f>
        <v>0</v>
      </c>
      <c r="K189" s="184">
        <f t="shared" si="118"/>
        <v>0</v>
      </c>
      <c r="L189" s="184">
        <f t="shared" si="118"/>
        <v>0</v>
      </c>
      <c r="M189" s="185">
        <f t="shared" si="118"/>
        <v>0</v>
      </c>
      <c r="N189" s="184">
        <f t="shared" si="118"/>
        <v>0</v>
      </c>
      <c r="O189" s="184">
        <f t="shared" si="118"/>
        <v>0</v>
      </c>
      <c r="P189" s="184">
        <f t="shared" si="118"/>
        <v>0</v>
      </c>
      <c r="Q189" s="184">
        <f t="shared" si="118"/>
        <v>0</v>
      </c>
      <c r="R189" s="184">
        <f t="shared" si="118"/>
        <v>0</v>
      </c>
      <c r="S189" s="92"/>
      <c r="T189" s="92"/>
      <c r="U189" s="92"/>
      <c r="V189" s="92"/>
      <c r="W189" s="92"/>
      <c r="X189" s="92"/>
      <c r="Y189" s="92"/>
      <c r="Z189" s="92"/>
    </row>
    <row r="190" spans="1:26" s="91" customFormat="1" x14ac:dyDescent="0.25">
      <c r="A190" s="170"/>
      <c r="B190" s="165"/>
      <c r="C190" s="166"/>
      <c r="D190" s="171"/>
      <c r="E190" s="7" t="str">
        <f t="shared" si="115"/>
        <v>True up Nominal return- real</v>
      </c>
      <c r="F190" s="184"/>
      <c r="G190" s="184" t="str">
        <f t="shared" si="116"/>
        <v>£m</v>
      </c>
      <c r="H190" s="244">
        <f t="shared" si="117"/>
        <v>0</v>
      </c>
      <c r="I190" s="184"/>
      <c r="J190" s="184">
        <f t="shared" ref="J190:R190" si="119" xml:space="preserve"> IF(J$279 = 0, 0, J183 / J$279)</f>
        <v>0</v>
      </c>
      <c r="K190" s="184">
        <f t="shared" si="119"/>
        <v>0</v>
      </c>
      <c r="L190" s="184">
        <f t="shared" si="119"/>
        <v>0</v>
      </c>
      <c r="M190" s="185">
        <f t="shared" si="119"/>
        <v>0</v>
      </c>
      <c r="N190" s="184">
        <f t="shared" si="119"/>
        <v>0</v>
      </c>
      <c r="O190" s="184">
        <f t="shared" si="119"/>
        <v>0</v>
      </c>
      <c r="P190" s="184">
        <f t="shared" si="119"/>
        <v>0</v>
      </c>
      <c r="Q190" s="184">
        <f t="shared" si="119"/>
        <v>0</v>
      </c>
      <c r="R190" s="184">
        <f t="shared" si="119"/>
        <v>0</v>
      </c>
      <c r="S190" s="92"/>
      <c r="T190" s="92"/>
      <c r="U190" s="92"/>
      <c r="V190" s="92"/>
      <c r="W190" s="92"/>
      <c r="X190" s="92"/>
      <c r="Y190" s="92"/>
      <c r="Z190" s="92"/>
    </row>
    <row r="191" spans="1:26" s="91" customFormat="1" x14ac:dyDescent="0.25">
      <c r="A191" s="170"/>
      <c r="B191" s="165"/>
      <c r="C191" s="166"/>
      <c r="D191" s="171"/>
      <c r="E191" s="7" t="str">
        <f t="shared" si="115"/>
        <v>Total True up Nominal revenue to company- real</v>
      </c>
      <c r="F191" s="184"/>
      <c r="G191" s="184" t="str">
        <f t="shared" si="116"/>
        <v>£m</v>
      </c>
      <c r="H191" s="244">
        <f t="shared" si="117"/>
        <v>0</v>
      </c>
      <c r="I191" s="184"/>
      <c r="J191" s="184">
        <f t="shared" ref="J191:R191" si="120" xml:space="preserve"> IF(J$279 = 0, 0, J184 / J$279)</f>
        <v>0</v>
      </c>
      <c r="K191" s="184">
        <f t="shared" si="120"/>
        <v>0</v>
      </c>
      <c r="L191" s="184">
        <f t="shared" si="120"/>
        <v>0</v>
      </c>
      <c r="M191" s="185">
        <f t="shared" si="120"/>
        <v>0</v>
      </c>
      <c r="N191" s="184">
        <f t="shared" si="120"/>
        <v>0</v>
      </c>
      <c r="O191" s="184">
        <f t="shared" si="120"/>
        <v>0</v>
      </c>
      <c r="P191" s="184">
        <f t="shared" si="120"/>
        <v>0</v>
      </c>
      <c r="Q191" s="184">
        <f t="shared" si="120"/>
        <v>0</v>
      </c>
      <c r="R191" s="184">
        <f t="shared" si="120"/>
        <v>0</v>
      </c>
      <c r="S191" s="92"/>
      <c r="T191" s="92"/>
      <c r="U191" s="92"/>
      <c r="V191" s="92"/>
      <c r="W191" s="92"/>
      <c r="X191" s="92"/>
      <c r="Y191" s="92"/>
      <c r="Z191" s="92"/>
    </row>
    <row r="192" spans="1:26" s="91" customFormat="1" x14ac:dyDescent="0.25">
      <c r="A192" s="170"/>
      <c r="B192" s="165"/>
      <c r="C192" s="166"/>
      <c r="D192" s="171"/>
      <c r="E192" s="7" t="str">
        <f t="shared" si="115"/>
        <v>RCV run-off company should have received- real</v>
      </c>
      <c r="F192" s="184"/>
      <c r="G192" s="184" t="str">
        <f t="shared" si="116"/>
        <v>£m</v>
      </c>
      <c r="H192" s="244">
        <f t="shared" si="117"/>
        <v>0</v>
      </c>
      <c r="I192" s="184"/>
      <c r="J192" s="184">
        <f t="shared" ref="J192:R192" si="121" xml:space="preserve"> IF(J$279 = 0, 0, J185 / J$279)</f>
        <v>0</v>
      </c>
      <c r="K192" s="184">
        <f t="shared" si="121"/>
        <v>0</v>
      </c>
      <c r="L192" s="184">
        <f t="shared" si="121"/>
        <v>0</v>
      </c>
      <c r="M192" s="185">
        <f t="shared" si="121"/>
        <v>0</v>
      </c>
      <c r="N192" s="184">
        <f t="shared" si="121"/>
        <v>0</v>
      </c>
      <c r="O192" s="184">
        <f t="shared" si="121"/>
        <v>0</v>
      </c>
      <c r="P192" s="184">
        <f t="shared" si="121"/>
        <v>0</v>
      </c>
      <c r="Q192" s="184">
        <f t="shared" si="121"/>
        <v>0</v>
      </c>
      <c r="R192" s="184">
        <f t="shared" si="121"/>
        <v>0</v>
      </c>
      <c r="S192" s="92"/>
      <c r="T192" s="92"/>
      <c r="U192" s="92"/>
      <c r="V192" s="92"/>
      <c r="W192" s="92"/>
      <c r="X192" s="92"/>
      <c r="Y192" s="92"/>
      <c r="Z192" s="92"/>
    </row>
    <row r="193" spans="1:26" s="91" customFormat="1" x14ac:dyDescent="0.25">
      <c r="A193" s="170"/>
      <c r="B193" s="165"/>
      <c r="C193" s="166"/>
      <c r="D193" s="171"/>
      <c r="E193" s="7" t="str">
        <f t="shared" si="115"/>
        <v>Nominal return company should have received- real</v>
      </c>
      <c r="F193" s="184"/>
      <c r="G193" s="184" t="str">
        <f t="shared" si="116"/>
        <v>£m</v>
      </c>
      <c r="H193" s="244">
        <f t="shared" si="117"/>
        <v>0</v>
      </c>
      <c r="I193" s="184"/>
      <c r="J193" s="184">
        <f t="shared" ref="J193:R193" si="122" xml:space="preserve"> IF(J$279 = 0, 0, J186 / J$279)</f>
        <v>0</v>
      </c>
      <c r="K193" s="184">
        <f t="shared" si="122"/>
        <v>0</v>
      </c>
      <c r="L193" s="184">
        <f t="shared" si="122"/>
        <v>0</v>
      </c>
      <c r="M193" s="185">
        <f t="shared" si="122"/>
        <v>0</v>
      </c>
      <c r="N193" s="184">
        <f t="shared" si="122"/>
        <v>0</v>
      </c>
      <c r="O193" s="184">
        <f t="shared" si="122"/>
        <v>0</v>
      </c>
      <c r="P193" s="184">
        <f t="shared" si="122"/>
        <v>0</v>
      </c>
      <c r="Q193" s="184">
        <f t="shared" si="122"/>
        <v>0</v>
      </c>
      <c r="R193" s="184">
        <f t="shared" si="122"/>
        <v>0</v>
      </c>
      <c r="S193" s="92"/>
      <c r="T193" s="92"/>
      <c r="U193" s="92"/>
      <c r="V193" s="92"/>
      <c r="W193" s="92"/>
      <c r="X193" s="92"/>
      <c r="Y193" s="92"/>
      <c r="Z193" s="92"/>
    </row>
    <row r="194" spans="1:26" s="91" customFormat="1" x14ac:dyDescent="0.25">
      <c r="A194" s="170"/>
      <c r="B194" s="165"/>
      <c r="C194" s="166"/>
      <c r="D194" s="171"/>
      <c r="E194" s="7" t="str">
        <f t="shared" si="115"/>
        <v>Total nominal revenue company should have received- real</v>
      </c>
      <c r="F194" s="184"/>
      <c r="G194" s="184" t="str">
        <f t="shared" si="116"/>
        <v>£m</v>
      </c>
      <c r="H194" s="244">
        <f t="shared" si="117"/>
        <v>0</v>
      </c>
      <c r="I194" s="184"/>
      <c r="J194" s="184">
        <f t="shared" ref="J194:R194" si="123" xml:space="preserve"> IF(J$279 = 0, 0, J187 / J$279)</f>
        <v>0</v>
      </c>
      <c r="K194" s="184">
        <f t="shared" si="123"/>
        <v>0</v>
      </c>
      <c r="L194" s="184">
        <f t="shared" si="123"/>
        <v>0</v>
      </c>
      <c r="M194" s="185">
        <f t="shared" si="123"/>
        <v>0</v>
      </c>
      <c r="N194" s="184">
        <f t="shared" si="123"/>
        <v>0</v>
      </c>
      <c r="O194" s="184">
        <f t="shared" si="123"/>
        <v>0</v>
      </c>
      <c r="P194" s="184">
        <f t="shared" si="123"/>
        <v>0</v>
      </c>
      <c r="Q194" s="184">
        <f t="shared" si="123"/>
        <v>0</v>
      </c>
      <c r="R194" s="184">
        <f t="shared" si="123"/>
        <v>0</v>
      </c>
      <c r="S194" s="92"/>
      <c r="T194" s="92"/>
      <c r="U194" s="92"/>
      <c r="V194" s="92"/>
      <c r="W194" s="92"/>
      <c r="X194" s="92"/>
      <c r="Y194" s="92"/>
      <c r="Z194" s="92"/>
    </row>
    <row r="196" spans="1:26" s="91" customFormat="1" x14ac:dyDescent="0.25">
      <c r="A196" s="170"/>
      <c r="B196" s="165"/>
      <c r="C196" s="166"/>
      <c r="D196" s="171"/>
      <c r="E196" s="7" t="str">
        <f>E$189</f>
        <v>True up Nominal RCV run-off- real</v>
      </c>
      <c r="F196" s="184">
        <f t="shared" ref="F196:R196" si="124">F$189</f>
        <v>0</v>
      </c>
      <c r="G196" s="184" t="str">
        <f t="shared" si="124"/>
        <v>£m</v>
      </c>
      <c r="H196" s="244">
        <f t="shared" si="124"/>
        <v>0</v>
      </c>
      <c r="I196" s="184">
        <f t="shared" si="124"/>
        <v>0</v>
      </c>
      <c r="J196" s="184">
        <f t="shared" si="124"/>
        <v>0</v>
      </c>
      <c r="K196" s="184">
        <f t="shared" si="124"/>
        <v>0</v>
      </c>
      <c r="L196" s="184">
        <f t="shared" si="124"/>
        <v>0</v>
      </c>
      <c r="M196" s="185">
        <f t="shared" si="124"/>
        <v>0</v>
      </c>
      <c r="N196" s="184">
        <f t="shared" si="124"/>
        <v>0</v>
      </c>
      <c r="O196" s="184">
        <f t="shared" si="124"/>
        <v>0</v>
      </c>
      <c r="P196" s="184">
        <f t="shared" si="124"/>
        <v>0</v>
      </c>
      <c r="Q196" s="184">
        <f t="shared" si="124"/>
        <v>0</v>
      </c>
      <c r="R196" s="184">
        <f t="shared" si="124"/>
        <v>0</v>
      </c>
      <c r="S196" s="92"/>
      <c r="T196" s="92"/>
      <c r="U196" s="92"/>
      <c r="V196" s="92"/>
      <c r="W196" s="92"/>
      <c r="X196" s="92"/>
      <c r="Y196" s="92"/>
      <c r="Z196" s="92"/>
    </row>
    <row r="197" spans="1:26" s="91" customFormat="1" x14ac:dyDescent="0.25">
      <c r="A197" s="170"/>
      <c r="B197" s="165"/>
      <c r="C197" s="166"/>
      <c r="D197" s="171"/>
      <c r="E197" s="7" t="str">
        <f>E$192</f>
        <v>RCV run-off company should have received- real</v>
      </c>
      <c r="F197" s="184">
        <f t="shared" ref="F197:R197" si="125">F$192</f>
        <v>0</v>
      </c>
      <c r="G197" s="184" t="str">
        <f t="shared" si="125"/>
        <v>£m</v>
      </c>
      <c r="H197" s="244">
        <f t="shared" si="125"/>
        <v>0</v>
      </c>
      <c r="I197" s="184">
        <f t="shared" si="125"/>
        <v>0</v>
      </c>
      <c r="J197" s="184">
        <f t="shared" si="125"/>
        <v>0</v>
      </c>
      <c r="K197" s="184">
        <f t="shared" si="125"/>
        <v>0</v>
      </c>
      <c r="L197" s="184">
        <f t="shared" si="125"/>
        <v>0</v>
      </c>
      <c r="M197" s="185">
        <f t="shared" si="125"/>
        <v>0</v>
      </c>
      <c r="N197" s="184">
        <f t="shared" si="125"/>
        <v>0</v>
      </c>
      <c r="O197" s="184">
        <f t="shared" si="125"/>
        <v>0</v>
      </c>
      <c r="P197" s="184">
        <f t="shared" si="125"/>
        <v>0</v>
      </c>
      <c r="Q197" s="184">
        <f t="shared" si="125"/>
        <v>0</v>
      </c>
      <c r="R197" s="184">
        <f t="shared" si="125"/>
        <v>0</v>
      </c>
      <c r="S197" s="92"/>
      <c r="T197" s="92"/>
      <c r="U197" s="92"/>
      <c r="V197" s="92"/>
      <c r="W197" s="92"/>
      <c r="X197" s="92"/>
      <c r="Y197" s="92"/>
      <c r="Z197" s="92"/>
    </row>
    <row r="198" spans="1:26" x14ac:dyDescent="0.25">
      <c r="C198" s="276"/>
      <c r="E198" s="7" t="s">
        <v>554</v>
      </c>
      <c r="G198" s="7" t="s">
        <v>296</v>
      </c>
      <c r="H198" s="185">
        <f xml:space="preserve"> SUM(J198:R198)</f>
        <v>0</v>
      </c>
      <c r="I198" s="185"/>
      <c r="J198" s="184">
        <f t="shared" ref="J198:K198" si="126">J197-J196</f>
        <v>0</v>
      </c>
      <c r="K198" s="184">
        <f t="shared" si="126"/>
        <v>0</v>
      </c>
      <c r="L198" s="184">
        <f>L197-L196</f>
        <v>0</v>
      </c>
      <c r="M198" s="185">
        <f>M197-M196</f>
        <v>0</v>
      </c>
      <c r="N198" s="184">
        <f t="shared" ref="N198:R198" si="127">N197-N196</f>
        <v>0</v>
      </c>
      <c r="O198" s="184">
        <f t="shared" si="127"/>
        <v>0</v>
      </c>
      <c r="P198" s="184">
        <f t="shared" si="127"/>
        <v>0</v>
      </c>
      <c r="Q198" s="184">
        <f t="shared" si="127"/>
        <v>0</v>
      </c>
      <c r="R198" s="184">
        <f t="shared" si="127"/>
        <v>0</v>
      </c>
    </row>
    <row r="200" spans="1:26" x14ac:dyDescent="0.25">
      <c r="C200" s="276"/>
      <c r="E200" s="7" t="str">
        <f>E$190</f>
        <v>True up Nominal return- real</v>
      </c>
      <c r="F200" s="7">
        <f t="shared" ref="F200:R200" si="128">F$190</f>
        <v>0</v>
      </c>
      <c r="G200" s="7" t="str">
        <f t="shared" si="128"/>
        <v>£m</v>
      </c>
      <c r="H200" s="185">
        <f t="shared" si="128"/>
        <v>0</v>
      </c>
      <c r="I200" s="185">
        <f t="shared" si="128"/>
        <v>0</v>
      </c>
      <c r="J200" s="184">
        <f t="shared" si="128"/>
        <v>0</v>
      </c>
      <c r="K200" s="184">
        <f t="shared" si="128"/>
        <v>0</v>
      </c>
      <c r="L200" s="184">
        <f t="shared" si="128"/>
        <v>0</v>
      </c>
      <c r="M200" s="185">
        <f t="shared" si="128"/>
        <v>0</v>
      </c>
      <c r="N200" s="184">
        <f t="shared" si="128"/>
        <v>0</v>
      </c>
      <c r="O200" s="184">
        <f t="shared" si="128"/>
        <v>0</v>
      </c>
      <c r="P200" s="184">
        <f t="shared" si="128"/>
        <v>0</v>
      </c>
      <c r="Q200" s="184">
        <f t="shared" si="128"/>
        <v>0</v>
      </c>
      <c r="R200" s="184">
        <f t="shared" si="128"/>
        <v>0</v>
      </c>
    </row>
    <row r="201" spans="1:26" x14ac:dyDescent="0.25">
      <c r="C201" s="276"/>
      <c r="E201" s="7" t="str">
        <f>E$193</f>
        <v>Nominal return company should have received- real</v>
      </c>
      <c r="F201" s="7">
        <f t="shared" ref="F201:R201" si="129">F$193</f>
        <v>0</v>
      </c>
      <c r="G201" s="7" t="str">
        <f t="shared" si="129"/>
        <v>£m</v>
      </c>
      <c r="H201" s="185">
        <f t="shared" si="129"/>
        <v>0</v>
      </c>
      <c r="I201" s="185">
        <f t="shared" si="129"/>
        <v>0</v>
      </c>
      <c r="J201" s="184">
        <f t="shared" si="129"/>
        <v>0</v>
      </c>
      <c r="K201" s="184">
        <f t="shared" si="129"/>
        <v>0</v>
      </c>
      <c r="L201" s="184">
        <f t="shared" si="129"/>
        <v>0</v>
      </c>
      <c r="M201" s="185">
        <f t="shared" si="129"/>
        <v>0</v>
      </c>
      <c r="N201" s="184">
        <f t="shared" si="129"/>
        <v>0</v>
      </c>
      <c r="O201" s="184">
        <f t="shared" si="129"/>
        <v>0</v>
      </c>
      <c r="P201" s="184">
        <f t="shared" si="129"/>
        <v>0</v>
      </c>
      <c r="Q201" s="184">
        <f t="shared" si="129"/>
        <v>0</v>
      </c>
      <c r="R201" s="184">
        <f t="shared" si="129"/>
        <v>0</v>
      </c>
    </row>
    <row r="202" spans="1:26" x14ac:dyDescent="0.25">
      <c r="C202" s="276"/>
      <c r="E202" s="7" t="s">
        <v>555</v>
      </c>
      <c r="G202" s="7" t="s">
        <v>296</v>
      </c>
      <c r="H202" s="185">
        <f xml:space="preserve"> SUM(J202:R202)</f>
        <v>0</v>
      </c>
      <c r="I202" s="185"/>
      <c r="J202" s="184">
        <f t="shared" ref="J202:K202" si="130">J201-J200</f>
        <v>0</v>
      </c>
      <c r="K202" s="184">
        <f t="shared" si="130"/>
        <v>0</v>
      </c>
      <c r="L202" s="184">
        <f>L201-L200</f>
        <v>0</v>
      </c>
      <c r="M202" s="185">
        <f>M201-M200</f>
        <v>0</v>
      </c>
      <c r="N202" s="184">
        <f t="shared" ref="N202" si="131">N201-N200</f>
        <v>0</v>
      </c>
      <c r="O202" s="184">
        <f>O201-O200</f>
        <v>0</v>
      </c>
      <c r="P202" s="184">
        <f t="shared" ref="P202:R202" si="132">P201-P200</f>
        <v>0</v>
      </c>
      <c r="Q202" s="184">
        <f t="shared" si="132"/>
        <v>0</v>
      </c>
      <c r="R202" s="184">
        <f t="shared" si="132"/>
        <v>0</v>
      </c>
    </row>
    <row r="204" spans="1:26" x14ac:dyDescent="0.25">
      <c r="C204" s="276"/>
      <c r="E204" s="7" t="str">
        <f>E$191</f>
        <v>Total True up Nominal revenue to company- real</v>
      </c>
      <c r="F204" s="7">
        <f t="shared" ref="F204:R204" si="133">F$191</f>
        <v>0</v>
      </c>
      <c r="G204" s="7" t="str">
        <f t="shared" si="133"/>
        <v>£m</v>
      </c>
      <c r="H204" s="185">
        <f t="shared" si="133"/>
        <v>0</v>
      </c>
      <c r="I204" s="185">
        <f t="shared" si="133"/>
        <v>0</v>
      </c>
      <c r="J204" s="184">
        <f t="shared" si="133"/>
        <v>0</v>
      </c>
      <c r="K204" s="184">
        <f t="shared" si="133"/>
        <v>0</v>
      </c>
      <c r="L204" s="184">
        <f t="shared" si="133"/>
        <v>0</v>
      </c>
      <c r="M204" s="185">
        <f t="shared" si="133"/>
        <v>0</v>
      </c>
      <c r="N204" s="184">
        <f t="shared" si="133"/>
        <v>0</v>
      </c>
      <c r="O204" s="184">
        <f t="shared" si="133"/>
        <v>0</v>
      </c>
      <c r="P204" s="184">
        <f t="shared" si="133"/>
        <v>0</v>
      </c>
      <c r="Q204" s="184">
        <f t="shared" si="133"/>
        <v>0</v>
      </c>
      <c r="R204" s="184">
        <f t="shared" si="133"/>
        <v>0</v>
      </c>
    </row>
    <row r="205" spans="1:26" x14ac:dyDescent="0.25">
      <c r="C205" s="276"/>
      <c r="E205" s="7" t="str">
        <f>E$194</f>
        <v>Total nominal revenue company should have received- real</v>
      </c>
      <c r="F205" s="7">
        <f t="shared" ref="F205:R205" si="134">F$194</f>
        <v>0</v>
      </c>
      <c r="G205" s="7" t="str">
        <f t="shared" si="134"/>
        <v>£m</v>
      </c>
      <c r="H205" s="185">
        <f t="shared" si="134"/>
        <v>0</v>
      </c>
      <c r="I205" s="185">
        <f t="shared" si="134"/>
        <v>0</v>
      </c>
      <c r="J205" s="184">
        <f t="shared" si="134"/>
        <v>0</v>
      </c>
      <c r="K205" s="184">
        <f t="shared" si="134"/>
        <v>0</v>
      </c>
      <c r="L205" s="184">
        <f t="shared" si="134"/>
        <v>0</v>
      </c>
      <c r="M205" s="185">
        <f t="shared" si="134"/>
        <v>0</v>
      </c>
      <c r="N205" s="184">
        <f t="shared" si="134"/>
        <v>0</v>
      </c>
      <c r="O205" s="184">
        <f t="shared" si="134"/>
        <v>0</v>
      </c>
      <c r="P205" s="184">
        <f t="shared" si="134"/>
        <v>0</v>
      </c>
      <c r="Q205" s="184">
        <f t="shared" si="134"/>
        <v>0</v>
      </c>
      <c r="R205" s="184">
        <f t="shared" si="134"/>
        <v>0</v>
      </c>
    </row>
    <row r="206" spans="1:26" x14ac:dyDescent="0.25">
      <c r="C206" s="276"/>
      <c r="E206" s="7" t="s">
        <v>556</v>
      </c>
      <c r="G206" s="7" t="s">
        <v>296</v>
      </c>
      <c r="H206" s="185">
        <f xml:space="preserve"> SUM(J206:R206)</f>
        <v>0</v>
      </c>
      <c r="I206" s="185"/>
      <c r="J206" s="184">
        <f t="shared" ref="J206:K206" si="135">J205-J204</f>
        <v>0</v>
      </c>
      <c r="K206" s="184">
        <f t="shared" si="135"/>
        <v>0</v>
      </c>
      <c r="L206" s="184">
        <f>L205-L204</f>
        <v>0</v>
      </c>
      <c r="M206" s="185">
        <f>M205-M204</f>
        <v>0</v>
      </c>
      <c r="N206" s="184">
        <f t="shared" ref="N206:R206" si="136">N205-N204</f>
        <v>0</v>
      </c>
      <c r="O206" s="184">
        <f t="shared" si="136"/>
        <v>0</v>
      </c>
      <c r="P206" s="184">
        <f t="shared" si="136"/>
        <v>0</v>
      </c>
      <c r="Q206" s="184">
        <f t="shared" si="136"/>
        <v>0</v>
      </c>
      <c r="R206" s="184">
        <f t="shared" si="136"/>
        <v>0</v>
      </c>
    </row>
    <row r="208" spans="1:26" x14ac:dyDescent="0.25">
      <c r="B208" s="61" t="s">
        <v>557</v>
      </c>
      <c r="H208" s="185"/>
      <c r="I208" s="185"/>
      <c r="J208" s="184"/>
      <c r="K208" s="184"/>
      <c r="L208" s="184"/>
      <c r="M208" s="185"/>
      <c r="N208" s="184"/>
      <c r="O208" s="184"/>
      <c r="P208" s="184"/>
      <c r="Q208" s="184"/>
      <c r="R208" s="184"/>
    </row>
    <row r="209" spans="1:18" s="92" customFormat="1" x14ac:dyDescent="0.25">
      <c r="A209" s="164"/>
      <c r="B209" s="165"/>
      <c r="C209" s="166"/>
      <c r="D209" s="167"/>
      <c r="E209" s="30" t="str">
        <f>InpR!E$83</f>
        <v>Financing cost index</v>
      </c>
      <c r="F209" s="249">
        <f>InpR!F$83</f>
        <v>0</v>
      </c>
      <c r="G209" s="249" t="str">
        <f>InpR!G$83</f>
        <v>index</v>
      </c>
      <c r="H209" s="249">
        <f>InpR!H$83</f>
        <v>0</v>
      </c>
      <c r="I209" s="249">
        <f>InpR!I$83</f>
        <v>0</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x14ac:dyDescent="0.25">
      <c r="A210" s="201"/>
      <c r="B210" s="202"/>
      <c r="C210" s="203"/>
      <c r="D210" s="204"/>
      <c r="E210" s="37" t="str">
        <f>InpR!E$115</f>
        <v>WACC real on RCV - CPI(H) bf and additions - BR</v>
      </c>
      <c r="F210" s="205">
        <f>InpR!F$115</f>
        <v>0</v>
      </c>
      <c r="G210" s="223" t="str">
        <f>InpR!G$115</f>
        <v>%</v>
      </c>
      <c r="H210" s="205">
        <f>InpR!H$115</f>
        <v>0</v>
      </c>
      <c r="I210" s="205">
        <f>InpR!I$115</f>
        <v>0</v>
      </c>
      <c r="J210" s="205">
        <f>InpR!J$115</f>
        <v>0</v>
      </c>
      <c r="K210" s="205">
        <f>InpR!K$115</f>
        <v>0</v>
      </c>
      <c r="L210" s="205">
        <f>InpR!L$115</f>
        <v>0</v>
      </c>
      <c r="M210" s="205">
        <f>InpR!M$115</f>
        <v>2.9195763820156317E-2</v>
      </c>
      <c r="N210" s="205">
        <f>InpR!N$115</f>
        <v>2.9195763820156317E-2</v>
      </c>
      <c r="O210" s="205">
        <f>InpR!O$115</f>
        <v>2.9195763820156317E-2</v>
      </c>
      <c r="P210" s="205">
        <f>InpR!P$115</f>
        <v>2.9195763820156317E-2</v>
      </c>
      <c r="Q210" s="205">
        <f>InpR!Q$115</f>
        <v>2.9195763820156317E-2</v>
      </c>
      <c r="R210" s="205">
        <f>InpR!R$115</f>
        <v>0</v>
      </c>
    </row>
    <row r="211" spans="1:18" x14ac:dyDescent="0.25">
      <c r="E211" s="7" t="s">
        <v>558</v>
      </c>
      <c r="G211" s="7" t="s">
        <v>559</v>
      </c>
      <c r="J211" s="255">
        <f xml:space="preserve"> (1 + J$286) ^ J$285</f>
        <v>1</v>
      </c>
      <c r="K211" s="255">
        <f t="shared" ref="K211:R211" si="137" xml:space="preserve"> (1 + K$286) ^ K$285</f>
        <v>1</v>
      </c>
      <c r="L211" s="255">
        <f t="shared" si="137"/>
        <v>1</v>
      </c>
      <c r="M211" s="255">
        <f t="shared" si="137"/>
        <v>1.1219976826191176</v>
      </c>
      <c r="N211" s="255">
        <f t="shared" si="137"/>
        <v>1.0901693555893588</v>
      </c>
      <c r="O211" s="255">
        <f t="shared" si="137"/>
        <v>1.059243920265355</v>
      </c>
      <c r="P211" s="255">
        <f t="shared" si="137"/>
        <v>1.0291957638201563</v>
      </c>
      <c r="Q211" s="255">
        <f t="shared" si="137"/>
        <v>1</v>
      </c>
      <c r="R211" s="255">
        <f t="shared" si="137"/>
        <v>1</v>
      </c>
    </row>
    <row r="213" spans="1:18" x14ac:dyDescent="0.25">
      <c r="B213" s="61" t="s">
        <v>560</v>
      </c>
    </row>
    <row r="214" spans="1:18" x14ac:dyDescent="0.25">
      <c r="C214" s="276"/>
      <c r="E214" s="7" t="str">
        <f>E$198</f>
        <v>Value of True up run-off - real</v>
      </c>
      <c r="F214" s="7">
        <f t="shared" ref="F214:R214" si="138">F$198</f>
        <v>0</v>
      </c>
      <c r="G214" s="7" t="str">
        <f t="shared" si="138"/>
        <v>£m</v>
      </c>
      <c r="H214" s="185">
        <f t="shared" si="138"/>
        <v>0</v>
      </c>
      <c r="I214" s="185">
        <f t="shared" si="138"/>
        <v>0</v>
      </c>
      <c r="J214" s="184">
        <f t="shared" si="138"/>
        <v>0</v>
      </c>
      <c r="K214" s="184">
        <f t="shared" si="138"/>
        <v>0</v>
      </c>
      <c r="L214" s="184">
        <f t="shared" si="138"/>
        <v>0</v>
      </c>
      <c r="M214" s="185">
        <f t="shared" si="138"/>
        <v>0</v>
      </c>
      <c r="N214" s="184">
        <f t="shared" si="138"/>
        <v>0</v>
      </c>
      <c r="O214" s="184">
        <f t="shared" si="138"/>
        <v>0</v>
      </c>
      <c r="P214" s="184">
        <f t="shared" si="138"/>
        <v>0</v>
      </c>
      <c r="Q214" s="184">
        <f t="shared" si="138"/>
        <v>0</v>
      </c>
      <c r="R214" s="184">
        <f t="shared" si="138"/>
        <v>0</v>
      </c>
    </row>
    <row r="215" spans="1:18" x14ac:dyDescent="0.25">
      <c r="E215" s="7" t="str">
        <f>E$287</f>
        <v xml:space="preserve">Time value of money factor </v>
      </c>
      <c r="F215" s="184">
        <f t="shared" ref="F215:R215" si="139">F$287</f>
        <v>0</v>
      </c>
      <c r="G215" s="7" t="str">
        <f t="shared" si="139"/>
        <v>Factor</v>
      </c>
      <c r="H215" s="247">
        <f t="shared" si="139"/>
        <v>0</v>
      </c>
      <c r="I215" s="247">
        <f t="shared" si="139"/>
        <v>0</v>
      </c>
      <c r="J215" s="184">
        <f t="shared" si="139"/>
        <v>1</v>
      </c>
      <c r="K215" s="184">
        <f t="shared" si="139"/>
        <v>1</v>
      </c>
      <c r="L215" s="184">
        <f t="shared" si="139"/>
        <v>1</v>
      </c>
      <c r="M215" s="185">
        <f t="shared" si="139"/>
        <v>1.1219976826191176</v>
      </c>
      <c r="N215" s="184">
        <f t="shared" si="139"/>
        <v>1.0901693555893588</v>
      </c>
      <c r="O215" s="184">
        <f t="shared" si="139"/>
        <v>1.059243920265355</v>
      </c>
      <c r="P215" s="184">
        <f t="shared" si="139"/>
        <v>1.0291957638201563</v>
      </c>
      <c r="Q215" s="184">
        <f t="shared" si="139"/>
        <v>1</v>
      </c>
      <c r="R215" s="184">
        <f t="shared" si="139"/>
        <v>1</v>
      </c>
    </row>
    <row r="216" spans="1:18" x14ac:dyDescent="0.25">
      <c r="A216" s="49"/>
      <c r="C216" s="276"/>
      <c r="D216" s="57"/>
      <c r="E216" s="7" t="s">
        <v>613</v>
      </c>
      <c r="G216" s="7" t="s">
        <v>296</v>
      </c>
      <c r="H216" s="185">
        <f xml:space="preserve"> SUM(J216:R216)</f>
        <v>0</v>
      </c>
      <c r="J216" s="185">
        <f xml:space="preserve"> J214 * J215</f>
        <v>0</v>
      </c>
      <c r="K216" s="185">
        <f t="shared" ref="K216:R216" si="140" xml:space="preserve"> K214 * K215</f>
        <v>0</v>
      </c>
      <c r="L216" s="185">
        <f t="shared" si="140"/>
        <v>0</v>
      </c>
      <c r="M216" s="185">
        <f t="shared" si="140"/>
        <v>0</v>
      </c>
      <c r="N216" s="185">
        <f t="shared" si="140"/>
        <v>0</v>
      </c>
      <c r="O216" s="185">
        <f t="shared" si="140"/>
        <v>0</v>
      </c>
      <c r="P216" s="185">
        <f t="shared" si="140"/>
        <v>0</v>
      </c>
      <c r="Q216" s="185">
        <f t="shared" si="140"/>
        <v>0</v>
      </c>
      <c r="R216" s="185">
        <f t="shared" si="140"/>
        <v>0</v>
      </c>
    </row>
    <row r="218" spans="1:18" x14ac:dyDescent="0.25">
      <c r="B218" s="61" t="s">
        <v>562</v>
      </c>
    </row>
    <row r="219" spans="1:18" x14ac:dyDescent="0.25">
      <c r="E219" s="7" t="str">
        <f>E202</f>
        <v>Value of True up return - real</v>
      </c>
      <c r="F219" s="184">
        <f t="shared" ref="F219:R219" si="141">F202</f>
        <v>0</v>
      </c>
      <c r="G219" s="7" t="str">
        <f t="shared" si="141"/>
        <v>£m</v>
      </c>
      <c r="H219" s="247">
        <f t="shared" si="141"/>
        <v>0</v>
      </c>
      <c r="I219" s="247">
        <f t="shared" si="141"/>
        <v>0</v>
      </c>
      <c r="J219" s="184">
        <f t="shared" si="141"/>
        <v>0</v>
      </c>
      <c r="K219" s="184">
        <f t="shared" si="141"/>
        <v>0</v>
      </c>
      <c r="L219" s="184">
        <f t="shared" si="141"/>
        <v>0</v>
      </c>
      <c r="M219" s="185">
        <f t="shared" si="141"/>
        <v>0</v>
      </c>
      <c r="N219" s="184">
        <f t="shared" si="141"/>
        <v>0</v>
      </c>
      <c r="O219" s="184">
        <f t="shared" si="141"/>
        <v>0</v>
      </c>
      <c r="P219" s="184">
        <f t="shared" si="141"/>
        <v>0</v>
      </c>
      <c r="Q219" s="184">
        <f t="shared" si="141"/>
        <v>0</v>
      </c>
      <c r="R219" s="184">
        <f t="shared" si="141"/>
        <v>0</v>
      </c>
    </row>
    <row r="220" spans="1:18" x14ac:dyDescent="0.25">
      <c r="E220" s="7" t="str">
        <f>E$287</f>
        <v xml:space="preserve">Time value of money factor </v>
      </c>
      <c r="F220" s="184">
        <f t="shared" ref="F220:R220" si="142">F$287</f>
        <v>0</v>
      </c>
      <c r="G220" s="7" t="str">
        <f t="shared" si="142"/>
        <v>Factor</v>
      </c>
      <c r="H220" s="247">
        <f t="shared" si="142"/>
        <v>0</v>
      </c>
      <c r="I220" s="247">
        <f t="shared" si="142"/>
        <v>0</v>
      </c>
      <c r="J220" s="184">
        <f t="shared" si="142"/>
        <v>1</v>
      </c>
      <c r="K220" s="184">
        <f t="shared" si="142"/>
        <v>1</v>
      </c>
      <c r="L220" s="184">
        <f t="shared" si="142"/>
        <v>1</v>
      </c>
      <c r="M220" s="185">
        <f t="shared" si="142"/>
        <v>1.1219976826191176</v>
      </c>
      <c r="N220" s="184">
        <f t="shared" si="142"/>
        <v>1.0901693555893588</v>
      </c>
      <c r="O220" s="184">
        <f t="shared" si="142"/>
        <v>1.059243920265355</v>
      </c>
      <c r="P220" s="184">
        <f t="shared" si="142"/>
        <v>1.0291957638201563</v>
      </c>
      <c r="Q220" s="184">
        <f t="shared" si="142"/>
        <v>1</v>
      </c>
      <c r="R220" s="184">
        <f t="shared" si="142"/>
        <v>1</v>
      </c>
    </row>
    <row r="221" spans="1:18" x14ac:dyDescent="0.25">
      <c r="A221" s="49"/>
      <c r="C221" s="276"/>
      <c r="D221" s="57"/>
      <c r="E221" s="7" t="s">
        <v>614</v>
      </c>
      <c r="G221" s="7" t="s">
        <v>296</v>
      </c>
      <c r="H221" s="185">
        <f xml:space="preserve"> SUM(J221:R221)</f>
        <v>0</v>
      </c>
      <c r="J221" s="185">
        <f xml:space="preserve"> J219 * J220</f>
        <v>0</v>
      </c>
      <c r="K221" s="185">
        <f t="shared" ref="K221:M221" si="143" xml:space="preserve"> K219 * K220</f>
        <v>0</v>
      </c>
      <c r="L221" s="185">
        <f t="shared" si="143"/>
        <v>0</v>
      </c>
      <c r="M221" s="185">
        <f t="shared" si="143"/>
        <v>0</v>
      </c>
      <c r="N221" s="185">
        <f xml:space="preserve"> N219 * N220</f>
        <v>0</v>
      </c>
      <c r="O221" s="185">
        <f t="shared" ref="O221:R221" si="144" xml:space="preserve"> O219 * O220</f>
        <v>0</v>
      </c>
      <c r="P221" s="185">
        <f t="shared" si="144"/>
        <v>0</v>
      </c>
      <c r="Q221" s="185">
        <f t="shared" si="144"/>
        <v>0</v>
      </c>
      <c r="R221" s="185">
        <f t="shared" si="144"/>
        <v>0</v>
      </c>
    </row>
    <row r="223" spans="1:18" x14ac:dyDescent="0.25">
      <c r="B223" s="61" t="s">
        <v>564</v>
      </c>
    </row>
    <row r="224" spans="1:18" x14ac:dyDescent="0.25">
      <c r="E224" s="7" t="str">
        <f xml:space="preserve"> E$216</f>
        <v>Revenue adjustment for RCV run-off - real - BR</v>
      </c>
      <c r="F224" s="184">
        <f t="shared" ref="F224:R224" si="145" xml:space="preserve"> F$216</f>
        <v>0</v>
      </c>
      <c r="G224" s="7" t="str">
        <f t="shared" si="145"/>
        <v>£m</v>
      </c>
      <c r="H224" s="247">
        <f t="shared" si="145"/>
        <v>0</v>
      </c>
      <c r="I224" s="247">
        <f t="shared" si="145"/>
        <v>0</v>
      </c>
      <c r="J224" s="184">
        <f t="shared" si="145"/>
        <v>0</v>
      </c>
      <c r="K224" s="184">
        <f t="shared" si="145"/>
        <v>0</v>
      </c>
      <c r="L224" s="184">
        <f t="shared" si="145"/>
        <v>0</v>
      </c>
      <c r="M224" s="185">
        <f t="shared" si="145"/>
        <v>0</v>
      </c>
      <c r="N224" s="184">
        <f t="shared" si="145"/>
        <v>0</v>
      </c>
      <c r="O224" s="184">
        <f t="shared" si="145"/>
        <v>0</v>
      </c>
      <c r="P224" s="184">
        <f t="shared" si="145"/>
        <v>0</v>
      </c>
      <c r="Q224" s="184">
        <f t="shared" si="145"/>
        <v>0</v>
      </c>
      <c r="R224" s="184">
        <f t="shared" si="145"/>
        <v>0</v>
      </c>
    </row>
    <row r="225" spans="1:26" x14ac:dyDescent="0.25">
      <c r="E225" s="7" t="str">
        <f xml:space="preserve"> E$221</f>
        <v>Revenue adjustment for return - real - BR</v>
      </c>
      <c r="F225" s="184">
        <f t="shared" ref="F225:R225" si="146" xml:space="preserve"> F$221</f>
        <v>0</v>
      </c>
      <c r="G225" s="7" t="str">
        <f t="shared" si="146"/>
        <v>£m</v>
      </c>
      <c r="H225" s="247">
        <f t="shared" si="146"/>
        <v>0</v>
      </c>
      <c r="I225" s="247">
        <f t="shared" si="146"/>
        <v>0</v>
      </c>
      <c r="J225" s="184">
        <f t="shared" si="146"/>
        <v>0</v>
      </c>
      <c r="K225" s="184">
        <f t="shared" si="146"/>
        <v>0</v>
      </c>
      <c r="L225" s="184">
        <f t="shared" si="146"/>
        <v>0</v>
      </c>
      <c r="M225" s="185">
        <f t="shared" si="146"/>
        <v>0</v>
      </c>
      <c r="N225" s="184">
        <f t="shared" si="146"/>
        <v>0</v>
      </c>
      <c r="O225" s="184">
        <f t="shared" si="146"/>
        <v>0</v>
      </c>
      <c r="P225" s="184">
        <f t="shared" si="146"/>
        <v>0</v>
      </c>
      <c r="Q225" s="184">
        <f t="shared" si="146"/>
        <v>0</v>
      </c>
      <c r="R225" s="184">
        <f t="shared" si="146"/>
        <v>0</v>
      </c>
    </row>
    <row r="226" spans="1:26" x14ac:dyDescent="0.25">
      <c r="A226" s="49"/>
      <c r="C226" s="276"/>
      <c r="D226" s="57"/>
      <c r="E226" s="7" t="s">
        <v>615</v>
      </c>
      <c r="G226" s="7" t="s">
        <v>296</v>
      </c>
      <c r="H226" s="185">
        <f xml:space="preserve"> SUM(J226:R226)</f>
        <v>0</v>
      </c>
      <c r="J226" s="185">
        <f xml:space="preserve"> J$224 + J$225</f>
        <v>0</v>
      </c>
      <c r="K226" s="185">
        <f t="shared" ref="K226:R226" si="147" xml:space="preserve"> K$224 + K$225</f>
        <v>0</v>
      </c>
      <c r="L226" s="185">
        <f t="shared" si="147"/>
        <v>0</v>
      </c>
      <c r="M226" s="185">
        <f t="shared" si="147"/>
        <v>0</v>
      </c>
      <c r="N226" s="185">
        <f t="shared" si="147"/>
        <v>0</v>
      </c>
      <c r="O226" s="185">
        <f t="shared" si="147"/>
        <v>0</v>
      </c>
      <c r="P226" s="185">
        <f t="shared" si="147"/>
        <v>0</v>
      </c>
      <c r="Q226" s="185">
        <f t="shared" si="147"/>
        <v>0</v>
      </c>
      <c r="R226" s="185">
        <f t="shared" si="147"/>
        <v>0</v>
      </c>
    </row>
    <row r="229" spans="1:26" x14ac:dyDescent="0.25">
      <c r="A229" s="283" t="s">
        <v>566</v>
      </c>
      <c r="B229" s="284"/>
      <c r="C229" s="285"/>
      <c r="D229" s="285"/>
      <c r="E229" s="285"/>
      <c r="F229" s="285"/>
      <c r="G229" s="285"/>
      <c r="H229" s="285"/>
      <c r="I229" s="285"/>
      <c r="J229" s="285"/>
      <c r="K229" s="285"/>
      <c r="L229" s="285"/>
      <c r="M229" s="285"/>
      <c r="N229" s="285"/>
      <c r="O229" s="285"/>
      <c r="P229" s="285"/>
      <c r="Q229" s="285"/>
      <c r="R229" s="285"/>
    </row>
    <row r="231" spans="1:26" x14ac:dyDescent="0.25">
      <c r="A231" s="49"/>
      <c r="C231" s="110" t="s">
        <v>567</v>
      </c>
      <c r="D231" s="57"/>
    </row>
    <row r="232" spans="1:26" x14ac:dyDescent="0.25">
      <c r="A232" s="49"/>
      <c r="C232" s="110" t="s">
        <v>536</v>
      </c>
      <c r="D232" s="57"/>
    </row>
    <row r="233" spans="1:26" x14ac:dyDescent="0.25">
      <c r="A233" s="49"/>
      <c r="C233" s="110" t="s">
        <v>568</v>
      </c>
      <c r="D233" s="57"/>
    </row>
    <row r="235" spans="1:26" s="205" customFormat="1" x14ac:dyDescent="0.25">
      <c r="A235" s="201"/>
      <c r="B235" s="202"/>
      <c r="C235" s="203"/>
      <c r="D235" s="204"/>
      <c r="E235" s="37" t="str">
        <f>Index!E$48</f>
        <v>CPI(H): Fin year average - percentage increase - final determination</v>
      </c>
      <c r="F235" s="205">
        <f>Index!F$48</f>
        <v>0</v>
      </c>
      <c r="G235" s="223" t="str">
        <f>Index!G$48</f>
        <v>%</v>
      </c>
      <c r="H235" s="205">
        <f>Index!H$48</f>
        <v>0</v>
      </c>
      <c r="I235" s="205">
        <f>Index!I$48</f>
        <v>0</v>
      </c>
      <c r="J235" s="205">
        <f>Index!J$48</f>
        <v>0</v>
      </c>
      <c r="K235" s="205">
        <f>Index!K$48</f>
        <v>2.1269790500559882E-2</v>
      </c>
      <c r="L235" s="205">
        <f>Index!L$48</f>
        <v>1.9909655450194075E-2</v>
      </c>
      <c r="M235" s="205">
        <f>Index!M$48</f>
        <v>1.9833640562247679E-2</v>
      </c>
      <c r="N235" s="205">
        <f>Index!N$48</f>
        <v>2.0041983108134653E-2</v>
      </c>
      <c r="O235" s="205">
        <f>Index!O$48</f>
        <v>2.0751251595618081E-2</v>
      </c>
      <c r="P235" s="205">
        <f>Index!P$48</f>
        <v>2.1000000000000574E-2</v>
      </c>
      <c r="Q235" s="205">
        <f>Index!Q$48</f>
        <v>2.100000000000124E-2</v>
      </c>
      <c r="R235" s="205">
        <f>Index!R$48</f>
        <v>1.999999999999913E-2</v>
      </c>
    </row>
    <row r="236" spans="1:26" s="205" customFormat="1" x14ac:dyDescent="0.25">
      <c r="A236" s="201"/>
      <c r="B236" s="202"/>
      <c r="C236" s="203"/>
      <c r="D236" s="204"/>
      <c r="E236" s="37" t="str">
        <f>Index!E$71</f>
        <v>Forecast RPI/CPIH wedge - final determination</v>
      </c>
      <c r="F236" s="205">
        <f>Index!F$71</f>
        <v>0</v>
      </c>
      <c r="G236" s="223" t="str">
        <f>Index!G$71</f>
        <v>%</v>
      </c>
      <c r="H236" s="205">
        <f>Index!H$71</f>
        <v>0</v>
      </c>
      <c r="I236" s="205">
        <f>Index!I$71</f>
        <v>0</v>
      </c>
      <c r="J236" s="205">
        <f>Index!J$71</f>
        <v>0</v>
      </c>
      <c r="K236" s="205">
        <f>Index!K$71</f>
        <v>-2.1269790500559882E-2</v>
      </c>
      <c r="L236" s="205">
        <f>Index!L$71</f>
        <v>1.1612485258307714E-2</v>
      </c>
      <c r="M236" s="205">
        <f>Index!M$71</f>
        <v>4.424450951415082E-3</v>
      </c>
      <c r="N236" s="205">
        <f>Index!N$71</f>
        <v>9.5456655774606158E-3</v>
      </c>
      <c r="O236" s="205">
        <f>Index!O$71</f>
        <v>1.0752431675141949E-2</v>
      </c>
      <c r="P236" s="205">
        <f>Index!P$71</f>
        <v>1.1000000000000121E-2</v>
      </c>
      <c r="Q236" s="205">
        <f>Index!Q$71</f>
        <v>1.0999999999998566E-2</v>
      </c>
      <c r="R236" s="205">
        <f>Index!R$71</f>
        <v>1.0000000000000675E-2</v>
      </c>
    </row>
    <row r="237" spans="1:26" s="172" customFormat="1" x14ac:dyDescent="0.25">
      <c r="A237" s="173"/>
      <c r="B237" s="174"/>
      <c r="C237" s="175"/>
      <c r="D237" s="176"/>
      <c r="E237" s="172" t="s">
        <v>594</v>
      </c>
      <c r="J237" s="172">
        <f t="shared" ref="J237:L237" si="148">SUM(J235:J236)</f>
        <v>0</v>
      </c>
      <c r="K237" s="172">
        <f t="shared" si="148"/>
        <v>0</v>
      </c>
      <c r="L237" s="172">
        <f t="shared" si="148"/>
        <v>3.1522140708501789E-2</v>
      </c>
      <c r="M237" s="172">
        <f>SUM(M235:M236)</f>
        <v>2.4258091513662761E-2</v>
      </c>
      <c r="N237" s="172">
        <f t="shared" ref="N237:R237" si="149">SUM(N235:N236)</f>
        <v>2.9587648685595269E-2</v>
      </c>
      <c r="O237" s="172">
        <f t="shared" si="149"/>
        <v>3.150368327076003E-2</v>
      </c>
      <c r="P237" s="172">
        <f t="shared" si="149"/>
        <v>3.2000000000000695E-2</v>
      </c>
      <c r="Q237" s="172">
        <f t="shared" si="149"/>
        <v>3.1999999999999806E-2</v>
      </c>
      <c r="R237" s="172">
        <f t="shared" si="149"/>
        <v>2.9999999999999805E-2</v>
      </c>
      <c r="S237" s="177"/>
      <c r="T237" s="177"/>
      <c r="U237" s="177"/>
      <c r="V237" s="177"/>
      <c r="W237" s="177"/>
      <c r="X237" s="177"/>
      <c r="Y237" s="177"/>
      <c r="Z237" s="177"/>
    </row>
    <row r="239" spans="1:26" s="161" customFormat="1" x14ac:dyDescent="0.25">
      <c r="A239" s="157"/>
      <c r="B239" s="158"/>
      <c r="C239" s="159"/>
      <c r="D239" s="160"/>
      <c r="E239" s="161" t="str">
        <f t="shared" ref="E239:R239" si="150" xml:space="preserve"> E$255</f>
        <v>2019-20 wedge Nominal RCV balance BEG</v>
      </c>
      <c r="F239" s="245">
        <f xml:space="preserve"> F$255</f>
        <v>0</v>
      </c>
      <c r="G239" s="245" t="str">
        <f t="shared" si="150"/>
        <v>£m</v>
      </c>
      <c r="H239" s="245">
        <f t="shared" si="150"/>
        <v>0</v>
      </c>
      <c r="I239" s="245">
        <f t="shared" si="150"/>
        <v>0</v>
      </c>
      <c r="J239" s="245">
        <f t="shared" si="150"/>
        <v>0</v>
      </c>
      <c r="K239" s="245">
        <f t="shared" si="150"/>
        <v>0</v>
      </c>
      <c r="L239" s="245">
        <f t="shared" si="150"/>
        <v>0</v>
      </c>
      <c r="M239" s="245">
        <f t="shared" si="150"/>
        <v>0</v>
      </c>
      <c r="N239" s="245">
        <f t="shared" si="150"/>
        <v>0</v>
      </c>
      <c r="O239" s="245">
        <f t="shared" si="150"/>
        <v>0</v>
      </c>
      <c r="P239" s="245">
        <f t="shared" si="150"/>
        <v>0</v>
      </c>
      <c r="Q239" s="245">
        <f t="shared" si="150"/>
        <v>0</v>
      </c>
      <c r="R239" s="245">
        <f t="shared" si="150"/>
        <v>0</v>
      </c>
    </row>
    <row r="240" spans="1:26" x14ac:dyDescent="0.25">
      <c r="E240" s="178" t="str">
        <f t="shared" ref="E240:R240" si="151" xml:space="preserve"> E$237</f>
        <v>2019-20 wedge Indexation percentage</v>
      </c>
      <c r="F240" s="178">
        <f t="shared" si="151"/>
        <v>0</v>
      </c>
      <c r="G240" s="178">
        <f t="shared" si="151"/>
        <v>0</v>
      </c>
      <c r="H240" s="178">
        <f t="shared" si="151"/>
        <v>0</v>
      </c>
      <c r="I240" s="178">
        <f t="shared" si="151"/>
        <v>0</v>
      </c>
      <c r="J240" s="178">
        <f t="shared" si="151"/>
        <v>0</v>
      </c>
      <c r="K240" s="178">
        <f t="shared" si="151"/>
        <v>0</v>
      </c>
      <c r="L240" s="178">
        <f t="shared" si="151"/>
        <v>3.1522140708501789E-2</v>
      </c>
      <c r="M240" s="178">
        <f t="shared" si="151"/>
        <v>2.4258091513662761E-2</v>
      </c>
      <c r="N240" s="178">
        <f t="shared" si="151"/>
        <v>2.9587648685595269E-2</v>
      </c>
      <c r="O240" s="178">
        <f t="shared" si="151"/>
        <v>3.150368327076003E-2</v>
      </c>
      <c r="P240" s="178">
        <f t="shared" si="151"/>
        <v>3.2000000000000695E-2</v>
      </c>
      <c r="Q240" s="178">
        <f t="shared" si="151"/>
        <v>3.1999999999999806E-2</v>
      </c>
      <c r="R240" s="178">
        <f t="shared" si="151"/>
        <v>2.9999999999999805E-2</v>
      </c>
    </row>
    <row r="241" spans="1:16383" x14ac:dyDescent="0.25">
      <c r="A241" s="49"/>
      <c r="C241" s="276"/>
      <c r="D241" s="57"/>
      <c r="E241" s="7" t="s">
        <v>569</v>
      </c>
      <c r="G241" s="92" t="s">
        <v>296</v>
      </c>
      <c r="J241" s="337">
        <f>J239*J240</f>
        <v>0</v>
      </c>
      <c r="K241" s="337">
        <f t="shared" ref="K241:L241" si="152">K239*K240</f>
        <v>0</v>
      </c>
      <c r="L241" s="337">
        <f t="shared" si="152"/>
        <v>0</v>
      </c>
      <c r="M241" s="337">
        <f>M239*M240</f>
        <v>0</v>
      </c>
      <c r="N241" s="337">
        <f t="shared" ref="N241:R241" si="153">N239*N240</f>
        <v>0</v>
      </c>
      <c r="O241" s="337">
        <f t="shared" si="153"/>
        <v>0</v>
      </c>
      <c r="P241" s="337">
        <f t="shared" si="153"/>
        <v>0</v>
      </c>
      <c r="Q241" s="337">
        <f t="shared" si="153"/>
        <v>0</v>
      </c>
      <c r="R241" s="337">
        <f t="shared" si="153"/>
        <v>0</v>
      </c>
    </row>
    <row r="243" spans="1:16383" s="205" customFormat="1" x14ac:dyDescent="0.25">
      <c r="A243" s="201"/>
      <c r="B243" s="202"/>
      <c r="C243" s="203"/>
      <c r="D243" s="204"/>
      <c r="E243" s="37" t="str">
        <f xml:space="preserve"> InpR!E$101</f>
        <v>Run-off rate - CPI(H) + RPI wedge - active - BR</v>
      </c>
      <c r="F243" s="205">
        <f xml:space="preserve"> InpR!F$101</f>
        <v>0</v>
      </c>
      <c r="G243" s="223" t="str">
        <f xml:space="preserve"> InpR!G$101</f>
        <v>%</v>
      </c>
      <c r="H243" s="205">
        <f xml:space="preserve"> InpR!H$101</f>
        <v>0</v>
      </c>
      <c r="I243" s="205">
        <f xml:space="preserve"> InpR!I$101</f>
        <v>0</v>
      </c>
      <c r="J243" s="205">
        <f xml:space="preserve"> InpR!J$101</f>
        <v>0</v>
      </c>
      <c r="K243" s="205">
        <f xml:space="preserve"> InpR!K$101</f>
        <v>0</v>
      </c>
      <c r="L243" s="205">
        <f xml:space="preserve"> InpR!L$101</f>
        <v>0</v>
      </c>
      <c r="M243" s="205">
        <f xml:space="preserve"> InpR!M$101</f>
        <v>0</v>
      </c>
      <c r="N243" s="205">
        <f xml:space="preserve"> InpR!N$101</f>
        <v>0</v>
      </c>
      <c r="O243" s="205">
        <f xml:space="preserve"> InpR!O$101</f>
        <v>0</v>
      </c>
      <c r="P243" s="205">
        <f xml:space="preserve"> InpR!P$101</f>
        <v>0</v>
      </c>
      <c r="Q243" s="205">
        <f xml:space="preserve"> InpR!Q$101</f>
        <v>0</v>
      </c>
      <c r="R243" s="205">
        <f xml:space="preserve"> InpR!R$101</f>
        <v>0</v>
      </c>
    </row>
    <row r="244" spans="1:16383" s="161" customFormat="1" x14ac:dyDescent="0.25">
      <c r="A244" s="157"/>
      <c r="B244" s="158"/>
      <c r="C244" s="159"/>
      <c r="D244" s="160"/>
      <c r="E244" s="161" t="str">
        <f t="shared" ref="E244:R244" si="154" xml:space="preserve"> E$255</f>
        <v>2019-20 wedge Nominal RCV balance BEG</v>
      </c>
      <c r="F244" s="245">
        <f t="shared" si="154"/>
        <v>0</v>
      </c>
      <c r="G244" s="245" t="str">
        <f t="shared" si="154"/>
        <v>£m</v>
      </c>
      <c r="H244" s="245">
        <f t="shared" si="154"/>
        <v>0</v>
      </c>
      <c r="I244" s="245">
        <f t="shared" si="154"/>
        <v>0</v>
      </c>
      <c r="J244" s="245">
        <f t="shared" si="154"/>
        <v>0</v>
      </c>
      <c r="K244" s="245">
        <f t="shared" si="154"/>
        <v>0</v>
      </c>
      <c r="L244" s="245">
        <f t="shared" si="154"/>
        <v>0</v>
      </c>
      <c r="M244" s="245">
        <f t="shared" si="154"/>
        <v>0</v>
      </c>
      <c r="N244" s="245">
        <f t="shared" si="154"/>
        <v>0</v>
      </c>
      <c r="O244" s="245">
        <f t="shared" si="154"/>
        <v>0</v>
      </c>
      <c r="P244" s="245">
        <f t="shared" si="154"/>
        <v>0</v>
      </c>
      <c r="Q244" s="245">
        <f t="shared" si="154"/>
        <v>0</v>
      </c>
      <c r="R244" s="245">
        <f t="shared" si="154"/>
        <v>0</v>
      </c>
    </row>
    <row r="245" spans="1:16383" s="91" customFormat="1" x14ac:dyDescent="0.25">
      <c r="A245" s="170"/>
      <c r="B245" s="165"/>
      <c r="C245" s="274"/>
      <c r="D245" s="171"/>
      <c r="E245" s="7" t="str">
        <f t="shared" ref="E245:R245" si="155" xml:space="preserve"> E$241</f>
        <v>2019-20 wedge RCV indexation</v>
      </c>
      <c r="F245" s="246">
        <f t="shared" si="155"/>
        <v>0</v>
      </c>
      <c r="G245" s="162" t="str">
        <f t="shared" si="155"/>
        <v>£m</v>
      </c>
      <c r="H245" s="246">
        <f t="shared" si="155"/>
        <v>0</v>
      </c>
      <c r="I245" s="246">
        <f t="shared" si="155"/>
        <v>0</v>
      </c>
      <c r="J245" s="246">
        <f t="shared" si="155"/>
        <v>0</v>
      </c>
      <c r="K245" s="246">
        <f t="shared" si="155"/>
        <v>0</v>
      </c>
      <c r="L245" s="246">
        <f t="shared" si="155"/>
        <v>0</v>
      </c>
      <c r="M245" s="246">
        <f t="shared" si="155"/>
        <v>0</v>
      </c>
      <c r="N245" s="246">
        <f t="shared" si="155"/>
        <v>0</v>
      </c>
      <c r="O245" s="246">
        <f t="shared" si="155"/>
        <v>0</v>
      </c>
      <c r="P245" s="246">
        <f t="shared" si="155"/>
        <v>0</v>
      </c>
      <c r="Q245" s="246">
        <f t="shared" si="155"/>
        <v>0</v>
      </c>
      <c r="R245" s="246">
        <f t="shared" si="155"/>
        <v>0</v>
      </c>
      <c r="S245" s="92"/>
      <c r="T245" s="92"/>
      <c r="U245" s="92"/>
      <c r="V245" s="92"/>
      <c r="W245" s="92"/>
      <c r="X245" s="92"/>
      <c r="Y245" s="92"/>
      <c r="Z245" s="92"/>
    </row>
    <row r="246" spans="1:16383" x14ac:dyDescent="0.25">
      <c r="A246" s="49"/>
      <c r="C246" s="276"/>
      <c r="D246" s="57"/>
      <c r="E246" s="7" t="s">
        <v>570</v>
      </c>
      <c r="F246" s="247"/>
      <c r="G246" s="162" t="s">
        <v>296</v>
      </c>
      <c r="H246" s="247"/>
      <c r="I246" s="247"/>
      <c r="J246" s="337">
        <f t="shared" ref="J246:R246" si="156" xml:space="preserve"> (J244+J245) * J243</f>
        <v>0</v>
      </c>
      <c r="K246" s="337">
        <f t="shared" si="156"/>
        <v>0</v>
      </c>
      <c r="L246" s="337">
        <f t="shared" si="156"/>
        <v>0</v>
      </c>
      <c r="M246" s="337">
        <f xml:space="preserve"> (M244+M245) * M243</f>
        <v>0</v>
      </c>
      <c r="N246" s="337">
        <f t="shared" si="156"/>
        <v>0</v>
      </c>
      <c r="O246" s="337">
        <f t="shared" si="156"/>
        <v>0</v>
      </c>
      <c r="P246" s="337">
        <f t="shared" si="156"/>
        <v>0</v>
      </c>
      <c r="Q246" s="337">
        <f t="shared" si="156"/>
        <v>0</v>
      </c>
      <c r="R246" s="337">
        <f t="shared" si="156"/>
        <v>0</v>
      </c>
      <c r="S246" s="92"/>
      <c r="T246" s="92"/>
      <c r="U246" s="92"/>
      <c r="V246" s="92"/>
      <c r="W246" s="92"/>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c r="BB246" s="92"/>
      <c r="BC246" s="92"/>
      <c r="BD246" s="92"/>
      <c r="BE246" s="92"/>
      <c r="BF246" s="92"/>
      <c r="BG246" s="92"/>
      <c r="BH246" s="92"/>
      <c r="BI246" s="92"/>
      <c r="BJ246" s="92"/>
      <c r="BK246" s="92"/>
      <c r="BL246" s="92"/>
      <c r="BM246" s="92"/>
      <c r="BN246" s="92"/>
      <c r="BO246" s="92"/>
      <c r="BP246" s="92"/>
      <c r="BQ246" s="92"/>
      <c r="BR246" s="92"/>
      <c r="BS246" s="92"/>
      <c r="BT246" s="92"/>
      <c r="BU246" s="92"/>
      <c r="BV246" s="92"/>
      <c r="BW246" s="92"/>
      <c r="BX246" s="92"/>
      <c r="BY246" s="92"/>
      <c r="BZ246" s="92"/>
      <c r="CA246" s="92"/>
      <c r="CB246" s="92"/>
      <c r="CC246" s="92"/>
      <c r="CD246" s="92"/>
      <c r="CE246" s="92"/>
      <c r="CF246" s="92"/>
      <c r="CG246" s="92"/>
      <c r="CH246" s="92"/>
      <c r="CI246" s="92"/>
      <c r="CJ246" s="92"/>
      <c r="CK246" s="92"/>
      <c r="CL246" s="92"/>
      <c r="CM246" s="92"/>
      <c r="CN246" s="92"/>
      <c r="CO246" s="92"/>
      <c r="CP246" s="92"/>
      <c r="CQ246" s="92"/>
      <c r="CR246" s="92"/>
      <c r="CS246" s="92"/>
      <c r="CT246" s="92"/>
      <c r="CU246" s="92"/>
      <c r="CV246" s="92"/>
      <c r="CW246" s="92"/>
      <c r="CX246" s="92"/>
      <c r="CY246" s="92"/>
      <c r="CZ246" s="92"/>
      <c r="DA246" s="92"/>
      <c r="DB246" s="92"/>
      <c r="DC246" s="92"/>
      <c r="DD246" s="92"/>
      <c r="DE246" s="92"/>
      <c r="DF246" s="92"/>
      <c r="DG246" s="92"/>
      <c r="DH246" s="92"/>
      <c r="DI246" s="92"/>
      <c r="DJ246" s="92"/>
      <c r="DK246" s="92"/>
      <c r="DL246" s="92"/>
      <c r="DM246" s="92"/>
      <c r="DN246" s="92"/>
      <c r="DO246" s="92"/>
      <c r="DP246" s="92"/>
      <c r="DQ246" s="92"/>
      <c r="DR246" s="92"/>
      <c r="DS246" s="92"/>
      <c r="DT246" s="92"/>
      <c r="DU246" s="92"/>
      <c r="DV246" s="92"/>
      <c r="DW246" s="92"/>
      <c r="DX246" s="92"/>
      <c r="DY246" s="92"/>
      <c r="DZ246" s="92"/>
      <c r="EA246" s="92"/>
      <c r="EB246" s="92"/>
      <c r="EC246" s="92"/>
      <c r="ED246" s="92"/>
      <c r="EE246" s="92"/>
      <c r="EF246" s="92"/>
      <c r="EG246" s="92"/>
      <c r="EH246" s="92"/>
      <c r="EI246" s="92"/>
      <c r="EJ246" s="92"/>
      <c r="EK246" s="92"/>
      <c r="EL246" s="92"/>
      <c r="EM246" s="92"/>
      <c r="EN246" s="92"/>
      <c r="EO246" s="92"/>
      <c r="EP246" s="92"/>
      <c r="EQ246" s="92"/>
      <c r="ER246" s="92"/>
      <c r="ES246" s="92"/>
      <c r="ET246" s="92"/>
      <c r="EU246" s="92"/>
      <c r="EV246" s="92"/>
      <c r="EW246" s="92"/>
      <c r="EX246" s="92"/>
      <c r="EY246" s="92"/>
      <c r="EZ246" s="92"/>
      <c r="FA246" s="92"/>
      <c r="FB246" s="92"/>
      <c r="FC246" s="92"/>
      <c r="FD246" s="92"/>
      <c r="FE246" s="92"/>
      <c r="FF246" s="92"/>
      <c r="FG246" s="92"/>
      <c r="FH246" s="92"/>
      <c r="FI246" s="92"/>
      <c r="FJ246" s="92"/>
      <c r="FK246" s="92"/>
      <c r="FL246" s="92"/>
      <c r="FM246" s="92"/>
      <c r="FN246" s="92"/>
      <c r="FO246" s="92"/>
      <c r="FP246" s="92"/>
      <c r="FQ246" s="92"/>
      <c r="FR246" s="92"/>
      <c r="FS246" s="92"/>
      <c r="FT246" s="92"/>
      <c r="FU246" s="92"/>
      <c r="FV246" s="92"/>
      <c r="FW246" s="92"/>
      <c r="FX246" s="92"/>
      <c r="FY246" s="92"/>
      <c r="FZ246" s="92"/>
      <c r="GA246" s="92"/>
      <c r="GB246" s="92"/>
      <c r="GC246" s="92"/>
      <c r="GD246" s="92"/>
      <c r="GE246" s="92"/>
      <c r="GF246" s="92"/>
      <c r="GG246" s="92"/>
      <c r="GH246" s="92"/>
      <c r="GI246" s="92"/>
      <c r="GJ246" s="92"/>
      <c r="GK246" s="92"/>
      <c r="GL246" s="92"/>
      <c r="GM246" s="92"/>
      <c r="GN246" s="92"/>
      <c r="GO246" s="92"/>
      <c r="GP246" s="92"/>
      <c r="GQ246" s="92"/>
      <c r="GR246" s="92"/>
      <c r="GS246" s="92"/>
      <c r="GT246" s="92"/>
      <c r="GU246" s="92"/>
      <c r="GV246" s="92"/>
      <c r="GW246" s="92"/>
      <c r="GX246" s="92"/>
      <c r="GY246" s="92"/>
      <c r="GZ246" s="92"/>
      <c r="HA246" s="92"/>
      <c r="HB246" s="92"/>
      <c r="HC246" s="92"/>
      <c r="HD246" s="92"/>
      <c r="HE246" s="92"/>
      <c r="HF246" s="92"/>
      <c r="HG246" s="92"/>
      <c r="HH246" s="92"/>
      <c r="HI246" s="92"/>
      <c r="HJ246" s="92"/>
      <c r="HK246" s="92"/>
      <c r="HL246" s="92"/>
      <c r="HM246" s="92"/>
      <c r="HN246" s="92"/>
      <c r="HO246" s="92"/>
      <c r="HP246" s="92"/>
      <c r="HQ246" s="92"/>
      <c r="HR246" s="92"/>
      <c r="HS246" s="92"/>
      <c r="HT246" s="92"/>
      <c r="HU246" s="92"/>
      <c r="HV246" s="92"/>
      <c r="HW246" s="92"/>
      <c r="HX246" s="92"/>
      <c r="HY246" s="92"/>
      <c r="HZ246" s="92"/>
      <c r="IA246" s="92"/>
      <c r="IB246" s="92"/>
      <c r="IC246" s="92"/>
      <c r="ID246" s="92"/>
      <c r="IE246" s="92"/>
      <c r="IF246" s="92"/>
      <c r="IG246" s="92"/>
      <c r="IH246" s="92"/>
      <c r="II246" s="92"/>
      <c r="IJ246" s="92"/>
      <c r="IK246" s="92"/>
      <c r="IL246" s="92"/>
      <c r="IM246" s="92"/>
      <c r="IN246" s="92"/>
      <c r="IO246" s="92"/>
      <c r="IP246" s="92"/>
      <c r="IQ246" s="92"/>
      <c r="IR246" s="92"/>
      <c r="IS246" s="92"/>
      <c r="IT246" s="92"/>
      <c r="IU246" s="92"/>
      <c r="IV246" s="92"/>
      <c r="IW246" s="92"/>
      <c r="IX246" s="92"/>
      <c r="IY246" s="92"/>
      <c r="IZ246" s="92"/>
      <c r="JA246" s="92"/>
      <c r="JB246" s="92"/>
      <c r="JC246" s="92"/>
      <c r="JD246" s="92"/>
      <c r="JE246" s="92"/>
      <c r="JF246" s="92"/>
      <c r="JG246" s="92"/>
      <c r="JH246" s="92"/>
      <c r="JI246" s="92"/>
      <c r="JJ246" s="92"/>
      <c r="JK246" s="92"/>
      <c r="JL246" s="92"/>
      <c r="JM246" s="92"/>
      <c r="JN246" s="92"/>
      <c r="JO246" s="92"/>
      <c r="JP246" s="92"/>
      <c r="JQ246" s="92"/>
      <c r="JR246" s="92"/>
      <c r="JS246" s="92"/>
      <c r="JT246" s="92"/>
      <c r="JU246" s="92"/>
      <c r="JV246" s="92"/>
      <c r="JW246" s="92"/>
      <c r="JX246" s="92"/>
      <c r="JY246" s="92"/>
      <c r="JZ246" s="92"/>
      <c r="KA246" s="92"/>
      <c r="KB246" s="92"/>
      <c r="KC246" s="92"/>
      <c r="KD246" s="92"/>
      <c r="KE246" s="92"/>
      <c r="KF246" s="92"/>
      <c r="KG246" s="92"/>
      <c r="KH246" s="92"/>
      <c r="KI246" s="92"/>
      <c r="KJ246" s="92"/>
      <c r="KK246" s="92"/>
      <c r="KL246" s="92"/>
      <c r="KM246" s="92"/>
      <c r="KN246" s="92"/>
      <c r="KO246" s="92"/>
      <c r="KP246" s="92"/>
      <c r="KQ246" s="92"/>
      <c r="KR246" s="92"/>
      <c r="KS246" s="92"/>
      <c r="KT246" s="92"/>
      <c r="KU246" s="92"/>
      <c r="KV246" s="92"/>
      <c r="KW246" s="92"/>
      <c r="KX246" s="92"/>
      <c r="KY246" s="92"/>
      <c r="KZ246" s="92"/>
      <c r="LA246" s="92"/>
      <c r="LB246" s="92"/>
      <c r="LC246" s="92"/>
      <c r="LD246" s="92"/>
      <c r="LE246" s="92"/>
      <c r="LF246" s="92"/>
      <c r="LG246" s="92"/>
      <c r="LH246" s="92"/>
      <c r="LI246" s="92"/>
      <c r="LJ246" s="92"/>
      <c r="LK246" s="92"/>
      <c r="LL246" s="92"/>
      <c r="LM246" s="92"/>
      <c r="LN246" s="92"/>
      <c r="LO246" s="92"/>
      <c r="LP246" s="92"/>
      <c r="LQ246" s="92"/>
      <c r="LR246" s="92"/>
      <c r="LS246" s="92"/>
      <c r="LT246" s="92"/>
      <c r="LU246" s="92"/>
      <c r="LV246" s="92"/>
      <c r="LW246" s="92"/>
      <c r="LX246" s="92"/>
      <c r="LY246" s="92"/>
      <c r="LZ246" s="92"/>
      <c r="MA246" s="92"/>
      <c r="MB246" s="92"/>
      <c r="MC246" s="92"/>
      <c r="MD246" s="92"/>
      <c r="ME246" s="92"/>
      <c r="MF246" s="92"/>
      <c r="MG246" s="92"/>
      <c r="MH246" s="92"/>
      <c r="MI246" s="92"/>
      <c r="MJ246" s="92"/>
      <c r="MK246" s="92"/>
      <c r="ML246" s="92"/>
      <c r="MM246" s="92"/>
      <c r="MN246" s="92"/>
      <c r="MO246" s="92"/>
      <c r="MP246" s="92"/>
      <c r="MQ246" s="92"/>
      <c r="MR246" s="92"/>
      <c r="MS246" s="92"/>
      <c r="MT246" s="92"/>
      <c r="MU246" s="92"/>
      <c r="MV246" s="92"/>
      <c r="MW246" s="92"/>
      <c r="MX246" s="92"/>
      <c r="MY246" s="92"/>
      <c r="MZ246" s="92"/>
      <c r="NA246" s="92"/>
      <c r="NB246" s="92"/>
      <c r="NC246" s="92"/>
      <c r="ND246" s="92"/>
      <c r="NE246" s="92"/>
      <c r="NF246" s="92"/>
      <c r="NG246" s="92"/>
      <c r="NH246" s="92"/>
      <c r="NI246" s="92"/>
      <c r="NJ246" s="92"/>
      <c r="NK246" s="92"/>
      <c r="NL246" s="92"/>
      <c r="NM246" s="92"/>
      <c r="NN246" s="92"/>
      <c r="NO246" s="92"/>
      <c r="NP246" s="92"/>
      <c r="NQ246" s="92"/>
      <c r="NR246" s="92"/>
      <c r="NS246" s="92"/>
      <c r="NT246" s="92"/>
      <c r="NU246" s="92"/>
      <c r="NV246" s="92"/>
      <c r="NW246" s="92"/>
      <c r="NX246" s="92"/>
      <c r="NY246" s="92"/>
      <c r="NZ246" s="92"/>
      <c r="OA246" s="92"/>
      <c r="OB246" s="92"/>
      <c r="OC246" s="92"/>
      <c r="OD246" s="92"/>
      <c r="OE246" s="92"/>
      <c r="OF246" s="92"/>
      <c r="OG246" s="92"/>
      <c r="OH246" s="92"/>
      <c r="OI246" s="92"/>
      <c r="OJ246" s="92"/>
      <c r="OK246" s="92"/>
      <c r="OL246" s="92"/>
      <c r="OM246" s="92"/>
      <c r="ON246" s="92"/>
      <c r="OO246" s="92"/>
      <c r="OP246" s="92"/>
      <c r="OQ246" s="92"/>
      <c r="OR246" s="92"/>
      <c r="OS246" s="92"/>
      <c r="OT246" s="92"/>
      <c r="OU246" s="92"/>
      <c r="OV246" s="92"/>
      <c r="OW246" s="92"/>
      <c r="OX246" s="92"/>
      <c r="OY246" s="92"/>
      <c r="OZ246" s="92"/>
      <c r="PA246" s="92"/>
      <c r="PB246" s="92"/>
      <c r="PC246" s="92"/>
      <c r="PD246" s="92"/>
      <c r="PE246" s="92"/>
      <c r="PF246" s="92"/>
      <c r="PG246" s="92"/>
      <c r="PH246" s="92"/>
      <c r="PI246" s="92"/>
      <c r="PJ246" s="92"/>
      <c r="PK246" s="92"/>
      <c r="PL246" s="92"/>
      <c r="PM246" s="92"/>
      <c r="PN246" s="92"/>
      <c r="PO246" s="92"/>
      <c r="PP246" s="92"/>
      <c r="PQ246" s="92"/>
      <c r="PR246" s="92"/>
      <c r="PS246" s="92"/>
      <c r="PT246" s="92"/>
      <c r="PU246" s="92"/>
      <c r="PV246" s="92"/>
      <c r="PW246" s="92"/>
      <c r="PX246" s="92"/>
      <c r="PY246" s="92"/>
      <c r="PZ246" s="92"/>
      <c r="QA246" s="92"/>
      <c r="QB246" s="92"/>
      <c r="QC246" s="92"/>
      <c r="QD246" s="92"/>
      <c r="QE246" s="92"/>
      <c r="QF246" s="92"/>
      <c r="QG246" s="92"/>
      <c r="QH246" s="92"/>
      <c r="QI246" s="92"/>
      <c r="QJ246" s="92"/>
      <c r="QK246" s="92"/>
      <c r="QL246" s="92"/>
      <c r="QM246" s="92"/>
      <c r="QN246" s="92"/>
      <c r="QO246" s="92"/>
      <c r="QP246" s="92"/>
      <c r="QQ246" s="92"/>
      <c r="QR246" s="92"/>
      <c r="QS246" s="92"/>
      <c r="QT246" s="92"/>
      <c r="QU246" s="92"/>
      <c r="QV246" s="92"/>
      <c r="QW246" s="92"/>
      <c r="QX246" s="92"/>
      <c r="QY246" s="92"/>
      <c r="QZ246" s="92"/>
      <c r="RA246" s="92"/>
      <c r="RB246" s="92"/>
      <c r="RC246" s="92"/>
      <c r="RD246" s="92"/>
      <c r="RE246" s="92"/>
      <c r="RF246" s="92"/>
      <c r="RG246" s="92"/>
      <c r="RH246" s="92"/>
      <c r="RI246" s="92"/>
      <c r="RJ246" s="92"/>
      <c r="RK246" s="92"/>
      <c r="RL246" s="92"/>
      <c r="RM246" s="92"/>
      <c r="RN246" s="92"/>
      <c r="RO246" s="92"/>
      <c r="RP246" s="92"/>
      <c r="RQ246" s="92"/>
      <c r="RR246" s="92"/>
      <c r="RS246" s="92"/>
      <c r="RT246" s="92"/>
      <c r="RU246" s="92"/>
      <c r="RV246" s="92"/>
      <c r="RW246" s="92"/>
      <c r="RX246" s="92"/>
      <c r="RY246" s="92"/>
      <c r="RZ246" s="92"/>
      <c r="SA246" s="92"/>
      <c r="SB246" s="92"/>
      <c r="SC246" s="92"/>
      <c r="SD246" s="92"/>
      <c r="SE246" s="92"/>
      <c r="SF246" s="92"/>
      <c r="SG246" s="92"/>
      <c r="SH246" s="92"/>
      <c r="SI246" s="92"/>
      <c r="SJ246" s="92"/>
      <c r="SK246" s="92"/>
      <c r="SL246" s="92"/>
      <c r="SM246" s="92"/>
      <c r="SN246" s="92"/>
      <c r="SO246" s="92"/>
      <c r="SP246" s="92"/>
      <c r="SQ246" s="92"/>
      <c r="SR246" s="92"/>
      <c r="SS246" s="92"/>
      <c r="ST246" s="92"/>
      <c r="SU246" s="92"/>
      <c r="SV246" s="92"/>
      <c r="SW246" s="92"/>
      <c r="SX246" s="92"/>
      <c r="SY246" s="92"/>
      <c r="SZ246" s="92"/>
      <c r="TA246" s="92"/>
      <c r="TB246" s="92"/>
      <c r="TC246" s="92"/>
      <c r="TD246" s="92"/>
      <c r="TE246" s="92"/>
      <c r="TF246" s="92"/>
      <c r="TG246" s="92"/>
      <c r="TH246" s="92"/>
      <c r="TI246" s="92"/>
      <c r="TJ246" s="92"/>
      <c r="TK246" s="92"/>
      <c r="TL246" s="92"/>
      <c r="TM246" s="92"/>
      <c r="TN246" s="92"/>
      <c r="TO246" s="92"/>
      <c r="TP246" s="92"/>
      <c r="TQ246" s="92"/>
      <c r="TR246" s="92"/>
      <c r="TS246" s="92"/>
      <c r="TT246" s="92"/>
      <c r="TU246" s="92"/>
      <c r="TV246" s="92"/>
      <c r="TW246" s="92"/>
      <c r="TX246" s="92"/>
      <c r="TY246" s="92"/>
      <c r="TZ246" s="92"/>
      <c r="UA246" s="92"/>
      <c r="UB246" s="92"/>
      <c r="UC246" s="92"/>
      <c r="UD246" s="92"/>
      <c r="UE246" s="92"/>
      <c r="UF246" s="92"/>
      <c r="UG246" s="92"/>
      <c r="UH246" s="92"/>
      <c r="UI246" s="92"/>
      <c r="UJ246" s="92"/>
      <c r="UK246" s="92"/>
      <c r="UL246" s="92"/>
      <c r="UM246" s="92"/>
      <c r="UN246" s="92"/>
      <c r="UO246" s="92"/>
      <c r="UP246" s="92"/>
      <c r="UQ246" s="92"/>
      <c r="UR246" s="92"/>
      <c r="US246" s="92"/>
      <c r="UT246" s="92"/>
      <c r="UU246" s="92"/>
      <c r="UV246" s="92"/>
      <c r="UW246" s="92"/>
      <c r="UX246" s="92"/>
      <c r="UY246" s="92"/>
      <c r="UZ246" s="92"/>
      <c r="VA246" s="92"/>
      <c r="VB246" s="92"/>
      <c r="VC246" s="92"/>
      <c r="VD246" s="92"/>
      <c r="VE246" s="92"/>
      <c r="VF246" s="92"/>
      <c r="VG246" s="92"/>
      <c r="VH246" s="92"/>
      <c r="VI246" s="92"/>
      <c r="VJ246" s="92"/>
      <c r="VK246" s="92"/>
      <c r="VL246" s="92"/>
      <c r="VM246" s="92"/>
      <c r="VN246" s="92"/>
      <c r="VO246" s="92"/>
      <c r="VP246" s="92"/>
      <c r="VQ246" s="92"/>
      <c r="VR246" s="92"/>
      <c r="VS246" s="92"/>
      <c r="VT246" s="92"/>
      <c r="VU246" s="92"/>
      <c r="VV246" s="92"/>
      <c r="VW246" s="92"/>
      <c r="VX246" s="92"/>
      <c r="VY246" s="92"/>
      <c r="VZ246" s="92"/>
      <c r="WA246" s="92"/>
      <c r="WB246" s="92"/>
      <c r="WC246" s="92"/>
      <c r="WD246" s="92"/>
      <c r="WE246" s="92"/>
      <c r="WF246" s="92"/>
      <c r="WG246" s="92"/>
      <c r="WH246" s="92"/>
      <c r="WI246" s="92"/>
      <c r="WJ246" s="92"/>
      <c r="WK246" s="92"/>
      <c r="WL246" s="92"/>
      <c r="WM246" s="92"/>
      <c r="WN246" s="92"/>
      <c r="WO246" s="92"/>
      <c r="WP246" s="92"/>
      <c r="WQ246" s="92"/>
      <c r="WR246" s="92"/>
      <c r="WS246" s="92"/>
      <c r="WT246" s="92"/>
      <c r="WU246" s="92"/>
      <c r="WV246" s="92"/>
      <c r="WW246" s="92"/>
      <c r="WX246" s="92"/>
      <c r="WY246" s="92"/>
      <c r="WZ246" s="92"/>
      <c r="XA246" s="92"/>
      <c r="XB246" s="92"/>
      <c r="XC246" s="92"/>
      <c r="XD246" s="92"/>
      <c r="XE246" s="92"/>
      <c r="XF246" s="92"/>
      <c r="XG246" s="92"/>
      <c r="XH246" s="92"/>
      <c r="XI246" s="92"/>
      <c r="XJ246" s="92"/>
      <c r="XK246" s="92"/>
      <c r="XL246" s="92"/>
      <c r="XM246" s="92"/>
      <c r="XN246" s="92"/>
      <c r="XO246" s="92"/>
      <c r="XP246" s="92"/>
      <c r="XQ246" s="92"/>
      <c r="XR246" s="92"/>
      <c r="XS246" s="92"/>
      <c r="XT246" s="92"/>
      <c r="XU246" s="92"/>
      <c r="XV246" s="92"/>
      <c r="XW246" s="92"/>
      <c r="XX246" s="92"/>
      <c r="XY246" s="92"/>
      <c r="XZ246" s="92"/>
      <c r="YA246" s="92"/>
      <c r="YB246" s="92"/>
      <c r="YC246" s="92"/>
      <c r="YD246" s="92"/>
      <c r="YE246" s="92"/>
      <c r="YF246" s="92"/>
      <c r="YG246" s="92"/>
      <c r="YH246" s="92"/>
      <c r="YI246" s="92"/>
      <c r="YJ246" s="92"/>
      <c r="YK246" s="92"/>
      <c r="YL246" s="92"/>
      <c r="YM246" s="92"/>
      <c r="YN246" s="92"/>
      <c r="YO246" s="92"/>
      <c r="YP246" s="92"/>
      <c r="YQ246" s="92"/>
      <c r="YR246" s="92"/>
      <c r="YS246" s="92"/>
      <c r="YT246" s="92"/>
      <c r="YU246" s="92"/>
      <c r="YV246" s="92"/>
      <c r="YW246" s="92"/>
      <c r="YX246" s="92"/>
      <c r="YY246" s="92"/>
      <c r="YZ246" s="92"/>
      <c r="ZA246" s="92"/>
      <c r="ZB246" s="92"/>
      <c r="ZC246" s="92"/>
      <c r="ZD246" s="92"/>
      <c r="ZE246" s="92"/>
      <c r="ZF246" s="92"/>
      <c r="ZG246" s="92"/>
      <c r="ZH246" s="92"/>
      <c r="ZI246" s="92"/>
      <c r="ZJ246" s="92"/>
      <c r="ZK246" s="92"/>
      <c r="ZL246" s="92"/>
      <c r="ZM246" s="92"/>
      <c r="ZN246" s="92"/>
      <c r="ZO246" s="92"/>
      <c r="ZP246" s="92"/>
      <c r="ZQ246" s="92"/>
      <c r="ZR246" s="92"/>
      <c r="ZS246" s="92"/>
      <c r="ZT246" s="92"/>
      <c r="ZU246" s="92"/>
      <c r="ZV246" s="92"/>
      <c r="ZW246" s="92"/>
      <c r="ZX246" s="92"/>
      <c r="ZY246" s="92"/>
      <c r="ZZ246" s="92"/>
      <c r="AAA246" s="92"/>
      <c r="AAB246" s="92"/>
      <c r="AAC246" s="92"/>
      <c r="AAD246" s="92"/>
      <c r="AAE246" s="92"/>
      <c r="AAF246" s="92"/>
      <c r="AAG246" s="92"/>
      <c r="AAH246" s="92"/>
      <c r="AAI246" s="92"/>
      <c r="AAJ246" s="92"/>
      <c r="AAK246" s="92"/>
      <c r="AAL246" s="92"/>
      <c r="AAM246" s="92"/>
      <c r="AAN246" s="92"/>
      <c r="AAO246" s="92"/>
      <c r="AAP246" s="92"/>
      <c r="AAQ246" s="92"/>
      <c r="AAR246" s="92"/>
      <c r="AAS246" s="92"/>
      <c r="AAT246" s="92"/>
      <c r="AAU246" s="92"/>
      <c r="AAV246" s="92"/>
      <c r="AAW246" s="92"/>
      <c r="AAX246" s="92"/>
      <c r="AAY246" s="92"/>
      <c r="AAZ246" s="92"/>
      <c r="ABA246" s="92"/>
      <c r="ABB246" s="92"/>
      <c r="ABC246" s="92"/>
      <c r="ABD246" s="92"/>
      <c r="ABE246" s="92"/>
      <c r="ABF246" s="92"/>
      <c r="ABG246" s="92"/>
      <c r="ABH246" s="92"/>
      <c r="ABI246" s="92"/>
      <c r="ABJ246" s="92"/>
      <c r="ABK246" s="92"/>
      <c r="ABL246" s="92"/>
      <c r="ABM246" s="92"/>
      <c r="ABN246" s="92"/>
      <c r="ABO246" s="92"/>
      <c r="ABP246" s="92"/>
      <c r="ABQ246" s="92"/>
      <c r="ABR246" s="92"/>
      <c r="ABS246" s="92"/>
      <c r="ABT246" s="92"/>
      <c r="ABU246" s="92"/>
      <c r="ABV246" s="92"/>
      <c r="ABW246" s="92"/>
      <c r="ABX246" s="92"/>
      <c r="ABY246" s="92"/>
      <c r="ABZ246" s="92"/>
      <c r="ACA246" s="92"/>
      <c r="ACB246" s="92"/>
      <c r="ACC246" s="92"/>
      <c r="ACD246" s="92"/>
      <c r="ACE246" s="92"/>
      <c r="ACF246" s="92"/>
      <c r="ACG246" s="92"/>
      <c r="ACH246" s="92"/>
      <c r="ACI246" s="92"/>
      <c r="ACJ246" s="92"/>
      <c r="ACK246" s="92"/>
      <c r="ACL246" s="92"/>
      <c r="ACM246" s="92"/>
      <c r="ACN246" s="92"/>
      <c r="ACO246" s="92"/>
      <c r="ACP246" s="92"/>
      <c r="ACQ246" s="92"/>
      <c r="ACR246" s="92"/>
      <c r="ACS246" s="92"/>
      <c r="ACT246" s="92"/>
      <c r="ACU246" s="92"/>
      <c r="ACV246" s="92"/>
      <c r="ACW246" s="92"/>
      <c r="ACX246" s="92"/>
      <c r="ACY246" s="92"/>
      <c r="ACZ246" s="92"/>
      <c r="ADA246" s="92"/>
      <c r="ADB246" s="92"/>
      <c r="ADC246" s="92"/>
      <c r="ADD246" s="92"/>
      <c r="ADE246" s="92"/>
      <c r="ADF246" s="92"/>
      <c r="ADG246" s="92"/>
      <c r="ADH246" s="92"/>
      <c r="ADI246" s="92"/>
      <c r="ADJ246" s="92"/>
      <c r="ADK246" s="92"/>
      <c r="ADL246" s="92"/>
      <c r="ADM246" s="92"/>
      <c r="ADN246" s="92"/>
      <c r="ADO246" s="92"/>
      <c r="ADP246" s="92"/>
      <c r="ADQ246" s="92"/>
      <c r="ADR246" s="92"/>
      <c r="ADS246" s="92"/>
      <c r="ADT246" s="92"/>
      <c r="ADU246" s="92"/>
      <c r="ADV246" s="92"/>
      <c r="ADW246" s="92"/>
      <c r="ADX246" s="92"/>
      <c r="ADY246" s="92"/>
      <c r="ADZ246" s="92"/>
      <c r="AEA246" s="92"/>
      <c r="AEB246" s="92"/>
      <c r="AEC246" s="92"/>
      <c r="AED246" s="92"/>
      <c r="AEE246" s="92"/>
      <c r="AEF246" s="92"/>
      <c r="AEG246" s="92"/>
      <c r="AEH246" s="92"/>
      <c r="AEI246" s="92"/>
      <c r="AEJ246" s="92"/>
      <c r="AEK246" s="92"/>
      <c r="AEL246" s="92"/>
      <c r="AEM246" s="92"/>
      <c r="AEN246" s="92"/>
      <c r="AEO246" s="92"/>
      <c r="AEP246" s="92"/>
      <c r="AEQ246" s="92"/>
      <c r="AER246" s="92"/>
      <c r="AES246" s="92"/>
      <c r="AET246" s="92"/>
      <c r="AEU246" s="92"/>
      <c r="AEV246" s="92"/>
      <c r="AEW246" s="92"/>
      <c r="AEX246" s="92"/>
      <c r="AEY246" s="92"/>
      <c r="AEZ246" s="92"/>
      <c r="AFA246" s="92"/>
      <c r="AFB246" s="92"/>
      <c r="AFC246" s="92"/>
      <c r="AFD246" s="92"/>
      <c r="AFE246" s="92"/>
      <c r="AFF246" s="92"/>
      <c r="AFG246" s="92"/>
      <c r="AFH246" s="92"/>
      <c r="AFI246" s="92"/>
      <c r="AFJ246" s="92"/>
      <c r="AFK246" s="92"/>
      <c r="AFL246" s="92"/>
      <c r="AFM246" s="92"/>
      <c r="AFN246" s="92"/>
      <c r="AFO246" s="92"/>
      <c r="AFP246" s="92"/>
      <c r="AFQ246" s="92"/>
      <c r="AFR246" s="92"/>
      <c r="AFS246" s="92"/>
      <c r="AFT246" s="92"/>
      <c r="AFU246" s="92"/>
      <c r="AFV246" s="92"/>
      <c r="AFW246" s="92"/>
      <c r="AFX246" s="92"/>
      <c r="AFY246" s="92"/>
      <c r="AFZ246" s="92"/>
      <c r="AGA246" s="92"/>
      <c r="AGB246" s="92"/>
      <c r="AGC246" s="92"/>
      <c r="AGD246" s="92"/>
      <c r="AGE246" s="92"/>
      <c r="AGF246" s="92"/>
      <c r="AGG246" s="92"/>
      <c r="AGH246" s="92"/>
      <c r="AGI246" s="92"/>
      <c r="AGJ246" s="92"/>
      <c r="AGK246" s="92"/>
      <c r="AGL246" s="92"/>
      <c r="AGM246" s="92"/>
      <c r="AGN246" s="92"/>
      <c r="AGO246" s="92"/>
      <c r="AGP246" s="92"/>
      <c r="AGQ246" s="92"/>
      <c r="AGR246" s="92"/>
      <c r="AGS246" s="92"/>
      <c r="AGT246" s="92"/>
      <c r="AGU246" s="92"/>
      <c r="AGV246" s="92"/>
      <c r="AGW246" s="92"/>
      <c r="AGX246" s="92"/>
      <c r="AGY246" s="92"/>
      <c r="AGZ246" s="92"/>
      <c r="AHA246" s="92"/>
      <c r="AHB246" s="92"/>
      <c r="AHC246" s="92"/>
      <c r="AHD246" s="92"/>
      <c r="AHE246" s="92"/>
      <c r="AHF246" s="92"/>
      <c r="AHG246" s="92"/>
      <c r="AHH246" s="92"/>
      <c r="AHI246" s="92"/>
      <c r="AHJ246" s="92"/>
      <c r="AHK246" s="92"/>
      <c r="AHL246" s="92"/>
      <c r="AHM246" s="92"/>
      <c r="AHN246" s="92"/>
      <c r="AHO246" s="92"/>
      <c r="AHP246" s="92"/>
      <c r="AHQ246" s="92"/>
      <c r="AHR246" s="92"/>
      <c r="AHS246" s="92"/>
      <c r="AHT246" s="92"/>
      <c r="AHU246" s="92"/>
      <c r="AHV246" s="92"/>
      <c r="AHW246" s="92"/>
      <c r="AHX246" s="92"/>
      <c r="AHY246" s="92"/>
      <c r="AHZ246" s="92"/>
      <c r="AIA246" s="92"/>
      <c r="AIB246" s="92"/>
      <c r="AIC246" s="92"/>
      <c r="AID246" s="92"/>
      <c r="AIE246" s="92"/>
      <c r="AIF246" s="92"/>
      <c r="AIG246" s="92"/>
      <c r="AIH246" s="92"/>
      <c r="AII246" s="92"/>
      <c r="AIJ246" s="92"/>
      <c r="AIK246" s="92"/>
      <c r="AIL246" s="92"/>
      <c r="AIM246" s="92"/>
      <c r="AIN246" s="92"/>
      <c r="AIO246" s="92"/>
      <c r="AIP246" s="92"/>
      <c r="AIQ246" s="92"/>
      <c r="AIR246" s="92"/>
      <c r="AIS246" s="92"/>
      <c r="AIT246" s="92"/>
      <c r="AIU246" s="92"/>
      <c r="AIV246" s="92"/>
      <c r="AIW246" s="92"/>
      <c r="AIX246" s="92"/>
      <c r="AIY246" s="92"/>
      <c r="AIZ246" s="92"/>
      <c r="AJA246" s="92"/>
      <c r="AJB246" s="92"/>
      <c r="AJC246" s="92"/>
      <c r="AJD246" s="92"/>
      <c r="AJE246" s="92"/>
      <c r="AJF246" s="92"/>
      <c r="AJG246" s="92"/>
      <c r="AJH246" s="92"/>
      <c r="AJI246" s="92"/>
      <c r="AJJ246" s="92"/>
      <c r="AJK246" s="92"/>
      <c r="AJL246" s="92"/>
      <c r="AJM246" s="92"/>
      <c r="AJN246" s="92"/>
      <c r="AJO246" s="92"/>
      <c r="AJP246" s="92"/>
      <c r="AJQ246" s="92"/>
      <c r="AJR246" s="92"/>
      <c r="AJS246" s="92"/>
      <c r="AJT246" s="92"/>
      <c r="AJU246" s="92"/>
      <c r="AJV246" s="92"/>
      <c r="AJW246" s="92"/>
      <c r="AJX246" s="92"/>
      <c r="AJY246" s="92"/>
      <c r="AJZ246" s="92"/>
      <c r="AKA246" s="92"/>
      <c r="AKB246" s="92"/>
      <c r="AKC246" s="92"/>
      <c r="AKD246" s="92"/>
      <c r="AKE246" s="92"/>
      <c r="AKF246" s="92"/>
      <c r="AKG246" s="92"/>
      <c r="AKH246" s="92"/>
      <c r="AKI246" s="92"/>
      <c r="AKJ246" s="92"/>
      <c r="AKK246" s="92"/>
      <c r="AKL246" s="92"/>
      <c r="AKM246" s="92"/>
      <c r="AKN246" s="92"/>
      <c r="AKO246" s="92"/>
      <c r="AKP246" s="92"/>
      <c r="AKQ246" s="92"/>
      <c r="AKR246" s="92"/>
      <c r="AKS246" s="92"/>
      <c r="AKT246" s="92"/>
      <c r="AKU246" s="92"/>
      <c r="AKV246" s="92"/>
      <c r="AKW246" s="92"/>
      <c r="AKX246" s="92"/>
      <c r="AKY246" s="92"/>
      <c r="AKZ246" s="92"/>
      <c r="ALA246" s="92"/>
      <c r="ALB246" s="92"/>
      <c r="ALC246" s="92"/>
      <c r="ALD246" s="92"/>
      <c r="ALE246" s="92"/>
      <c r="ALF246" s="92"/>
      <c r="ALG246" s="92"/>
      <c r="ALH246" s="92"/>
      <c r="ALI246" s="92"/>
      <c r="ALJ246" s="92"/>
      <c r="ALK246" s="92"/>
      <c r="ALL246" s="92"/>
      <c r="ALM246" s="92"/>
      <c r="ALN246" s="92"/>
      <c r="ALO246" s="92"/>
      <c r="ALP246" s="92"/>
      <c r="ALQ246" s="92"/>
      <c r="ALR246" s="92"/>
      <c r="ALS246" s="92"/>
      <c r="ALT246" s="92"/>
      <c r="ALU246" s="92"/>
      <c r="ALV246" s="92"/>
      <c r="ALW246" s="92"/>
      <c r="ALX246" s="92"/>
      <c r="ALY246" s="92"/>
      <c r="ALZ246" s="92"/>
      <c r="AMA246" s="92"/>
      <c r="AMB246" s="92"/>
      <c r="AMC246" s="92"/>
      <c r="AMD246" s="92"/>
      <c r="AME246" s="92"/>
      <c r="AMF246" s="92"/>
      <c r="AMG246" s="92"/>
      <c r="AMH246" s="92"/>
      <c r="AMI246" s="92"/>
      <c r="AMJ246" s="92"/>
      <c r="AMK246" s="92"/>
      <c r="AML246" s="92"/>
      <c r="AMM246" s="92"/>
      <c r="AMN246" s="92"/>
      <c r="AMO246" s="92"/>
      <c r="AMP246" s="92"/>
      <c r="AMQ246" s="92"/>
      <c r="AMR246" s="92"/>
      <c r="AMS246" s="92"/>
      <c r="AMT246" s="92"/>
      <c r="AMU246" s="92"/>
      <c r="AMV246" s="92"/>
      <c r="AMW246" s="92"/>
      <c r="AMX246" s="92"/>
      <c r="AMY246" s="92"/>
      <c r="AMZ246" s="92"/>
      <c r="ANA246" s="92"/>
      <c r="ANB246" s="92"/>
      <c r="ANC246" s="92"/>
      <c r="AND246" s="92"/>
      <c r="ANE246" s="92"/>
      <c r="ANF246" s="92"/>
      <c r="ANG246" s="92"/>
      <c r="ANH246" s="92"/>
      <c r="ANI246" s="92"/>
      <c r="ANJ246" s="92"/>
      <c r="ANK246" s="92"/>
      <c r="ANL246" s="92"/>
      <c r="ANM246" s="92"/>
      <c r="ANN246" s="92"/>
      <c r="ANO246" s="92"/>
      <c r="ANP246" s="92"/>
      <c r="ANQ246" s="92"/>
      <c r="ANR246" s="92"/>
      <c r="ANS246" s="92"/>
      <c r="ANT246" s="92"/>
      <c r="ANU246" s="92"/>
      <c r="ANV246" s="92"/>
      <c r="ANW246" s="92"/>
      <c r="ANX246" s="92"/>
      <c r="ANY246" s="92"/>
      <c r="ANZ246" s="92"/>
      <c r="AOA246" s="92"/>
      <c r="AOB246" s="92"/>
      <c r="AOC246" s="92"/>
      <c r="AOD246" s="92"/>
      <c r="AOE246" s="92"/>
      <c r="AOF246" s="92"/>
      <c r="AOG246" s="92"/>
      <c r="AOH246" s="92"/>
      <c r="AOI246" s="92"/>
      <c r="AOJ246" s="92"/>
      <c r="AOK246" s="92"/>
      <c r="AOL246" s="92"/>
      <c r="AOM246" s="92"/>
      <c r="AON246" s="92"/>
      <c r="AOO246" s="92"/>
      <c r="AOP246" s="92"/>
      <c r="AOQ246" s="92"/>
      <c r="AOR246" s="92"/>
      <c r="AOS246" s="92"/>
      <c r="AOT246" s="92"/>
      <c r="AOU246" s="92"/>
      <c r="AOV246" s="92"/>
      <c r="AOW246" s="92"/>
      <c r="AOX246" s="92"/>
      <c r="AOY246" s="92"/>
      <c r="AOZ246" s="92"/>
      <c r="APA246" s="92"/>
      <c r="APB246" s="92"/>
      <c r="APC246" s="92"/>
      <c r="APD246" s="92"/>
      <c r="APE246" s="92"/>
      <c r="APF246" s="92"/>
      <c r="APG246" s="92"/>
      <c r="APH246" s="92"/>
      <c r="API246" s="92"/>
      <c r="APJ246" s="92"/>
      <c r="APK246" s="92"/>
      <c r="APL246" s="92"/>
      <c r="APM246" s="92"/>
      <c r="APN246" s="92"/>
      <c r="APO246" s="92"/>
      <c r="APP246" s="92"/>
      <c r="APQ246" s="92"/>
      <c r="APR246" s="92"/>
      <c r="APS246" s="92"/>
      <c r="APT246" s="92"/>
      <c r="APU246" s="92"/>
      <c r="APV246" s="92"/>
      <c r="APW246" s="92"/>
      <c r="APX246" s="92"/>
      <c r="APY246" s="92"/>
      <c r="APZ246" s="92"/>
      <c r="AQA246" s="92"/>
      <c r="AQB246" s="92"/>
      <c r="AQC246" s="92"/>
      <c r="AQD246" s="92"/>
      <c r="AQE246" s="92"/>
      <c r="AQF246" s="92"/>
      <c r="AQG246" s="92"/>
      <c r="AQH246" s="92"/>
      <c r="AQI246" s="92"/>
      <c r="AQJ246" s="92"/>
      <c r="AQK246" s="92"/>
      <c r="AQL246" s="92"/>
      <c r="AQM246" s="92"/>
      <c r="AQN246" s="92"/>
      <c r="AQO246" s="92"/>
      <c r="AQP246" s="92"/>
      <c r="AQQ246" s="92"/>
      <c r="AQR246" s="92"/>
      <c r="AQS246" s="92"/>
      <c r="AQT246" s="92"/>
      <c r="AQU246" s="92"/>
      <c r="AQV246" s="92"/>
      <c r="AQW246" s="92"/>
      <c r="AQX246" s="92"/>
      <c r="AQY246" s="92"/>
      <c r="AQZ246" s="92"/>
      <c r="ARA246" s="92"/>
      <c r="ARB246" s="92"/>
      <c r="ARC246" s="92"/>
      <c r="ARD246" s="92"/>
      <c r="ARE246" s="92"/>
      <c r="ARF246" s="92"/>
      <c r="ARG246" s="92"/>
      <c r="ARH246" s="92"/>
      <c r="ARI246" s="92"/>
      <c r="ARJ246" s="92"/>
      <c r="ARK246" s="92"/>
      <c r="ARL246" s="92"/>
      <c r="ARM246" s="92"/>
      <c r="ARN246" s="92"/>
      <c r="ARO246" s="92"/>
      <c r="ARP246" s="92"/>
      <c r="ARQ246" s="92"/>
      <c r="ARR246" s="92"/>
      <c r="ARS246" s="92"/>
      <c r="ART246" s="92"/>
      <c r="ARU246" s="92"/>
      <c r="ARV246" s="92"/>
      <c r="ARW246" s="92"/>
      <c r="ARX246" s="92"/>
      <c r="ARY246" s="92"/>
      <c r="ARZ246" s="92"/>
      <c r="ASA246" s="92"/>
      <c r="ASB246" s="92"/>
      <c r="ASC246" s="92"/>
      <c r="ASD246" s="92"/>
      <c r="ASE246" s="92"/>
      <c r="ASF246" s="92"/>
      <c r="ASG246" s="92"/>
      <c r="ASH246" s="92"/>
      <c r="ASI246" s="92"/>
      <c r="ASJ246" s="92"/>
      <c r="ASK246" s="92"/>
      <c r="ASL246" s="92"/>
      <c r="ASM246" s="92"/>
      <c r="ASN246" s="92"/>
      <c r="ASO246" s="92"/>
      <c r="ASP246" s="92"/>
      <c r="ASQ246" s="92"/>
      <c r="ASR246" s="92"/>
      <c r="ASS246" s="92"/>
      <c r="AST246" s="92"/>
      <c r="ASU246" s="92"/>
      <c r="ASV246" s="92"/>
      <c r="ASW246" s="92"/>
      <c r="ASX246" s="92"/>
      <c r="ASY246" s="92"/>
      <c r="ASZ246" s="92"/>
      <c r="ATA246" s="92"/>
      <c r="ATB246" s="92"/>
      <c r="ATC246" s="92"/>
      <c r="ATD246" s="92"/>
      <c r="ATE246" s="92"/>
      <c r="ATF246" s="92"/>
      <c r="ATG246" s="92"/>
      <c r="ATH246" s="92"/>
      <c r="ATI246" s="92"/>
      <c r="ATJ246" s="92"/>
      <c r="ATK246" s="92"/>
      <c r="ATL246" s="92"/>
      <c r="ATM246" s="92"/>
      <c r="ATN246" s="92"/>
      <c r="ATO246" s="92"/>
      <c r="ATP246" s="92"/>
      <c r="ATQ246" s="92"/>
      <c r="ATR246" s="92"/>
      <c r="ATS246" s="92"/>
      <c r="ATT246" s="92"/>
      <c r="ATU246" s="92"/>
      <c r="ATV246" s="92"/>
      <c r="ATW246" s="92"/>
      <c r="ATX246" s="92"/>
      <c r="ATY246" s="92"/>
      <c r="ATZ246" s="92"/>
      <c r="AUA246" s="92"/>
      <c r="AUB246" s="92"/>
      <c r="AUC246" s="92"/>
      <c r="AUD246" s="92"/>
      <c r="AUE246" s="92"/>
      <c r="AUF246" s="92"/>
      <c r="AUG246" s="92"/>
      <c r="AUH246" s="92"/>
      <c r="AUI246" s="92"/>
      <c r="AUJ246" s="92"/>
      <c r="AUK246" s="92"/>
      <c r="AUL246" s="92"/>
      <c r="AUM246" s="92"/>
      <c r="AUN246" s="92"/>
      <c r="AUO246" s="92"/>
      <c r="AUP246" s="92"/>
      <c r="AUQ246" s="92"/>
      <c r="AUR246" s="92"/>
      <c r="AUS246" s="92"/>
      <c r="AUT246" s="92"/>
      <c r="AUU246" s="92"/>
      <c r="AUV246" s="92"/>
      <c r="AUW246" s="92"/>
      <c r="AUX246" s="92"/>
      <c r="AUY246" s="92"/>
      <c r="AUZ246" s="92"/>
      <c r="AVA246" s="92"/>
      <c r="AVB246" s="92"/>
      <c r="AVC246" s="92"/>
      <c r="AVD246" s="92"/>
      <c r="AVE246" s="92"/>
      <c r="AVF246" s="92"/>
      <c r="AVG246" s="92"/>
      <c r="AVH246" s="92"/>
      <c r="AVI246" s="92"/>
      <c r="AVJ246" s="92"/>
      <c r="AVK246" s="92"/>
      <c r="AVL246" s="92"/>
      <c r="AVM246" s="92"/>
      <c r="AVN246" s="92"/>
      <c r="AVO246" s="92"/>
      <c r="AVP246" s="92"/>
      <c r="AVQ246" s="92"/>
      <c r="AVR246" s="92"/>
      <c r="AVS246" s="92"/>
      <c r="AVT246" s="92"/>
      <c r="AVU246" s="92"/>
      <c r="AVV246" s="92"/>
      <c r="AVW246" s="92"/>
      <c r="AVX246" s="92"/>
      <c r="AVY246" s="92"/>
      <c r="AVZ246" s="92"/>
      <c r="AWA246" s="92"/>
      <c r="AWB246" s="92"/>
      <c r="AWC246" s="92"/>
      <c r="AWD246" s="92"/>
      <c r="AWE246" s="92"/>
      <c r="AWF246" s="92"/>
      <c r="AWG246" s="92"/>
      <c r="AWH246" s="92"/>
      <c r="AWI246" s="92"/>
      <c r="AWJ246" s="92"/>
      <c r="AWK246" s="92"/>
      <c r="AWL246" s="92"/>
      <c r="AWM246" s="92"/>
      <c r="AWN246" s="92"/>
      <c r="AWO246" s="92"/>
      <c r="AWP246" s="92"/>
      <c r="AWQ246" s="92"/>
      <c r="AWR246" s="92"/>
      <c r="AWS246" s="92"/>
      <c r="AWT246" s="92"/>
      <c r="AWU246" s="92"/>
      <c r="AWV246" s="92"/>
      <c r="AWW246" s="92"/>
      <c r="AWX246" s="92"/>
      <c r="AWY246" s="92"/>
      <c r="AWZ246" s="92"/>
      <c r="AXA246" s="92"/>
      <c r="AXB246" s="92"/>
      <c r="AXC246" s="92"/>
      <c r="AXD246" s="92"/>
      <c r="AXE246" s="92"/>
      <c r="AXF246" s="92"/>
      <c r="AXG246" s="92"/>
      <c r="AXH246" s="92"/>
      <c r="AXI246" s="92"/>
      <c r="AXJ246" s="92"/>
      <c r="AXK246" s="92"/>
      <c r="AXL246" s="92"/>
      <c r="AXM246" s="92"/>
      <c r="AXN246" s="92"/>
      <c r="AXO246" s="92"/>
      <c r="AXP246" s="92"/>
      <c r="AXQ246" s="92"/>
      <c r="AXR246" s="92"/>
      <c r="AXS246" s="92"/>
      <c r="AXT246" s="92"/>
      <c r="AXU246" s="92"/>
      <c r="AXV246" s="92"/>
      <c r="AXW246" s="92"/>
      <c r="AXX246" s="92"/>
      <c r="AXY246" s="92"/>
      <c r="AXZ246" s="92"/>
      <c r="AYA246" s="92"/>
      <c r="AYB246" s="92"/>
      <c r="AYC246" s="92"/>
      <c r="AYD246" s="92"/>
      <c r="AYE246" s="92"/>
      <c r="AYF246" s="92"/>
      <c r="AYG246" s="92"/>
      <c r="AYH246" s="92"/>
      <c r="AYI246" s="92"/>
      <c r="AYJ246" s="92"/>
      <c r="AYK246" s="92"/>
      <c r="AYL246" s="92"/>
      <c r="AYM246" s="92"/>
      <c r="AYN246" s="92"/>
      <c r="AYO246" s="92"/>
      <c r="AYP246" s="92"/>
      <c r="AYQ246" s="92"/>
      <c r="AYR246" s="92"/>
      <c r="AYS246" s="92"/>
      <c r="AYT246" s="92"/>
      <c r="AYU246" s="92"/>
      <c r="AYV246" s="92"/>
      <c r="AYW246" s="92"/>
      <c r="AYX246" s="92"/>
      <c r="AYY246" s="92"/>
      <c r="AYZ246" s="92"/>
      <c r="AZA246" s="92"/>
      <c r="AZB246" s="92"/>
      <c r="AZC246" s="92"/>
      <c r="AZD246" s="92"/>
      <c r="AZE246" s="92"/>
      <c r="AZF246" s="92"/>
      <c r="AZG246" s="92"/>
      <c r="AZH246" s="92"/>
      <c r="AZI246" s="92"/>
      <c r="AZJ246" s="92"/>
      <c r="AZK246" s="92"/>
      <c r="AZL246" s="92"/>
      <c r="AZM246" s="92"/>
      <c r="AZN246" s="92"/>
      <c r="AZO246" s="92"/>
      <c r="AZP246" s="92"/>
      <c r="AZQ246" s="92"/>
      <c r="AZR246" s="92"/>
      <c r="AZS246" s="92"/>
      <c r="AZT246" s="92"/>
      <c r="AZU246" s="92"/>
      <c r="AZV246" s="92"/>
      <c r="AZW246" s="92"/>
      <c r="AZX246" s="92"/>
      <c r="AZY246" s="92"/>
      <c r="AZZ246" s="92"/>
      <c r="BAA246" s="92"/>
      <c r="BAB246" s="92"/>
      <c r="BAC246" s="92"/>
      <c r="BAD246" s="92"/>
      <c r="BAE246" s="92"/>
      <c r="BAF246" s="92"/>
      <c r="BAG246" s="92"/>
      <c r="BAH246" s="92"/>
      <c r="BAI246" s="92"/>
      <c r="BAJ246" s="92"/>
      <c r="BAK246" s="92"/>
      <c r="BAL246" s="92"/>
      <c r="BAM246" s="92"/>
      <c r="BAN246" s="92"/>
      <c r="BAO246" s="92"/>
      <c r="BAP246" s="92"/>
      <c r="BAQ246" s="92"/>
      <c r="BAR246" s="92"/>
      <c r="BAS246" s="92"/>
      <c r="BAT246" s="92"/>
      <c r="BAU246" s="92"/>
      <c r="BAV246" s="92"/>
      <c r="BAW246" s="92"/>
      <c r="BAX246" s="92"/>
      <c r="BAY246" s="92"/>
      <c r="BAZ246" s="92"/>
      <c r="BBA246" s="92"/>
      <c r="BBB246" s="92"/>
      <c r="BBC246" s="92"/>
      <c r="BBD246" s="92"/>
      <c r="BBE246" s="92"/>
      <c r="BBF246" s="92"/>
      <c r="BBG246" s="92"/>
      <c r="BBH246" s="92"/>
      <c r="BBI246" s="92"/>
      <c r="BBJ246" s="92"/>
      <c r="BBK246" s="92"/>
      <c r="BBL246" s="92"/>
      <c r="BBM246" s="92"/>
      <c r="BBN246" s="92"/>
      <c r="BBO246" s="92"/>
      <c r="BBP246" s="92"/>
      <c r="BBQ246" s="92"/>
      <c r="BBR246" s="92"/>
      <c r="BBS246" s="92"/>
      <c r="BBT246" s="92"/>
      <c r="BBU246" s="92"/>
      <c r="BBV246" s="92"/>
      <c r="BBW246" s="92"/>
      <c r="BBX246" s="92"/>
      <c r="BBY246" s="92"/>
      <c r="BBZ246" s="92"/>
      <c r="BCA246" s="92"/>
      <c r="BCB246" s="92"/>
      <c r="BCC246" s="92"/>
      <c r="BCD246" s="92"/>
      <c r="BCE246" s="92"/>
      <c r="BCF246" s="92"/>
      <c r="BCG246" s="92"/>
      <c r="BCH246" s="92"/>
      <c r="BCI246" s="92"/>
      <c r="BCJ246" s="92"/>
      <c r="BCK246" s="92"/>
      <c r="BCL246" s="92"/>
      <c r="BCM246" s="92"/>
      <c r="BCN246" s="92"/>
      <c r="BCO246" s="92"/>
      <c r="BCP246" s="92"/>
      <c r="BCQ246" s="92"/>
      <c r="BCR246" s="92"/>
      <c r="BCS246" s="92"/>
      <c r="BCT246" s="92"/>
      <c r="BCU246" s="92"/>
      <c r="BCV246" s="92"/>
      <c r="BCW246" s="92"/>
      <c r="BCX246" s="92"/>
      <c r="BCY246" s="92"/>
      <c r="BCZ246" s="92"/>
      <c r="BDA246" s="92"/>
      <c r="BDB246" s="92"/>
      <c r="BDC246" s="92"/>
      <c r="BDD246" s="92"/>
      <c r="BDE246" s="92"/>
      <c r="BDF246" s="92"/>
      <c r="BDG246" s="92"/>
      <c r="BDH246" s="92"/>
      <c r="BDI246" s="92"/>
      <c r="BDJ246" s="92"/>
      <c r="BDK246" s="92"/>
      <c r="BDL246" s="92"/>
      <c r="BDM246" s="92"/>
      <c r="BDN246" s="92"/>
      <c r="BDO246" s="92"/>
      <c r="BDP246" s="92"/>
      <c r="BDQ246" s="92"/>
      <c r="BDR246" s="92"/>
      <c r="BDS246" s="92"/>
      <c r="BDT246" s="92"/>
      <c r="BDU246" s="92"/>
      <c r="BDV246" s="92"/>
      <c r="BDW246" s="92"/>
      <c r="BDX246" s="92"/>
      <c r="BDY246" s="92"/>
      <c r="BDZ246" s="92"/>
      <c r="BEA246" s="92"/>
      <c r="BEB246" s="92"/>
      <c r="BEC246" s="92"/>
      <c r="BED246" s="92"/>
      <c r="BEE246" s="92"/>
      <c r="BEF246" s="92"/>
      <c r="BEG246" s="92"/>
      <c r="BEH246" s="92"/>
      <c r="BEI246" s="92"/>
      <c r="BEJ246" s="92"/>
      <c r="BEK246" s="92"/>
      <c r="BEL246" s="92"/>
      <c r="BEM246" s="92"/>
      <c r="BEN246" s="92"/>
      <c r="BEO246" s="92"/>
      <c r="BEP246" s="92"/>
      <c r="BEQ246" s="92"/>
      <c r="BER246" s="92"/>
      <c r="BES246" s="92"/>
      <c r="BET246" s="92"/>
      <c r="BEU246" s="92"/>
      <c r="BEV246" s="92"/>
      <c r="BEW246" s="92"/>
      <c r="BEX246" s="92"/>
      <c r="BEY246" s="92"/>
      <c r="BEZ246" s="92"/>
      <c r="BFA246" s="92"/>
      <c r="BFB246" s="92"/>
      <c r="BFC246" s="92"/>
      <c r="BFD246" s="92"/>
      <c r="BFE246" s="92"/>
      <c r="BFF246" s="92"/>
      <c r="BFG246" s="92"/>
      <c r="BFH246" s="92"/>
      <c r="BFI246" s="92"/>
      <c r="BFJ246" s="92"/>
      <c r="BFK246" s="92"/>
      <c r="BFL246" s="92"/>
      <c r="BFM246" s="92"/>
      <c r="BFN246" s="92"/>
      <c r="BFO246" s="92"/>
      <c r="BFP246" s="92"/>
      <c r="BFQ246" s="92"/>
      <c r="BFR246" s="92"/>
      <c r="BFS246" s="92"/>
      <c r="BFT246" s="92"/>
      <c r="BFU246" s="92"/>
      <c r="BFV246" s="92"/>
      <c r="BFW246" s="92"/>
      <c r="BFX246" s="92"/>
      <c r="BFY246" s="92"/>
      <c r="BFZ246" s="92"/>
      <c r="BGA246" s="92"/>
      <c r="BGB246" s="92"/>
      <c r="BGC246" s="92"/>
      <c r="BGD246" s="92"/>
      <c r="BGE246" s="92"/>
      <c r="BGF246" s="92"/>
      <c r="BGG246" s="92"/>
      <c r="BGH246" s="92"/>
      <c r="BGI246" s="92"/>
      <c r="BGJ246" s="92"/>
      <c r="BGK246" s="92"/>
      <c r="BGL246" s="92"/>
      <c r="BGM246" s="92"/>
      <c r="BGN246" s="92"/>
      <c r="BGO246" s="92"/>
      <c r="BGP246" s="92"/>
      <c r="BGQ246" s="92"/>
      <c r="BGR246" s="92"/>
      <c r="BGS246" s="92"/>
      <c r="BGT246" s="92"/>
      <c r="BGU246" s="92"/>
      <c r="BGV246" s="92"/>
      <c r="BGW246" s="92"/>
      <c r="BGX246" s="92"/>
      <c r="BGY246" s="92"/>
      <c r="BGZ246" s="92"/>
      <c r="BHA246" s="92"/>
      <c r="BHB246" s="92"/>
      <c r="BHC246" s="92"/>
      <c r="BHD246" s="92"/>
      <c r="BHE246" s="92"/>
      <c r="BHF246" s="92"/>
      <c r="BHG246" s="92"/>
      <c r="BHH246" s="92"/>
      <c r="BHI246" s="92"/>
      <c r="BHJ246" s="92"/>
      <c r="BHK246" s="92"/>
      <c r="BHL246" s="92"/>
      <c r="BHM246" s="92"/>
      <c r="BHN246" s="92"/>
      <c r="BHO246" s="92"/>
      <c r="BHP246" s="92"/>
      <c r="BHQ246" s="92"/>
      <c r="BHR246" s="92"/>
      <c r="BHS246" s="92"/>
      <c r="BHT246" s="92"/>
      <c r="BHU246" s="92"/>
      <c r="BHV246" s="92"/>
      <c r="BHW246" s="92"/>
      <c r="BHX246" s="92"/>
      <c r="BHY246" s="92"/>
      <c r="BHZ246" s="92"/>
      <c r="BIA246" s="92"/>
      <c r="BIB246" s="92"/>
      <c r="BIC246" s="92"/>
      <c r="BID246" s="92"/>
      <c r="BIE246" s="92"/>
      <c r="BIF246" s="92"/>
      <c r="BIG246" s="92"/>
      <c r="BIH246" s="92"/>
      <c r="BII246" s="92"/>
      <c r="BIJ246" s="92"/>
      <c r="BIK246" s="92"/>
      <c r="BIL246" s="92"/>
      <c r="BIM246" s="92"/>
      <c r="BIN246" s="92"/>
      <c r="BIO246" s="92"/>
      <c r="BIP246" s="92"/>
      <c r="BIQ246" s="92"/>
      <c r="BIR246" s="92"/>
      <c r="BIS246" s="92"/>
      <c r="BIT246" s="92"/>
      <c r="BIU246" s="92"/>
      <c r="BIV246" s="92"/>
      <c r="BIW246" s="92"/>
      <c r="BIX246" s="92"/>
      <c r="BIY246" s="92"/>
      <c r="BIZ246" s="92"/>
      <c r="BJA246" s="92"/>
      <c r="BJB246" s="92"/>
      <c r="BJC246" s="92"/>
      <c r="BJD246" s="92"/>
      <c r="BJE246" s="92"/>
      <c r="BJF246" s="92"/>
      <c r="BJG246" s="92"/>
      <c r="BJH246" s="92"/>
      <c r="BJI246" s="92"/>
      <c r="BJJ246" s="92"/>
      <c r="BJK246" s="92"/>
      <c r="BJL246" s="92"/>
      <c r="BJM246" s="92"/>
      <c r="BJN246" s="92"/>
      <c r="BJO246" s="92"/>
      <c r="BJP246" s="92"/>
      <c r="BJQ246" s="92"/>
      <c r="BJR246" s="92"/>
      <c r="BJS246" s="92"/>
      <c r="BJT246" s="92"/>
      <c r="BJU246" s="92"/>
      <c r="BJV246" s="92"/>
      <c r="BJW246" s="92"/>
      <c r="BJX246" s="92"/>
      <c r="BJY246" s="92"/>
      <c r="BJZ246" s="92"/>
      <c r="BKA246" s="92"/>
      <c r="BKB246" s="92"/>
      <c r="BKC246" s="92"/>
      <c r="BKD246" s="92"/>
      <c r="BKE246" s="92"/>
      <c r="BKF246" s="92"/>
      <c r="BKG246" s="92"/>
      <c r="BKH246" s="92"/>
      <c r="BKI246" s="92"/>
      <c r="BKJ246" s="92"/>
      <c r="BKK246" s="92"/>
      <c r="BKL246" s="92"/>
      <c r="BKM246" s="92"/>
      <c r="BKN246" s="92"/>
      <c r="BKO246" s="92"/>
      <c r="BKP246" s="92"/>
      <c r="BKQ246" s="92"/>
      <c r="BKR246" s="92"/>
      <c r="BKS246" s="92"/>
      <c r="BKT246" s="92"/>
      <c r="BKU246" s="92"/>
      <c r="BKV246" s="92"/>
      <c r="BKW246" s="92"/>
      <c r="BKX246" s="92"/>
      <c r="BKY246" s="92"/>
      <c r="BKZ246" s="92"/>
      <c r="BLA246" s="92"/>
      <c r="BLB246" s="92"/>
      <c r="BLC246" s="92"/>
      <c r="BLD246" s="92"/>
      <c r="BLE246" s="92"/>
      <c r="BLF246" s="92"/>
      <c r="BLG246" s="92"/>
      <c r="BLH246" s="92"/>
      <c r="BLI246" s="92"/>
      <c r="BLJ246" s="92"/>
      <c r="BLK246" s="92"/>
      <c r="BLL246" s="92"/>
      <c r="BLM246" s="92"/>
      <c r="BLN246" s="92"/>
      <c r="BLO246" s="92"/>
      <c r="BLP246" s="92"/>
      <c r="BLQ246" s="92"/>
      <c r="BLR246" s="92"/>
      <c r="BLS246" s="92"/>
      <c r="BLT246" s="92"/>
      <c r="BLU246" s="92"/>
      <c r="BLV246" s="92"/>
      <c r="BLW246" s="92"/>
      <c r="BLX246" s="92"/>
      <c r="BLY246" s="92"/>
      <c r="BLZ246" s="92"/>
      <c r="BMA246" s="92"/>
      <c r="BMB246" s="92"/>
      <c r="BMC246" s="92"/>
      <c r="BMD246" s="92"/>
      <c r="BME246" s="92"/>
      <c r="BMF246" s="92"/>
      <c r="BMG246" s="92"/>
      <c r="BMH246" s="92"/>
      <c r="BMI246" s="92"/>
      <c r="BMJ246" s="92"/>
      <c r="BMK246" s="92"/>
      <c r="BML246" s="92"/>
      <c r="BMM246" s="92"/>
      <c r="BMN246" s="92"/>
      <c r="BMO246" s="92"/>
      <c r="BMP246" s="92"/>
      <c r="BMQ246" s="92"/>
      <c r="BMR246" s="92"/>
      <c r="BMS246" s="92"/>
      <c r="BMT246" s="92"/>
      <c r="BMU246" s="92"/>
      <c r="BMV246" s="92"/>
      <c r="BMW246" s="92"/>
      <c r="BMX246" s="92"/>
      <c r="BMY246" s="92"/>
      <c r="BMZ246" s="92"/>
      <c r="BNA246" s="92"/>
      <c r="BNB246" s="92"/>
      <c r="BNC246" s="92"/>
      <c r="BND246" s="92"/>
      <c r="BNE246" s="92"/>
      <c r="BNF246" s="92"/>
      <c r="BNG246" s="92"/>
      <c r="BNH246" s="92"/>
      <c r="BNI246" s="92"/>
      <c r="BNJ246" s="92"/>
      <c r="BNK246" s="92"/>
      <c r="BNL246" s="92"/>
      <c r="BNM246" s="92"/>
      <c r="BNN246" s="92"/>
      <c r="BNO246" s="92"/>
      <c r="BNP246" s="92"/>
      <c r="BNQ246" s="92"/>
      <c r="BNR246" s="92"/>
      <c r="BNS246" s="92"/>
      <c r="BNT246" s="92"/>
      <c r="BNU246" s="92"/>
      <c r="BNV246" s="92"/>
      <c r="BNW246" s="92"/>
      <c r="BNX246" s="92"/>
      <c r="BNY246" s="92"/>
      <c r="BNZ246" s="92"/>
      <c r="BOA246" s="92"/>
      <c r="BOB246" s="92"/>
      <c r="BOC246" s="92"/>
      <c r="BOD246" s="92"/>
      <c r="BOE246" s="92"/>
      <c r="BOF246" s="92"/>
      <c r="BOG246" s="92"/>
      <c r="BOH246" s="92"/>
      <c r="BOI246" s="92"/>
      <c r="BOJ246" s="92"/>
      <c r="BOK246" s="92"/>
      <c r="BOL246" s="92"/>
      <c r="BOM246" s="92"/>
      <c r="BON246" s="92"/>
      <c r="BOO246" s="92"/>
      <c r="BOP246" s="92"/>
      <c r="BOQ246" s="92"/>
      <c r="BOR246" s="92"/>
      <c r="BOS246" s="92"/>
      <c r="BOT246" s="92"/>
      <c r="BOU246" s="92"/>
      <c r="BOV246" s="92"/>
      <c r="BOW246" s="92"/>
      <c r="BOX246" s="92"/>
      <c r="BOY246" s="92"/>
      <c r="BOZ246" s="92"/>
      <c r="BPA246" s="92"/>
      <c r="BPB246" s="92"/>
      <c r="BPC246" s="92"/>
      <c r="BPD246" s="92"/>
      <c r="BPE246" s="92"/>
      <c r="BPF246" s="92"/>
      <c r="BPG246" s="92"/>
      <c r="BPH246" s="92"/>
      <c r="BPI246" s="92"/>
      <c r="BPJ246" s="92"/>
      <c r="BPK246" s="92"/>
      <c r="BPL246" s="92"/>
      <c r="BPM246" s="92"/>
      <c r="BPN246" s="92"/>
      <c r="BPO246" s="92"/>
      <c r="BPP246" s="92"/>
      <c r="BPQ246" s="92"/>
      <c r="BPR246" s="92"/>
      <c r="BPS246" s="92"/>
      <c r="BPT246" s="92"/>
      <c r="BPU246" s="92"/>
      <c r="BPV246" s="92"/>
      <c r="BPW246" s="92"/>
      <c r="BPX246" s="92"/>
      <c r="BPY246" s="92"/>
      <c r="BPZ246" s="92"/>
      <c r="BQA246" s="92"/>
      <c r="BQB246" s="92"/>
      <c r="BQC246" s="92"/>
      <c r="BQD246" s="92"/>
      <c r="BQE246" s="92"/>
      <c r="BQF246" s="92"/>
      <c r="BQG246" s="92"/>
      <c r="BQH246" s="92"/>
      <c r="BQI246" s="92"/>
      <c r="BQJ246" s="92"/>
      <c r="BQK246" s="92"/>
      <c r="BQL246" s="92"/>
      <c r="BQM246" s="92"/>
      <c r="BQN246" s="92"/>
      <c r="BQO246" s="92"/>
      <c r="BQP246" s="92"/>
      <c r="BQQ246" s="92"/>
      <c r="BQR246" s="92"/>
      <c r="BQS246" s="92"/>
      <c r="BQT246" s="92"/>
      <c r="BQU246" s="92"/>
      <c r="BQV246" s="92"/>
      <c r="BQW246" s="92"/>
      <c r="BQX246" s="92"/>
      <c r="BQY246" s="92"/>
      <c r="BQZ246" s="92"/>
      <c r="BRA246" s="92"/>
      <c r="BRB246" s="92"/>
      <c r="BRC246" s="92"/>
      <c r="BRD246" s="92"/>
      <c r="BRE246" s="92"/>
      <c r="BRF246" s="92"/>
      <c r="BRG246" s="92"/>
      <c r="BRH246" s="92"/>
      <c r="BRI246" s="92"/>
      <c r="BRJ246" s="92"/>
      <c r="BRK246" s="92"/>
      <c r="BRL246" s="92"/>
      <c r="BRM246" s="92"/>
      <c r="BRN246" s="92"/>
      <c r="BRO246" s="92"/>
      <c r="BRP246" s="92"/>
      <c r="BRQ246" s="92"/>
      <c r="BRR246" s="92"/>
      <c r="BRS246" s="92"/>
      <c r="BRT246" s="92"/>
      <c r="BRU246" s="92"/>
      <c r="BRV246" s="92"/>
      <c r="BRW246" s="92"/>
      <c r="BRX246" s="92"/>
      <c r="BRY246" s="92"/>
      <c r="BRZ246" s="92"/>
      <c r="BSA246" s="92"/>
      <c r="BSB246" s="92"/>
      <c r="BSC246" s="92"/>
      <c r="BSD246" s="92"/>
      <c r="BSE246" s="92"/>
      <c r="BSF246" s="92"/>
      <c r="BSG246" s="92"/>
      <c r="BSH246" s="92"/>
      <c r="BSI246" s="92"/>
      <c r="BSJ246" s="92"/>
      <c r="BSK246" s="92"/>
      <c r="BSL246" s="92"/>
      <c r="BSM246" s="92"/>
      <c r="BSN246" s="92"/>
      <c r="BSO246" s="92"/>
      <c r="BSP246" s="92"/>
      <c r="BSQ246" s="92"/>
      <c r="BSR246" s="92"/>
      <c r="BSS246" s="92"/>
      <c r="BST246" s="92"/>
      <c r="BSU246" s="92"/>
      <c r="BSV246" s="92"/>
      <c r="BSW246" s="92"/>
      <c r="BSX246" s="92"/>
      <c r="BSY246" s="92"/>
      <c r="BSZ246" s="92"/>
      <c r="BTA246" s="92"/>
      <c r="BTB246" s="92"/>
      <c r="BTC246" s="92"/>
      <c r="BTD246" s="92"/>
      <c r="BTE246" s="92"/>
      <c r="BTF246" s="92"/>
      <c r="BTG246" s="92"/>
      <c r="BTH246" s="92"/>
      <c r="BTI246" s="92"/>
      <c r="BTJ246" s="92"/>
      <c r="BTK246" s="92"/>
      <c r="BTL246" s="92"/>
      <c r="BTM246" s="92"/>
      <c r="BTN246" s="92"/>
      <c r="BTO246" s="92"/>
      <c r="BTP246" s="92"/>
      <c r="BTQ246" s="92"/>
      <c r="BTR246" s="92"/>
      <c r="BTS246" s="92"/>
      <c r="BTT246" s="92"/>
      <c r="BTU246" s="92"/>
      <c r="BTV246" s="92"/>
      <c r="BTW246" s="92"/>
      <c r="BTX246" s="92"/>
      <c r="BTY246" s="92"/>
      <c r="BTZ246" s="92"/>
      <c r="BUA246" s="92"/>
      <c r="BUB246" s="92"/>
      <c r="BUC246" s="92"/>
      <c r="BUD246" s="92"/>
      <c r="BUE246" s="92"/>
      <c r="BUF246" s="92"/>
      <c r="BUG246" s="92"/>
      <c r="BUH246" s="92"/>
      <c r="BUI246" s="92"/>
      <c r="BUJ246" s="92"/>
      <c r="BUK246" s="92"/>
      <c r="BUL246" s="92"/>
      <c r="BUM246" s="92"/>
      <c r="BUN246" s="92"/>
      <c r="BUO246" s="92"/>
      <c r="BUP246" s="92"/>
      <c r="BUQ246" s="92"/>
      <c r="BUR246" s="92"/>
      <c r="BUS246" s="92"/>
      <c r="BUT246" s="92"/>
      <c r="BUU246" s="92"/>
      <c r="BUV246" s="92"/>
      <c r="BUW246" s="92"/>
      <c r="BUX246" s="92"/>
      <c r="BUY246" s="92"/>
      <c r="BUZ246" s="92"/>
      <c r="BVA246" s="92"/>
      <c r="BVB246" s="92"/>
      <c r="BVC246" s="92"/>
      <c r="BVD246" s="92"/>
      <c r="BVE246" s="92"/>
      <c r="BVF246" s="92"/>
      <c r="BVG246" s="92"/>
      <c r="BVH246" s="92"/>
      <c r="BVI246" s="92"/>
      <c r="BVJ246" s="92"/>
      <c r="BVK246" s="92"/>
      <c r="BVL246" s="92"/>
      <c r="BVM246" s="92"/>
      <c r="BVN246" s="92"/>
      <c r="BVO246" s="92"/>
      <c r="BVP246" s="92"/>
      <c r="BVQ246" s="92"/>
      <c r="BVR246" s="92"/>
      <c r="BVS246" s="92"/>
      <c r="BVT246" s="92"/>
      <c r="BVU246" s="92"/>
      <c r="BVV246" s="92"/>
      <c r="BVW246" s="92"/>
      <c r="BVX246" s="92"/>
      <c r="BVY246" s="92"/>
      <c r="BVZ246" s="92"/>
      <c r="BWA246" s="92"/>
      <c r="BWB246" s="92"/>
      <c r="BWC246" s="92"/>
      <c r="BWD246" s="92"/>
      <c r="BWE246" s="92"/>
      <c r="BWF246" s="92"/>
      <c r="BWG246" s="92"/>
      <c r="BWH246" s="92"/>
      <c r="BWI246" s="92"/>
      <c r="BWJ246" s="92"/>
      <c r="BWK246" s="92"/>
      <c r="BWL246" s="92"/>
      <c r="BWM246" s="92"/>
      <c r="BWN246" s="92"/>
      <c r="BWO246" s="92"/>
      <c r="BWP246" s="92"/>
      <c r="BWQ246" s="92"/>
      <c r="BWR246" s="92"/>
      <c r="BWS246" s="92"/>
      <c r="BWT246" s="92"/>
      <c r="BWU246" s="92"/>
      <c r="BWV246" s="92"/>
      <c r="BWW246" s="92"/>
      <c r="BWX246" s="92"/>
      <c r="BWY246" s="92"/>
      <c r="BWZ246" s="92"/>
      <c r="BXA246" s="92"/>
      <c r="BXB246" s="92"/>
      <c r="BXC246" s="92"/>
      <c r="BXD246" s="92"/>
      <c r="BXE246" s="92"/>
      <c r="BXF246" s="92"/>
      <c r="BXG246" s="92"/>
      <c r="BXH246" s="92"/>
      <c r="BXI246" s="92"/>
      <c r="BXJ246" s="92"/>
      <c r="BXK246" s="92"/>
      <c r="BXL246" s="92"/>
      <c r="BXM246" s="92"/>
      <c r="BXN246" s="92"/>
      <c r="BXO246" s="92"/>
      <c r="BXP246" s="92"/>
      <c r="BXQ246" s="92"/>
      <c r="BXR246" s="92"/>
      <c r="BXS246" s="92"/>
      <c r="BXT246" s="92"/>
      <c r="BXU246" s="92"/>
      <c r="BXV246" s="92"/>
      <c r="BXW246" s="92"/>
      <c r="BXX246" s="92"/>
      <c r="BXY246" s="92"/>
      <c r="BXZ246" s="92"/>
      <c r="BYA246" s="92"/>
      <c r="BYB246" s="92"/>
      <c r="BYC246" s="92"/>
      <c r="BYD246" s="92"/>
      <c r="BYE246" s="92"/>
      <c r="BYF246" s="92"/>
      <c r="BYG246" s="92"/>
      <c r="BYH246" s="92"/>
      <c r="BYI246" s="92"/>
      <c r="BYJ246" s="92"/>
      <c r="BYK246" s="92"/>
      <c r="BYL246" s="92"/>
      <c r="BYM246" s="92"/>
      <c r="BYN246" s="92"/>
      <c r="BYO246" s="92"/>
      <c r="BYP246" s="92"/>
      <c r="BYQ246" s="92"/>
      <c r="BYR246" s="92"/>
      <c r="BYS246" s="92"/>
      <c r="BYT246" s="92"/>
      <c r="BYU246" s="92"/>
      <c r="BYV246" s="92"/>
      <c r="BYW246" s="92"/>
      <c r="BYX246" s="92"/>
      <c r="BYY246" s="92"/>
      <c r="BYZ246" s="92"/>
      <c r="BZA246" s="92"/>
      <c r="BZB246" s="92"/>
      <c r="BZC246" s="92"/>
      <c r="BZD246" s="92"/>
      <c r="BZE246" s="92"/>
      <c r="BZF246" s="92"/>
      <c r="BZG246" s="92"/>
      <c r="BZH246" s="92"/>
      <c r="BZI246" s="92"/>
      <c r="BZJ246" s="92"/>
      <c r="BZK246" s="92"/>
      <c r="BZL246" s="92"/>
      <c r="BZM246" s="92"/>
      <c r="BZN246" s="92"/>
      <c r="BZO246" s="92"/>
      <c r="BZP246" s="92"/>
      <c r="BZQ246" s="92"/>
      <c r="BZR246" s="92"/>
      <c r="BZS246" s="92"/>
      <c r="BZT246" s="92"/>
      <c r="BZU246" s="92"/>
      <c r="BZV246" s="92"/>
      <c r="BZW246" s="92"/>
      <c r="BZX246" s="92"/>
      <c r="BZY246" s="92"/>
      <c r="BZZ246" s="92"/>
      <c r="CAA246" s="92"/>
      <c r="CAB246" s="92"/>
      <c r="CAC246" s="92"/>
      <c r="CAD246" s="92"/>
      <c r="CAE246" s="92"/>
      <c r="CAF246" s="92"/>
      <c r="CAG246" s="92"/>
      <c r="CAH246" s="92"/>
      <c r="CAI246" s="92"/>
      <c r="CAJ246" s="92"/>
      <c r="CAK246" s="92"/>
      <c r="CAL246" s="92"/>
      <c r="CAM246" s="92"/>
      <c r="CAN246" s="92"/>
      <c r="CAO246" s="92"/>
      <c r="CAP246" s="92"/>
      <c r="CAQ246" s="92"/>
      <c r="CAR246" s="92"/>
      <c r="CAS246" s="92"/>
      <c r="CAT246" s="92"/>
      <c r="CAU246" s="92"/>
      <c r="CAV246" s="92"/>
      <c r="CAW246" s="92"/>
      <c r="CAX246" s="92"/>
      <c r="CAY246" s="92"/>
      <c r="CAZ246" s="92"/>
      <c r="CBA246" s="92"/>
      <c r="CBB246" s="92"/>
      <c r="CBC246" s="92"/>
      <c r="CBD246" s="92"/>
      <c r="CBE246" s="92"/>
      <c r="CBF246" s="92"/>
      <c r="CBG246" s="92"/>
      <c r="CBH246" s="92"/>
      <c r="CBI246" s="92"/>
      <c r="CBJ246" s="92"/>
      <c r="CBK246" s="92"/>
      <c r="CBL246" s="92"/>
      <c r="CBM246" s="92"/>
      <c r="CBN246" s="92"/>
      <c r="CBO246" s="92"/>
      <c r="CBP246" s="92"/>
      <c r="CBQ246" s="92"/>
      <c r="CBR246" s="92"/>
      <c r="CBS246" s="92"/>
      <c r="CBT246" s="92"/>
      <c r="CBU246" s="92"/>
      <c r="CBV246" s="92"/>
      <c r="CBW246" s="92"/>
      <c r="CBX246" s="92"/>
      <c r="CBY246" s="92"/>
      <c r="CBZ246" s="92"/>
      <c r="CCA246" s="92"/>
      <c r="CCB246" s="92"/>
      <c r="CCC246" s="92"/>
      <c r="CCD246" s="92"/>
      <c r="CCE246" s="92"/>
      <c r="CCF246" s="92"/>
      <c r="CCG246" s="92"/>
      <c r="CCH246" s="92"/>
      <c r="CCI246" s="92"/>
      <c r="CCJ246" s="92"/>
      <c r="CCK246" s="92"/>
      <c r="CCL246" s="92"/>
      <c r="CCM246" s="92"/>
      <c r="CCN246" s="92"/>
      <c r="CCO246" s="92"/>
      <c r="CCP246" s="92"/>
      <c r="CCQ246" s="92"/>
      <c r="CCR246" s="92"/>
      <c r="CCS246" s="92"/>
      <c r="CCT246" s="92"/>
      <c r="CCU246" s="92"/>
      <c r="CCV246" s="92"/>
      <c r="CCW246" s="92"/>
      <c r="CCX246" s="92"/>
      <c r="CCY246" s="92"/>
      <c r="CCZ246" s="92"/>
      <c r="CDA246" s="92"/>
      <c r="CDB246" s="92"/>
      <c r="CDC246" s="92"/>
      <c r="CDD246" s="92"/>
      <c r="CDE246" s="92"/>
      <c r="CDF246" s="92"/>
      <c r="CDG246" s="92"/>
      <c r="CDH246" s="92"/>
      <c r="CDI246" s="92"/>
      <c r="CDJ246" s="92"/>
      <c r="CDK246" s="92"/>
      <c r="CDL246" s="92"/>
      <c r="CDM246" s="92"/>
      <c r="CDN246" s="92"/>
      <c r="CDO246" s="92"/>
      <c r="CDP246" s="92"/>
      <c r="CDQ246" s="92"/>
      <c r="CDR246" s="92"/>
      <c r="CDS246" s="92"/>
      <c r="CDT246" s="92"/>
      <c r="CDU246" s="92"/>
      <c r="CDV246" s="92"/>
      <c r="CDW246" s="92"/>
      <c r="CDX246" s="92"/>
      <c r="CDY246" s="92"/>
      <c r="CDZ246" s="92"/>
      <c r="CEA246" s="92"/>
      <c r="CEB246" s="92"/>
      <c r="CEC246" s="92"/>
      <c r="CED246" s="92"/>
      <c r="CEE246" s="92"/>
      <c r="CEF246" s="92"/>
      <c r="CEG246" s="92"/>
      <c r="CEH246" s="92"/>
      <c r="CEI246" s="92"/>
      <c r="CEJ246" s="92"/>
      <c r="CEK246" s="92"/>
      <c r="CEL246" s="92"/>
      <c r="CEM246" s="92"/>
      <c r="CEN246" s="92"/>
      <c r="CEO246" s="92"/>
      <c r="CEP246" s="92"/>
      <c r="CEQ246" s="92"/>
      <c r="CER246" s="92"/>
      <c r="CES246" s="92"/>
      <c r="CET246" s="92"/>
      <c r="CEU246" s="92"/>
      <c r="CEV246" s="92"/>
      <c r="CEW246" s="92"/>
      <c r="CEX246" s="92"/>
      <c r="CEY246" s="92"/>
      <c r="CEZ246" s="92"/>
      <c r="CFA246" s="92"/>
      <c r="CFB246" s="92"/>
      <c r="CFC246" s="92"/>
      <c r="CFD246" s="92"/>
      <c r="CFE246" s="92"/>
      <c r="CFF246" s="92"/>
      <c r="CFG246" s="92"/>
      <c r="CFH246" s="92"/>
      <c r="CFI246" s="92"/>
      <c r="CFJ246" s="92"/>
      <c r="CFK246" s="92"/>
      <c r="CFL246" s="92"/>
      <c r="CFM246" s="92"/>
      <c r="CFN246" s="92"/>
      <c r="CFO246" s="92"/>
      <c r="CFP246" s="92"/>
      <c r="CFQ246" s="92"/>
      <c r="CFR246" s="92"/>
      <c r="CFS246" s="92"/>
      <c r="CFT246" s="92"/>
      <c r="CFU246" s="92"/>
      <c r="CFV246" s="92"/>
      <c r="CFW246" s="92"/>
      <c r="CFX246" s="92"/>
      <c r="CFY246" s="92"/>
      <c r="CFZ246" s="92"/>
      <c r="CGA246" s="92"/>
      <c r="CGB246" s="92"/>
      <c r="CGC246" s="92"/>
      <c r="CGD246" s="92"/>
      <c r="CGE246" s="92"/>
      <c r="CGF246" s="92"/>
      <c r="CGG246" s="92"/>
      <c r="CGH246" s="92"/>
      <c r="CGI246" s="92"/>
      <c r="CGJ246" s="92"/>
      <c r="CGK246" s="92"/>
      <c r="CGL246" s="92"/>
      <c r="CGM246" s="92"/>
      <c r="CGN246" s="92"/>
      <c r="CGO246" s="92"/>
      <c r="CGP246" s="92"/>
      <c r="CGQ246" s="92"/>
      <c r="CGR246" s="92"/>
      <c r="CGS246" s="92"/>
      <c r="CGT246" s="92"/>
      <c r="CGU246" s="92"/>
      <c r="CGV246" s="92"/>
      <c r="CGW246" s="92"/>
      <c r="CGX246" s="92"/>
      <c r="CGY246" s="92"/>
      <c r="CGZ246" s="92"/>
      <c r="CHA246" s="92"/>
      <c r="CHB246" s="92"/>
      <c r="CHC246" s="92"/>
      <c r="CHD246" s="92"/>
      <c r="CHE246" s="92"/>
      <c r="CHF246" s="92"/>
      <c r="CHG246" s="92"/>
      <c r="CHH246" s="92"/>
      <c r="CHI246" s="92"/>
      <c r="CHJ246" s="92"/>
      <c r="CHK246" s="92"/>
      <c r="CHL246" s="92"/>
      <c r="CHM246" s="92"/>
      <c r="CHN246" s="92"/>
      <c r="CHO246" s="92"/>
      <c r="CHP246" s="92"/>
      <c r="CHQ246" s="92"/>
      <c r="CHR246" s="92"/>
      <c r="CHS246" s="92"/>
      <c r="CHT246" s="92"/>
      <c r="CHU246" s="92"/>
      <c r="CHV246" s="92"/>
      <c r="CHW246" s="92"/>
      <c r="CHX246" s="92"/>
      <c r="CHY246" s="92"/>
      <c r="CHZ246" s="92"/>
      <c r="CIA246" s="92"/>
      <c r="CIB246" s="92"/>
      <c r="CIC246" s="92"/>
      <c r="CID246" s="92"/>
      <c r="CIE246" s="92"/>
      <c r="CIF246" s="92"/>
      <c r="CIG246" s="92"/>
      <c r="CIH246" s="92"/>
      <c r="CII246" s="92"/>
      <c r="CIJ246" s="92"/>
      <c r="CIK246" s="92"/>
      <c r="CIL246" s="92"/>
      <c r="CIM246" s="92"/>
      <c r="CIN246" s="92"/>
      <c r="CIO246" s="92"/>
      <c r="CIP246" s="92"/>
      <c r="CIQ246" s="92"/>
      <c r="CIR246" s="92"/>
      <c r="CIS246" s="92"/>
      <c r="CIT246" s="92"/>
      <c r="CIU246" s="92"/>
      <c r="CIV246" s="92"/>
      <c r="CIW246" s="92"/>
      <c r="CIX246" s="92"/>
      <c r="CIY246" s="92"/>
      <c r="CIZ246" s="92"/>
      <c r="CJA246" s="92"/>
      <c r="CJB246" s="92"/>
      <c r="CJC246" s="92"/>
      <c r="CJD246" s="92"/>
      <c r="CJE246" s="92"/>
      <c r="CJF246" s="92"/>
      <c r="CJG246" s="92"/>
      <c r="CJH246" s="92"/>
      <c r="CJI246" s="92"/>
      <c r="CJJ246" s="92"/>
      <c r="CJK246" s="92"/>
      <c r="CJL246" s="92"/>
      <c r="CJM246" s="92"/>
      <c r="CJN246" s="92"/>
      <c r="CJO246" s="92"/>
      <c r="CJP246" s="92"/>
      <c r="CJQ246" s="92"/>
      <c r="CJR246" s="92"/>
      <c r="CJS246" s="92"/>
      <c r="CJT246" s="92"/>
      <c r="CJU246" s="92"/>
      <c r="CJV246" s="92"/>
      <c r="CJW246" s="92"/>
      <c r="CJX246" s="92"/>
      <c r="CJY246" s="92"/>
      <c r="CJZ246" s="92"/>
      <c r="CKA246" s="92"/>
      <c r="CKB246" s="92"/>
      <c r="CKC246" s="92"/>
      <c r="CKD246" s="92"/>
      <c r="CKE246" s="92"/>
      <c r="CKF246" s="92"/>
      <c r="CKG246" s="92"/>
      <c r="CKH246" s="92"/>
      <c r="CKI246" s="92"/>
      <c r="CKJ246" s="92"/>
      <c r="CKK246" s="92"/>
      <c r="CKL246" s="92"/>
      <c r="CKM246" s="92"/>
      <c r="CKN246" s="92"/>
      <c r="CKO246" s="92"/>
      <c r="CKP246" s="92"/>
      <c r="CKQ246" s="92"/>
      <c r="CKR246" s="92"/>
      <c r="CKS246" s="92"/>
      <c r="CKT246" s="92"/>
      <c r="CKU246" s="92"/>
      <c r="CKV246" s="92"/>
      <c r="CKW246" s="92"/>
      <c r="CKX246" s="92"/>
      <c r="CKY246" s="92"/>
      <c r="CKZ246" s="92"/>
      <c r="CLA246" s="92"/>
      <c r="CLB246" s="92"/>
      <c r="CLC246" s="92"/>
      <c r="CLD246" s="92"/>
      <c r="CLE246" s="92"/>
      <c r="CLF246" s="92"/>
      <c r="CLG246" s="92"/>
      <c r="CLH246" s="92"/>
      <c r="CLI246" s="92"/>
      <c r="CLJ246" s="92"/>
      <c r="CLK246" s="92"/>
      <c r="CLL246" s="92"/>
      <c r="CLM246" s="92"/>
      <c r="CLN246" s="92"/>
      <c r="CLO246" s="92"/>
      <c r="CLP246" s="92"/>
      <c r="CLQ246" s="92"/>
      <c r="CLR246" s="92"/>
      <c r="CLS246" s="92"/>
      <c r="CLT246" s="92"/>
      <c r="CLU246" s="92"/>
      <c r="CLV246" s="92"/>
      <c r="CLW246" s="92"/>
      <c r="CLX246" s="92"/>
      <c r="CLY246" s="92"/>
      <c r="CLZ246" s="92"/>
      <c r="CMA246" s="92"/>
      <c r="CMB246" s="92"/>
      <c r="CMC246" s="92"/>
      <c r="CMD246" s="92"/>
      <c r="CME246" s="92"/>
      <c r="CMF246" s="92"/>
      <c r="CMG246" s="92"/>
      <c r="CMH246" s="92"/>
      <c r="CMI246" s="92"/>
      <c r="CMJ246" s="92"/>
      <c r="CMK246" s="92"/>
      <c r="CML246" s="92"/>
      <c r="CMM246" s="92"/>
      <c r="CMN246" s="92"/>
      <c r="CMO246" s="92"/>
      <c r="CMP246" s="92"/>
      <c r="CMQ246" s="92"/>
      <c r="CMR246" s="92"/>
      <c r="CMS246" s="92"/>
      <c r="CMT246" s="92"/>
      <c r="CMU246" s="92"/>
      <c r="CMV246" s="92"/>
      <c r="CMW246" s="92"/>
      <c r="CMX246" s="92"/>
      <c r="CMY246" s="92"/>
      <c r="CMZ246" s="92"/>
      <c r="CNA246" s="92"/>
      <c r="CNB246" s="92"/>
      <c r="CNC246" s="92"/>
      <c r="CND246" s="92"/>
      <c r="CNE246" s="92"/>
      <c r="CNF246" s="92"/>
      <c r="CNG246" s="92"/>
      <c r="CNH246" s="92"/>
      <c r="CNI246" s="92"/>
      <c r="CNJ246" s="92"/>
      <c r="CNK246" s="92"/>
      <c r="CNL246" s="92"/>
      <c r="CNM246" s="92"/>
      <c r="CNN246" s="92"/>
      <c r="CNO246" s="92"/>
      <c r="CNP246" s="92"/>
      <c r="CNQ246" s="92"/>
      <c r="CNR246" s="92"/>
      <c r="CNS246" s="92"/>
      <c r="CNT246" s="92"/>
      <c r="CNU246" s="92"/>
      <c r="CNV246" s="92"/>
      <c r="CNW246" s="92"/>
      <c r="CNX246" s="92"/>
      <c r="CNY246" s="92"/>
      <c r="CNZ246" s="92"/>
      <c r="COA246" s="92"/>
      <c r="COB246" s="92"/>
      <c r="COC246" s="92"/>
      <c r="COD246" s="92"/>
      <c r="COE246" s="92"/>
      <c r="COF246" s="92"/>
      <c r="COG246" s="92"/>
      <c r="COH246" s="92"/>
      <c r="COI246" s="92"/>
      <c r="COJ246" s="92"/>
      <c r="COK246" s="92"/>
      <c r="COL246" s="92"/>
      <c r="COM246" s="92"/>
      <c r="CON246" s="92"/>
      <c r="COO246" s="92"/>
      <c r="COP246" s="92"/>
      <c r="COQ246" s="92"/>
      <c r="COR246" s="92"/>
      <c r="COS246" s="92"/>
      <c r="COT246" s="92"/>
      <c r="COU246" s="92"/>
      <c r="COV246" s="92"/>
      <c r="COW246" s="92"/>
      <c r="COX246" s="92"/>
      <c r="COY246" s="92"/>
      <c r="COZ246" s="92"/>
      <c r="CPA246" s="92"/>
      <c r="CPB246" s="92"/>
      <c r="CPC246" s="92"/>
      <c r="CPD246" s="92"/>
      <c r="CPE246" s="92"/>
      <c r="CPF246" s="92"/>
      <c r="CPG246" s="92"/>
      <c r="CPH246" s="92"/>
      <c r="CPI246" s="92"/>
      <c r="CPJ246" s="92"/>
      <c r="CPK246" s="92"/>
      <c r="CPL246" s="92"/>
      <c r="CPM246" s="92"/>
      <c r="CPN246" s="92"/>
      <c r="CPO246" s="92"/>
      <c r="CPP246" s="92"/>
      <c r="CPQ246" s="92"/>
      <c r="CPR246" s="92"/>
      <c r="CPS246" s="92"/>
      <c r="CPT246" s="92"/>
      <c r="CPU246" s="92"/>
      <c r="CPV246" s="92"/>
      <c r="CPW246" s="92"/>
      <c r="CPX246" s="92"/>
      <c r="CPY246" s="92"/>
      <c r="CPZ246" s="92"/>
      <c r="CQA246" s="92"/>
      <c r="CQB246" s="92"/>
      <c r="CQC246" s="92"/>
      <c r="CQD246" s="92"/>
      <c r="CQE246" s="92"/>
      <c r="CQF246" s="92"/>
      <c r="CQG246" s="92"/>
      <c r="CQH246" s="92"/>
      <c r="CQI246" s="92"/>
      <c r="CQJ246" s="92"/>
      <c r="CQK246" s="92"/>
      <c r="CQL246" s="92"/>
      <c r="CQM246" s="92"/>
      <c r="CQN246" s="92"/>
      <c r="CQO246" s="92"/>
      <c r="CQP246" s="92"/>
      <c r="CQQ246" s="92"/>
      <c r="CQR246" s="92"/>
      <c r="CQS246" s="92"/>
      <c r="CQT246" s="92"/>
      <c r="CQU246" s="92"/>
      <c r="CQV246" s="92"/>
      <c r="CQW246" s="92"/>
      <c r="CQX246" s="92"/>
      <c r="CQY246" s="92"/>
      <c r="CQZ246" s="92"/>
      <c r="CRA246" s="92"/>
      <c r="CRB246" s="92"/>
      <c r="CRC246" s="92"/>
      <c r="CRD246" s="92"/>
      <c r="CRE246" s="92"/>
      <c r="CRF246" s="92"/>
      <c r="CRG246" s="92"/>
      <c r="CRH246" s="92"/>
      <c r="CRI246" s="92"/>
      <c r="CRJ246" s="92"/>
      <c r="CRK246" s="92"/>
      <c r="CRL246" s="92"/>
      <c r="CRM246" s="92"/>
      <c r="CRN246" s="92"/>
      <c r="CRO246" s="92"/>
      <c r="CRP246" s="92"/>
      <c r="CRQ246" s="92"/>
      <c r="CRR246" s="92"/>
      <c r="CRS246" s="92"/>
      <c r="CRT246" s="92"/>
      <c r="CRU246" s="92"/>
      <c r="CRV246" s="92"/>
      <c r="CRW246" s="92"/>
      <c r="CRX246" s="92"/>
      <c r="CRY246" s="92"/>
      <c r="CRZ246" s="92"/>
      <c r="CSA246" s="92"/>
      <c r="CSB246" s="92"/>
      <c r="CSC246" s="92"/>
      <c r="CSD246" s="92"/>
      <c r="CSE246" s="92"/>
      <c r="CSF246" s="92"/>
      <c r="CSG246" s="92"/>
      <c r="CSH246" s="92"/>
      <c r="CSI246" s="92"/>
      <c r="CSJ246" s="92"/>
      <c r="CSK246" s="92"/>
      <c r="CSL246" s="92"/>
      <c r="CSM246" s="92"/>
      <c r="CSN246" s="92"/>
      <c r="CSO246" s="92"/>
      <c r="CSP246" s="92"/>
      <c r="CSQ246" s="92"/>
      <c r="CSR246" s="92"/>
      <c r="CSS246" s="92"/>
      <c r="CST246" s="92"/>
      <c r="CSU246" s="92"/>
      <c r="CSV246" s="92"/>
      <c r="CSW246" s="92"/>
      <c r="CSX246" s="92"/>
      <c r="CSY246" s="92"/>
      <c r="CSZ246" s="92"/>
      <c r="CTA246" s="92"/>
      <c r="CTB246" s="92"/>
      <c r="CTC246" s="92"/>
      <c r="CTD246" s="92"/>
      <c r="CTE246" s="92"/>
      <c r="CTF246" s="92"/>
      <c r="CTG246" s="92"/>
      <c r="CTH246" s="92"/>
      <c r="CTI246" s="92"/>
      <c r="CTJ246" s="92"/>
      <c r="CTK246" s="92"/>
      <c r="CTL246" s="92"/>
      <c r="CTM246" s="92"/>
      <c r="CTN246" s="92"/>
      <c r="CTO246" s="92"/>
      <c r="CTP246" s="92"/>
      <c r="CTQ246" s="92"/>
      <c r="CTR246" s="92"/>
      <c r="CTS246" s="92"/>
      <c r="CTT246" s="92"/>
      <c r="CTU246" s="92"/>
      <c r="CTV246" s="92"/>
      <c r="CTW246" s="92"/>
      <c r="CTX246" s="92"/>
      <c r="CTY246" s="92"/>
      <c r="CTZ246" s="92"/>
      <c r="CUA246" s="92"/>
      <c r="CUB246" s="92"/>
      <c r="CUC246" s="92"/>
      <c r="CUD246" s="92"/>
      <c r="CUE246" s="92"/>
      <c r="CUF246" s="92"/>
      <c r="CUG246" s="92"/>
      <c r="CUH246" s="92"/>
      <c r="CUI246" s="92"/>
      <c r="CUJ246" s="92"/>
      <c r="CUK246" s="92"/>
      <c r="CUL246" s="92"/>
      <c r="CUM246" s="92"/>
      <c r="CUN246" s="92"/>
      <c r="CUO246" s="92"/>
      <c r="CUP246" s="92"/>
      <c r="CUQ246" s="92"/>
      <c r="CUR246" s="92"/>
      <c r="CUS246" s="92"/>
      <c r="CUT246" s="92"/>
      <c r="CUU246" s="92"/>
      <c r="CUV246" s="92"/>
      <c r="CUW246" s="92"/>
      <c r="CUX246" s="92"/>
      <c r="CUY246" s="92"/>
      <c r="CUZ246" s="92"/>
      <c r="CVA246" s="92"/>
      <c r="CVB246" s="92"/>
      <c r="CVC246" s="92"/>
      <c r="CVD246" s="92"/>
      <c r="CVE246" s="92"/>
      <c r="CVF246" s="92"/>
      <c r="CVG246" s="92"/>
      <c r="CVH246" s="92"/>
      <c r="CVI246" s="92"/>
      <c r="CVJ246" s="92"/>
      <c r="CVK246" s="92"/>
      <c r="CVL246" s="92"/>
      <c r="CVM246" s="92"/>
      <c r="CVN246" s="92"/>
      <c r="CVO246" s="92"/>
      <c r="CVP246" s="92"/>
      <c r="CVQ246" s="92"/>
      <c r="CVR246" s="92"/>
      <c r="CVS246" s="92"/>
      <c r="CVT246" s="92"/>
      <c r="CVU246" s="92"/>
      <c r="CVV246" s="92"/>
      <c r="CVW246" s="92"/>
      <c r="CVX246" s="92"/>
      <c r="CVY246" s="92"/>
      <c r="CVZ246" s="92"/>
      <c r="CWA246" s="92"/>
      <c r="CWB246" s="92"/>
      <c r="CWC246" s="92"/>
      <c r="CWD246" s="92"/>
      <c r="CWE246" s="92"/>
      <c r="CWF246" s="92"/>
      <c r="CWG246" s="92"/>
      <c r="CWH246" s="92"/>
      <c r="CWI246" s="92"/>
      <c r="CWJ246" s="92"/>
      <c r="CWK246" s="92"/>
      <c r="CWL246" s="92"/>
      <c r="CWM246" s="92"/>
      <c r="CWN246" s="92"/>
      <c r="CWO246" s="92"/>
      <c r="CWP246" s="92"/>
      <c r="CWQ246" s="92"/>
      <c r="CWR246" s="92"/>
      <c r="CWS246" s="92"/>
      <c r="CWT246" s="92"/>
      <c r="CWU246" s="92"/>
      <c r="CWV246" s="92"/>
      <c r="CWW246" s="92"/>
      <c r="CWX246" s="92"/>
      <c r="CWY246" s="92"/>
      <c r="CWZ246" s="92"/>
      <c r="CXA246" s="92"/>
      <c r="CXB246" s="92"/>
      <c r="CXC246" s="92"/>
      <c r="CXD246" s="92"/>
      <c r="CXE246" s="92"/>
      <c r="CXF246" s="92"/>
      <c r="CXG246" s="92"/>
      <c r="CXH246" s="92"/>
      <c r="CXI246" s="92"/>
      <c r="CXJ246" s="92"/>
      <c r="CXK246" s="92"/>
      <c r="CXL246" s="92"/>
      <c r="CXM246" s="92"/>
      <c r="CXN246" s="92"/>
      <c r="CXO246" s="92"/>
      <c r="CXP246" s="92"/>
      <c r="CXQ246" s="92"/>
      <c r="CXR246" s="92"/>
      <c r="CXS246" s="92"/>
      <c r="CXT246" s="92"/>
      <c r="CXU246" s="92"/>
      <c r="CXV246" s="92"/>
      <c r="CXW246" s="92"/>
      <c r="CXX246" s="92"/>
      <c r="CXY246" s="92"/>
      <c r="CXZ246" s="92"/>
      <c r="CYA246" s="92"/>
      <c r="CYB246" s="92"/>
      <c r="CYC246" s="92"/>
      <c r="CYD246" s="92"/>
      <c r="CYE246" s="92"/>
      <c r="CYF246" s="92"/>
      <c r="CYG246" s="92"/>
      <c r="CYH246" s="92"/>
      <c r="CYI246" s="92"/>
      <c r="CYJ246" s="92"/>
      <c r="CYK246" s="92"/>
      <c r="CYL246" s="92"/>
      <c r="CYM246" s="92"/>
      <c r="CYN246" s="92"/>
      <c r="CYO246" s="92"/>
      <c r="CYP246" s="92"/>
      <c r="CYQ246" s="92"/>
      <c r="CYR246" s="92"/>
      <c r="CYS246" s="92"/>
      <c r="CYT246" s="92"/>
      <c r="CYU246" s="92"/>
      <c r="CYV246" s="92"/>
      <c r="CYW246" s="92"/>
      <c r="CYX246" s="92"/>
      <c r="CYY246" s="92"/>
      <c r="CYZ246" s="92"/>
      <c r="CZA246" s="92"/>
      <c r="CZB246" s="92"/>
      <c r="CZC246" s="92"/>
      <c r="CZD246" s="92"/>
      <c r="CZE246" s="92"/>
      <c r="CZF246" s="92"/>
      <c r="CZG246" s="92"/>
      <c r="CZH246" s="92"/>
      <c r="CZI246" s="92"/>
      <c r="CZJ246" s="92"/>
      <c r="CZK246" s="92"/>
      <c r="CZL246" s="92"/>
      <c r="CZM246" s="92"/>
      <c r="CZN246" s="92"/>
      <c r="CZO246" s="92"/>
      <c r="CZP246" s="92"/>
      <c r="CZQ246" s="92"/>
      <c r="CZR246" s="92"/>
      <c r="CZS246" s="92"/>
      <c r="CZT246" s="92"/>
      <c r="CZU246" s="92"/>
      <c r="CZV246" s="92"/>
      <c r="CZW246" s="92"/>
      <c r="CZX246" s="92"/>
      <c r="CZY246" s="92"/>
      <c r="CZZ246" s="92"/>
      <c r="DAA246" s="92"/>
      <c r="DAB246" s="92"/>
      <c r="DAC246" s="92"/>
      <c r="DAD246" s="92"/>
      <c r="DAE246" s="92"/>
      <c r="DAF246" s="92"/>
      <c r="DAG246" s="92"/>
      <c r="DAH246" s="92"/>
      <c r="DAI246" s="92"/>
      <c r="DAJ246" s="92"/>
      <c r="DAK246" s="92"/>
      <c r="DAL246" s="92"/>
      <c r="DAM246" s="92"/>
      <c r="DAN246" s="92"/>
      <c r="DAO246" s="92"/>
      <c r="DAP246" s="92"/>
      <c r="DAQ246" s="92"/>
      <c r="DAR246" s="92"/>
      <c r="DAS246" s="92"/>
      <c r="DAT246" s="92"/>
      <c r="DAU246" s="92"/>
      <c r="DAV246" s="92"/>
      <c r="DAW246" s="92"/>
      <c r="DAX246" s="92"/>
      <c r="DAY246" s="92"/>
      <c r="DAZ246" s="92"/>
      <c r="DBA246" s="92"/>
      <c r="DBB246" s="92"/>
      <c r="DBC246" s="92"/>
      <c r="DBD246" s="92"/>
      <c r="DBE246" s="92"/>
      <c r="DBF246" s="92"/>
      <c r="DBG246" s="92"/>
      <c r="DBH246" s="92"/>
      <c r="DBI246" s="92"/>
      <c r="DBJ246" s="92"/>
      <c r="DBK246" s="92"/>
      <c r="DBL246" s="92"/>
      <c r="DBM246" s="92"/>
      <c r="DBN246" s="92"/>
      <c r="DBO246" s="92"/>
      <c r="DBP246" s="92"/>
      <c r="DBQ246" s="92"/>
      <c r="DBR246" s="92"/>
      <c r="DBS246" s="92"/>
      <c r="DBT246" s="92"/>
      <c r="DBU246" s="92"/>
      <c r="DBV246" s="92"/>
      <c r="DBW246" s="92"/>
      <c r="DBX246" s="92"/>
      <c r="DBY246" s="92"/>
      <c r="DBZ246" s="92"/>
      <c r="DCA246" s="92"/>
      <c r="DCB246" s="92"/>
      <c r="DCC246" s="92"/>
      <c r="DCD246" s="92"/>
      <c r="DCE246" s="92"/>
      <c r="DCF246" s="92"/>
      <c r="DCG246" s="92"/>
      <c r="DCH246" s="92"/>
      <c r="DCI246" s="92"/>
      <c r="DCJ246" s="92"/>
      <c r="DCK246" s="92"/>
      <c r="DCL246" s="92"/>
      <c r="DCM246" s="92"/>
      <c r="DCN246" s="92"/>
      <c r="DCO246" s="92"/>
      <c r="DCP246" s="92"/>
      <c r="DCQ246" s="92"/>
      <c r="DCR246" s="92"/>
      <c r="DCS246" s="92"/>
      <c r="DCT246" s="92"/>
      <c r="DCU246" s="92"/>
      <c r="DCV246" s="92"/>
      <c r="DCW246" s="92"/>
      <c r="DCX246" s="92"/>
      <c r="DCY246" s="92"/>
      <c r="DCZ246" s="92"/>
      <c r="DDA246" s="92"/>
      <c r="DDB246" s="92"/>
      <c r="DDC246" s="92"/>
      <c r="DDD246" s="92"/>
      <c r="DDE246" s="92"/>
      <c r="DDF246" s="92"/>
      <c r="DDG246" s="92"/>
      <c r="DDH246" s="92"/>
      <c r="DDI246" s="92"/>
      <c r="DDJ246" s="92"/>
      <c r="DDK246" s="92"/>
      <c r="DDL246" s="92"/>
      <c r="DDM246" s="92"/>
      <c r="DDN246" s="92"/>
      <c r="DDO246" s="92"/>
      <c r="DDP246" s="92"/>
      <c r="DDQ246" s="92"/>
      <c r="DDR246" s="92"/>
      <c r="DDS246" s="92"/>
      <c r="DDT246" s="92"/>
      <c r="DDU246" s="92"/>
      <c r="DDV246" s="92"/>
      <c r="DDW246" s="92"/>
      <c r="DDX246" s="92"/>
      <c r="DDY246" s="92"/>
      <c r="DDZ246" s="92"/>
      <c r="DEA246" s="92"/>
      <c r="DEB246" s="92"/>
      <c r="DEC246" s="92"/>
      <c r="DED246" s="92"/>
      <c r="DEE246" s="92"/>
      <c r="DEF246" s="92"/>
      <c r="DEG246" s="92"/>
      <c r="DEH246" s="92"/>
      <c r="DEI246" s="92"/>
      <c r="DEJ246" s="92"/>
      <c r="DEK246" s="92"/>
      <c r="DEL246" s="92"/>
      <c r="DEM246" s="92"/>
      <c r="DEN246" s="92"/>
      <c r="DEO246" s="92"/>
      <c r="DEP246" s="92"/>
      <c r="DEQ246" s="92"/>
      <c r="DER246" s="92"/>
      <c r="DES246" s="92"/>
      <c r="DET246" s="92"/>
      <c r="DEU246" s="92"/>
      <c r="DEV246" s="92"/>
      <c r="DEW246" s="92"/>
      <c r="DEX246" s="92"/>
      <c r="DEY246" s="92"/>
      <c r="DEZ246" s="92"/>
      <c r="DFA246" s="92"/>
      <c r="DFB246" s="92"/>
      <c r="DFC246" s="92"/>
      <c r="DFD246" s="92"/>
      <c r="DFE246" s="92"/>
      <c r="DFF246" s="92"/>
      <c r="DFG246" s="92"/>
      <c r="DFH246" s="92"/>
      <c r="DFI246" s="92"/>
      <c r="DFJ246" s="92"/>
      <c r="DFK246" s="92"/>
      <c r="DFL246" s="92"/>
      <c r="DFM246" s="92"/>
      <c r="DFN246" s="92"/>
      <c r="DFO246" s="92"/>
      <c r="DFP246" s="92"/>
      <c r="DFQ246" s="92"/>
      <c r="DFR246" s="92"/>
      <c r="DFS246" s="92"/>
      <c r="DFT246" s="92"/>
      <c r="DFU246" s="92"/>
      <c r="DFV246" s="92"/>
      <c r="DFW246" s="92"/>
      <c r="DFX246" s="92"/>
      <c r="DFY246" s="92"/>
      <c r="DFZ246" s="92"/>
      <c r="DGA246" s="92"/>
      <c r="DGB246" s="92"/>
      <c r="DGC246" s="92"/>
      <c r="DGD246" s="92"/>
      <c r="DGE246" s="92"/>
      <c r="DGF246" s="92"/>
      <c r="DGG246" s="92"/>
      <c r="DGH246" s="92"/>
      <c r="DGI246" s="92"/>
      <c r="DGJ246" s="92"/>
      <c r="DGK246" s="92"/>
      <c r="DGL246" s="92"/>
      <c r="DGM246" s="92"/>
      <c r="DGN246" s="92"/>
      <c r="DGO246" s="92"/>
      <c r="DGP246" s="92"/>
      <c r="DGQ246" s="92"/>
      <c r="DGR246" s="92"/>
      <c r="DGS246" s="92"/>
      <c r="DGT246" s="92"/>
      <c r="DGU246" s="92"/>
      <c r="DGV246" s="92"/>
      <c r="DGW246" s="92"/>
      <c r="DGX246" s="92"/>
      <c r="DGY246" s="92"/>
      <c r="DGZ246" s="92"/>
      <c r="DHA246" s="92"/>
      <c r="DHB246" s="92"/>
      <c r="DHC246" s="92"/>
      <c r="DHD246" s="92"/>
      <c r="DHE246" s="92"/>
      <c r="DHF246" s="92"/>
      <c r="DHG246" s="92"/>
      <c r="DHH246" s="92"/>
      <c r="DHI246" s="92"/>
      <c r="DHJ246" s="92"/>
      <c r="DHK246" s="92"/>
      <c r="DHL246" s="92"/>
      <c r="DHM246" s="92"/>
      <c r="DHN246" s="92"/>
      <c r="DHO246" s="92"/>
      <c r="DHP246" s="92"/>
      <c r="DHQ246" s="92"/>
      <c r="DHR246" s="92"/>
      <c r="DHS246" s="92"/>
      <c r="DHT246" s="92"/>
      <c r="DHU246" s="92"/>
      <c r="DHV246" s="92"/>
      <c r="DHW246" s="92"/>
      <c r="DHX246" s="92"/>
      <c r="DHY246" s="92"/>
      <c r="DHZ246" s="92"/>
      <c r="DIA246" s="92"/>
      <c r="DIB246" s="92"/>
      <c r="DIC246" s="92"/>
      <c r="DID246" s="92"/>
      <c r="DIE246" s="92"/>
      <c r="DIF246" s="92"/>
      <c r="DIG246" s="92"/>
      <c r="DIH246" s="92"/>
      <c r="DII246" s="92"/>
      <c r="DIJ246" s="92"/>
      <c r="DIK246" s="92"/>
      <c r="DIL246" s="92"/>
      <c r="DIM246" s="92"/>
      <c r="DIN246" s="92"/>
      <c r="DIO246" s="92"/>
      <c r="DIP246" s="92"/>
      <c r="DIQ246" s="92"/>
      <c r="DIR246" s="92"/>
      <c r="DIS246" s="92"/>
      <c r="DIT246" s="92"/>
      <c r="DIU246" s="92"/>
      <c r="DIV246" s="92"/>
      <c r="DIW246" s="92"/>
      <c r="DIX246" s="92"/>
      <c r="DIY246" s="92"/>
      <c r="DIZ246" s="92"/>
      <c r="DJA246" s="92"/>
      <c r="DJB246" s="92"/>
      <c r="DJC246" s="92"/>
      <c r="DJD246" s="92"/>
      <c r="DJE246" s="92"/>
      <c r="DJF246" s="92"/>
      <c r="DJG246" s="92"/>
      <c r="DJH246" s="92"/>
      <c r="DJI246" s="92"/>
      <c r="DJJ246" s="92"/>
      <c r="DJK246" s="92"/>
      <c r="DJL246" s="92"/>
      <c r="DJM246" s="92"/>
      <c r="DJN246" s="92"/>
      <c r="DJO246" s="92"/>
      <c r="DJP246" s="92"/>
      <c r="DJQ246" s="92"/>
      <c r="DJR246" s="92"/>
      <c r="DJS246" s="92"/>
      <c r="DJT246" s="92"/>
      <c r="DJU246" s="92"/>
      <c r="DJV246" s="92"/>
      <c r="DJW246" s="92"/>
      <c r="DJX246" s="92"/>
      <c r="DJY246" s="92"/>
      <c r="DJZ246" s="92"/>
      <c r="DKA246" s="92"/>
      <c r="DKB246" s="92"/>
      <c r="DKC246" s="92"/>
      <c r="DKD246" s="92"/>
      <c r="DKE246" s="92"/>
      <c r="DKF246" s="92"/>
      <c r="DKG246" s="92"/>
      <c r="DKH246" s="92"/>
      <c r="DKI246" s="92"/>
      <c r="DKJ246" s="92"/>
      <c r="DKK246" s="92"/>
      <c r="DKL246" s="92"/>
      <c r="DKM246" s="92"/>
      <c r="DKN246" s="92"/>
      <c r="DKO246" s="92"/>
      <c r="DKP246" s="92"/>
      <c r="DKQ246" s="92"/>
      <c r="DKR246" s="92"/>
      <c r="DKS246" s="92"/>
      <c r="DKT246" s="92"/>
      <c r="DKU246" s="92"/>
      <c r="DKV246" s="92"/>
      <c r="DKW246" s="92"/>
      <c r="DKX246" s="92"/>
      <c r="DKY246" s="92"/>
      <c r="DKZ246" s="92"/>
      <c r="DLA246" s="92"/>
      <c r="DLB246" s="92"/>
      <c r="DLC246" s="92"/>
      <c r="DLD246" s="92"/>
      <c r="DLE246" s="92"/>
      <c r="DLF246" s="92"/>
      <c r="DLG246" s="92"/>
      <c r="DLH246" s="92"/>
      <c r="DLI246" s="92"/>
      <c r="DLJ246" s="92"/>
      <c r="DLK246" s="92"/>
      <c r="DLL246" s="92"/>
      <c r="DLM246" s="92"/>
      <c r="DLN246" s="92"/>
      <c r="DLO246" s="92"/>
      <c r="DLP246" s="92"/>
      <c r="DLQ246" s="92"/>
      <c r="DLR246" s="92"/>
      <c r="DLS246" s="92"/>
      <c r="DLT246" s="92"/>
      <c r="DLU246" s="92"/>
      <c r="DLV246" s="92"/>
      <c r="DLW246" s="92"/>
      <c r="DLX246" s="92"/>
      <c r="DLY246" s="92"/>
      <c r="DLZ246" s="92"/>
      <c r="DMA246" s="92"/>
      <c r="DMB246" s="92"/>
      <c r="DMC246" s="92"/>
      <c r="DMD246" s="92"/>
      <c r="DME246" s="92"/>
      <c r="DMF246" s="92"/>
      <c r="DMG246" s="92"/>
      <c r="DMH246" s="92"/>
      <c r="DMI246" s="92"/>
      <c r="DMJ246" s="92"/>
      <c r="DMK246" s="92"/>
      <c r="DML246" s="92"/>
      <c r="DMM246" s="92"/>
      <c r="DMN246" s="92"/>
      <c r="DMO246" s="92"/>
      <c r="DMP246" s="92"/>
      <c r="DMQ246" s="92"/>
      <c r="DMR246" s="92"/>
      <c r="DMS246" s="92"/>
      <c r="DMT246" s="92"/>
      <c r="DMU246" s="92"/>
      <c r="DMV246" s="92"/>
      <c r="DMW246" s="92"/>
      <c r="DMX246" s="92"/>
      <c r="DMY246" s="92"/>
      <c r="DMZ246" s="92"/>
      <c r="DNA246" s="92"/>
      <c r="DNB246" s="92"/>
      <c r="DNC246" s="92"/>
      <c r="DND246" s="92"/>
      <c r="DNE246" s="92"/>
      <c r="DNF246" s="92"/>
      <c r="DNG246" s="92"/>
      <c r="DNH246" s="92"/>
      <c r="DNI246" s="92"/>
      <c r="DNJ246" s="92"/>
      <c r="DNK246" s="92"/>
      <c r="DNL246" s="92"/>
      <c r="DNM246" s="92"/>
      <c r="DNN246" s="92"/>
      <c r="DNO246" s="92"/>
      <c r="DNP246" s="92"/>
      <c r="DNQ246" s="92"/>
      <c r="DNR246" s="92"/>
      <c r="DNS246" s="92"/>
      <c r="DNT246" s="92"/>
      <c r="DNU246" s="92"/>
      <c r="DNV246" s="92"/>
      <c r="DNW246" s="92"/>
      <c r="DNX246" s="92"/>
      <c r="DNY246" s="92"/>
      <c r="DNZ246" s="92"/>
      <c r="DOA246" s="92"/>
      <c r="DOB246" s="92"/>
      <c r="DOC246" s="92"/>
      <c r="DOD246" s="92"/>
      <c r="DOE246" s="92"/>
      <c r="DOF246" s="92"/>
      <c r="DOG246" s="92"/>
      <c r="DOH246" s="92"/>
      <c r="DOI246" s="92"/>
      <c r="DOJ246" s="92"/>
      <c r="DOK246" s="92"/>
      <c r="DOL246" s="92"/>
      <c r="DOM246" s="92"/>
      <c r="DON246" s="92"/>
      <c r="DOO246" s="92"/>
      <c r="DOP246" s="92"/>
      <c r="DOQ246" s="92"/>
      <c r="DOR246" s="92"/>
      <c r="DOS246" s="92"/>
      <c r="DOT246" s="92"/>
      <c r="DOU246" s="92"/>
      <c r="DOV246" s="92"/>
      <c r="DOW246" s="92"/>
      <c r="DOX246" s="92"/>
      <c r="DOY246" s="92"/>
      <c r="DOZ246" s="92"/>
      <c r="DPA246" s="92"/>
      <c r="DPB246" s="92"/>
      <c r="DPC246" s="92"/>
      <c r="DPD246" s="92"/>
      <c r="DPE246" s="92"/>
      <c r="DPF246" s="92"/>
      <c r="DPG246" s="92"/>
      <c r="DPH246" s="92"/>
      <c r="DPI246" s="92"/>
      <c r="DPJ246" s="92"/>
      <c r="DPK246" s="92"/>
      <c r="DPL246" s="92"/>
      <c r="DPM246" s="92"/>
      <c r="DPN246" s="92"/>
      <c r="DPO246" s="92"/>
      <c r="DPP246" s="92"/>
      <c r="DPQ246" s="92"/>
      <c r="DPR246" s="92"/>
      <c r="DPS246" s="92"/>
      <c r="DPT246" s="92"/>
      <c r="DPU246" s="92"/>
      <c r="DPV246" s="92"/>
      <c r="DPW246" s="92"/>
      <c r="DPX246" s="92"/>
      <c r="DPY246" s="92"/>
      <c r="DPZ246" s="92"/>
      <c r="DQA246" s="92"/>
      <c r="DQB246" s="92"/>
      <c r="DQC246" s="92"/>
      <c r="DQD246" s="92"/>
      <c r="DQE246" s="92"/>
      <c r="DQF246" s="92"/>
      <c r="DQG246" s="92"/>
      <c r="DQH246" s="92"/>
      <c r="DQI246" s="92"/>
      <c r="DQJ246" s="92"/>
      <c r="DQK246" s="92"/>
      <c r="DQL246" s="92"/>
      <c r="DQM246" s="92"/>
      <c r="DQN246" s="92"/>
      <c r="DQO246" s="92"/>
      <c r="DQP246" s="92"/>
      <c r="DQQ246" s="92"/>
      <c r="DQR246" s="92"/>
      <c r="DQS246" s="92"/>
      <c r="DQT246" s="92"/>
      <c r="DQU246" s="92"/>
      <c r="DQV246" s="92"/>
      <c r="DQW246" s="92"/>
      <c r="DQX246" s="92"/>
      <c r="DQY246" s="92"/>
      <c r="DQZ246" s="92"/>
      <c r="DRA246" s="92"/>
      <c r="DRB246" s="92"/>
      <c r="DRC246" s="92"/>
      <c r="DRD246" s="92"/>
      <c r="DRE246" s="92"/>
      <c r="DRF246" s="92"/>
      <c r="DRG246" s="92"/>
      <c r="DRH246" s="92"/>
      <c r="DRI246" s="92"/>
      <c r="DRJ246" s="92"/>
      <c r="DRK246" s="92"/>
      <c r="DRL246" s="92"/>
      <c r="DRM246" s="92"/>
      <c r="DRN246" s="92"/>
      <c r="DRO246" s="92"/>
      <c r="DRP246" s="92"/>
      <c r="DRQ246" s="92"/>
      <c r="DRR246" s="92"/>
      <c r="DRS246" s="92"/>
      <c r="DRT246" s="92"/>
      <c r="DRU246" s="92"/>
      <c r="DRV246" s="92"/>
      <c r="DRW246" s="92"/>
      <c r="DRX246" s="92"/>
      <c r="DRY246" s="92"/>
      <c r="DRZ246" s="92"/>
      <c r="DSA246" s="92"/>
      <c r="DSB246" s="92"/>
      <c r="DSC246" s="92"/>
      <c r="DSD246" s="92"/>
      <c r="DSE246" s="92"/>
      <c r="DSF246" s="92"/>
      <c r="DSG246" s="92"/>
      <c r="DSH246" s="92"/>
      <c r="DSI246" s="92"/>
      <c r="DSJ246" s="92"/>
      <c r="DSK246" s="92"/>
      <c r="DSL246" s="92"/>
      <c r="DSM246" s="92"/>
      <c r="DSN246" s="92"/>
      <c r="DSO246" s="92"/>
      <c r="DSP246" s="92"/>
      <c r="DSQ246" s="92"/>
      <c r="DSR246" s="92"/>
      <c r="DSS246" s="92"/>
      <c r="DST246" s="92"/>
      <c r="DSU246" s="92"/>
      <c r="DSV246" s="92"/>
      <c r="DSW246" s="92"/>
      <c r="DSX246" s="92"/>
      <c r="DSY246" s="92"/>
      <c r="DSZ246" s="92"/>
      <c r="DTA246" s="92"/>
      <c r="DTB246" s="92"/>
      <c r="DTC246" s="92"/>
      <c r="DTD246" s="92"/>
      <c r="DTE246" s="92"/>
      <c r="DTF246" s="92"/>
      <c r="DTG246" s="92"/>
      <c r="DTH246" s="92"/>
      <c r="DTI246" s="92"/>
      <c r="DTJ246" s="92"/>
      <c r="DTK246" s="92"/>
      <c r="DTL246" s="92"/>
      <c r="DTM246" s="92"/>
      <c r="DTN246" s="92"/>
      <c r="DTO246" s="92"/>
      <c r="DTP246" s="92"/>
      <c r="DTQ246" s="92"/>
      <c r="DTR246" s="92"/>
      <c r="DTS246" s="92"/>
      <c r="DTT246" s="92"/>
      <c r="DTU246" s="92"/>
      <c r="DTV246" s="92"/>
      <c r="DTW246" s="92"/>
      <c r="DTX246" s="92"/>
      <c r="DTY246" s="92"/>
      <c r="DTZ246" s="92"/>
      <c r="DUA246" s="92"/>
      <c r="DUB246" s="92"/>
      <c r="DUC246" s="92"/>
      <c r="DUD246" s="92"/>
      <c r="DUE246" s="92"/>
      <c r="DUF246" s="92"/>
      <c r="DUG246" s="92"/>
      <c r="DUH246" s="92"/>
      <c r="DUI246" s="92"/>
      <c r="DUJ246" s="92"/>
      <c r="DUK246" s="92"/>
      <c r="DUL246" s="92"/>
      <c r="DUM246" s="92"/>
      <c r="DUN246" s="92"/>
      <c r="DUO246" s="92"/>
      <c r="DUP246" s="92"/>
      <c r="DUQ246" s="92"/>
      <c r="DUR246" s="92"/>
      <c r="DUS246" s="92"/>
      <c r="DUT246" s="92"/>
      <c r="DUU246" s="92"/>
      <c r="DUV246" s="92"/>
      <c r="DUW246" s="92"/>
      <c r="DUX246" s="92"/>
      <c r="DUY246" s="92"/>
      <c r="DUZ246" s="92"/>
      <c r="DVA246" s="92"/>
      <c r="DVB246" s="92"/>
      <c r="DVC246" s="92"/>
      <c r="DVD246" s="92"/>
      <c r="DVE246" s="92"/>
      <c r="DVF246" s="92"/>
      <c r="DVG246" s="92"/>
      <c r="DVH246" s="92"/>
      <c r="DVI246" s="92"/>
      <c r="DVJ246" s="92"/>
      <c r="DVK246" s="92"/>
      <c r="DVL246" s="92"/>
      <c r="DVM246" s="92"/>
      <c r="DVN246" s="92"/>
      <c r="DVO246" s="92"/>
      <c r="DVP246" s="92"/>
      <c r="DVQ246" s="92"/>
      <c r="DVR246" s="92"/>
      <c r="DVS246" s="92"/>
      <c r="DVT246" s="92"/>
      <c r="DVU246" s="92"/>
      <c r="DVV246" s="92"/>
      <c r="DVW246" s="92"/>
      <c r="DVX246" s="92"/>
      <c r="DVY246" s="92"/>
      <c r="DVZ246" s="92"/>
      <c r="DWA246" s="92"/>
      <c r="DWB246" s="92"/>
      <c r="DWC246" s="92"/>
      <c r="DWD246" s="92"/>
      <c r="DWE246" s="92"/>
      <c r="DWF246" s="92"/>
      <c r="DWG246" s="92"/>
      <c r="DWH246" s="92"/>
      <c r="DWI246" s="92"/>
      <c r="DWJ246" s="92"/>
      <c r="DWK246" s="92"/>
      <c r="DWL246" s="92"/>
      <c r="DWM246" s="92"/>
      <c r="DWN246" s="92"/>
      <c r="DWO246" s="92"/>
      <c r="DWP246" s="92"/>
      <c r="DWQ246" s="92"/>
      <c r="DWR246" s="92"/>
      <c r="DWS246" s="92"/>
      <c r="DWT246" s="92"/>
      <c r="DWU246" s="92"/>
      <c r="DWV246" s="92"/>
      <c r="DWW246" s="92"/>
      <c r="DWX246" s="92"/>
      <c r="DWY246" s="92"/>
      <c r="DWZ246" s="92"/>
      <c r="DXA246" s="92"/>
      <c r="DXB246" s="92"/>
      <c r="DXC246" s="92"/>
      <c r="DXD246" s="92"/>
      <c r="DXE246" s="92"/>
      <c r="DXF246" s="92"/>
      <c r="DXG246" s="92"/>
      <c r="DXH246" s="92"/>
      <c r="DXI246" s="92"/>
      <c r="DXJ246" s="92"/>
      <c r="DXK246" s="92"/>
      <c r="DXL246" s="92"/>
      <c r="DXM246" s="92"/>
      <c r="DXN246" s="92"/>
      <c r="DXO246" s="92"/>
      <c r="DXP246" s="92"/>
      <c r="DXQ246" s="92"/>
      <c r="DXR246" s="92"/>
      <c r="DXS246" s="92"/>
      <c r="DXT246" s="92"/>
      <c r="DXU246" s="92"/>
      <c r="DXV246" s="92"/>
      <c r="DXW246" s="92"/>
      <c r="DXX246" s="92"/>
      <c r="DXY246" s="92"/>
      <c r="DXZ246" s="92"/>
      <c r="DYA246" s="92"/>
      <c r="DYB246" s="92"/>
      <c r="DYC246" s="92"/>
      <c r="DYD246" s="92"/>
      <c r="DYE246" s="92"/>
      <c r="DYF246" s="92"/>
      <c r="DYG246" s="92"/>
      <c r="DYH246" s="92"/>
      <c r="DYI246" s="92"/>
      <c r="DYJ246" s="92"/>
      <c r="DYK246" s="92"/>
      <c r="DYL246" s="92"/>
      <c r="DYM246" s="92"/>
      <c r="DYN246" s="92"/>
      <c r="DYO246" s="92"/>
      <c r="DYP246" s="92"/>
      <c r="DYQ246" s="92"/>
      <c r="DYR246" s="92"/>
      <c r="DYS246" s="92"/>
      <c r="DYT246" s="92"/>
      <c r="DYU246" s="92"/>
      <c r="DYV246" s="92"/>
      <c r="DYW246" s="92"/>
      <c r="DYX246" s="92"/>
      <c r="DYY246" s="92"/>
      <c r="DYZ246" s="92"/>
      <c r="DZA246" s="92"/>
      <c r="DZB246" s="92"/>
      <c r="DZC246" s="92"/>
      <c r="DZD246" s="92"/>
      <c r="DZE246" s="92"/>
      <c r="DZF246" s="92"/>
      <c r="DZG246" s="92"/>
      <c r="DZH246" s="92"/>
      <c r="DZI246" s="92"/>
      <c r="DZJ246" s="92"/>
      <c r="DZK246" s="92"/>
      <c r="DZL246" s="92"/>
      <c r="DZM246" s="92"/>
      <c r="DZN246" s="92"/>
      <c r="DZO246" s="92"/>
      <c r="DZP246" s="92"/>
      <c r="DZQ246" s="92"/>
      <c r="DZR246" s="92"/>
      <c r="DZS246" s="92"/>
      <c r="DZT246" s="92"/>
      <c r="DZU246" s="92"/>
      <c r="DZV246" s="92"/>
      <c r="DZW246" s="92"/>
      <c r="DZX246" s="92"/>
      <c r="DZY246" s="92"/>
      <c r="DZZ246" s="92"/>
      <c r="EAA246" s="92"/>
      <c r="EAB246" s="92"/>
      <c r="EAC246" s="92"/>
      <c r="EAD246" s="92"/>
      <c r="EAE246" s="92"/>
      <c r="EAF246" s="92"/>
      <c r="EAG246" s="92"/>
      <c r="EAH246" s="92"/>
      <c r="EAI246" s="92"/>
      <c r="EAJ246" s="92"/>
      <c r="EAK246" s="92"/>
      <c r="EAL246" s="92"/>
      <c r="EAM246" s="92"/>
      <c r="EAN246" s="92"/>
      <c r="EAO246" s="92"/>
      <c r="EAP246" s="92"/>
      <c r="EAQ246" s="92"/>
      <c r="EAR246" s="92"/>
      <c r="EAS246" s="92"/>
      <c r="EAT246" s="92"/>
      <c r="EAU246" s="92"/>
      <c r="EAV246" s="92"/>
      <c r="EAW246" s="92"/>
      <c r="EAX246" s="92"/>
      <c r="EAY246" s="92"/>
      <c r="EAZ246" s="92"/>
      <c r="EBA246" s="92"/>
      <c r="EBB246" s="92"/>
      <c r="EBC246" s="92"/>
      <c r="EBD246" s="92"/>
      <c r="EBE246" s="92"/>
      <c r="EBF246" s="92"/>
      <c r="EBG246" s="92"/>
      <c r="EBH246" s="92"/>
      <c r="EBI246" s="92"/>
      <c r="EBJ246" s="92"/>
      <c r="EBK246" s="92"/>
      <c r="EBL246" s="92"/>
      <c r="EBM246" s="92"/>
      <c r="EBN246" s="92"/>
      <c r="EBO246" s="92"/>
      <c r="EBP246" s="92"/>
      <c r="EBQ246" s="92"/>
      <c r="EBR246" s="92"/>
      <c r="EBS246" s="92"/>
      <c r="EBT246" s="92"/>
      <c r="EBU246" s="92"/>
      <c r="EBV246" s="92"/>
      <c r="EBW246" s="92"/>
      <c r="EBX246" s="92"/>
      <c r="EBY246" s="92"/>
      <c r="EBZ246" s="92"/>
      <c r="ECA246" s="92"/>
      <c r="ECB246" s="92"/>
      <c r="ECC246" s="92"/>
      <c r="ECD246" s="92"/>
      <c r="ECE246" s="92"/>
      <c r="ECF246" s="92"/>
      <c r="ECG246" s="92"/>
      <c r="ECH246" s="92"/>
      <c r="ECI246" s="92"/>
      <c r="ECJ246" s="92"/>
      <c r="ECK246" s="92"/>
      <c r="ECL246" s="92"/>
      <c r="ECM246" s="92"/>
      <c r="ECN246" s="92"/>
      <c r="ECO246" s="92"/>
      <c r="ECP246" s="92"/>
      <c r="ECQ246" s="92"/>
      <c r="ECR246" s="92"/>
      <c r="ECS246" s="92"/>
      <c r="ECT246" s="92"/>
      <c r="ECU246" s="92"/>
      <c r="ECV246" s="92"/>
      <c r="ECW246" s="92"/>
      <c r="ECX246" s="92"/>
      <c r="ECY246" s="92"/>
      <c r="ECZ246" s="92"/>
      <c r="EDA246" s="92"/>
      <c r="EDB246" s="92"/>
      <c r="EDC246" s="92"/>
      <c r="EDD246" s="92"/>
      <c r="EDE246" s="92"/>
      <c r="EDF246" s="92"/>
      <c r="EDG246" s="92"/>
      <c r="EDH246" s="92"/>
      <c r="EDI246" s="92"/>
      <c r="EDJ246" s="92"/>
      <c r="EDK246" s="92"/>
      <c r="EDL246" s="92"/>
      <c r="EDM246" s="92"/>
      <c r="EDN246" s="92"/>
      <c r="EDO246" s="92"/>
      <c r="EDP246" s="92"/>
      <c r="EDQ246" s="92"/>
      <c r="EDR246" s="92"/>
      <c r="EDS246" s="92"/>
      <c r="EDT246" s="92"/>
      <c r="EDU246" s="92"/>
      <c r="EDV246" s="92"/>
      <c r="EDW246" s="92"/>
      <c r="EDX246" s="92"/>
      <c r="EDY246" s="92"/>
      <c r="EDZ246" s="92"/>
      <c r="EEA246" s="92"/>
      <c r="EEB246" s="92"/>
      <c r="EEC246" s="92"/>
      <c r="EED246" s="92"/>
      <c r="EEE246" s="92"/>
      <c r="EEF246" s="92"/>
      <c r="EEG246" s="92"/>
      <c r="EEH246" s="92"/>
      <c r="EEI246" s="92"/>
      <c r="EEJ246" s="92"/>
      <c r="EEK246" s="92"/>
      <c r="EEL246" s="92"/>
      <c r="EEM246" s="92"/>
      <c r="EEN246" s="92"/>
      <c r="EEO246" s="92"/>
      <c r="EEP246" s="92"/>
      <c r="EEQ246" s="92"/>
      <c r="EER246" s="92"/>
      <c r="EES246" s="92"/>
      <c r="EET246" s="92"/>
      <c r="EEU246" s="92"/>
      <c r="EEV246" s="92"/>
      <c r="EEW246" s="92"/>
      <c r="EEX246" s="92"/>
      <c r="EEY246" s="92"/>
      <c r="EEZ246" s="92"/>
      <c r="EFA246" s="92"/>
      <c r="EFB246" s="92"/>
      <c r="EFC246" s="92"/>
      <c r="EFD246" s="92"/>
      <c r="EFE246" s="92"/>
      <c r="EFF246" s="92"/>
      <c r="EFG246" s="92"/>
      <c r="EFH246" s="92"/>
      <c r="EFI246" s="92"/>
      <c r="EFJ246" s="92"/>
      <c r="EFK246" s="92"/>
      <c r="EFL246" s="92"/>
      <c r="EFM246" s="92"/>
      <c r="EFN246" s="92"/>
      <c r="EFO246" s="92"/>
      <c r="EFP246" s="92"/>
      <c r="EFQ246" s="92"/>
      <c r="EFR246" s="92"/>
      <c r="EFS246" s="92"/>
      <c r="EFT246" s="92"/>
      <c r="EFU246" s="92"/>
      <c r="EFV246" s="92"/>
      <c r="EFW246" s="92"/>
      <c r="EFX246" s="92"/>
      <c r="EFY246" s="92"/>
      <c r="EFZ246" s="92"/>
      <c r="EGA246" s="92"/>
      <c r="EGB246" s="92"/>
      <c r="EGC246" s="92"/>
      <c r="EGD246" s="92"/>
      <c r="EGE246" s="92"/>
      <c r="EGF246" s="92"/>
      <c r="EGG246" s="92"/>
      <c r="EGH246" s="92"/>
      <c r="EGI246" s="92"/>
      <c r="EGJ246" s="92"/>
      <c r="EGK246" s="92"/>
      <c r="EGL246" s="92"/>
      <c r="EGM246" s="92"/>
      <c r="EGN246" s="92"/>
      <c r="EGO246" s="92"/>
      <c r="EGP246" s="92"/>
      <c r="EGQ246" s="92"/>
      <c r="EGR246" s="92"/>
      <c r="EGS246" s="92"/>
      <c r="EGT246" s="92"/>
      <c r="EGU246" s="92"/>
      <c r="EGV246" s="92"/>
      <c r="EGW246" s="92"/>
      <c r="EGX246" s="92"/>
      <c r="EGY246" s="92"/>
      <c r="EGZ246" s="92"/>
      <c r="EHA246" s="92"/>
      <c r="EHB246" s="92"/>
      <c r="EHC246" s="92"/>
      <c r="EHD246" s="92"/>
      <c r="EHE246" s="92"/>
      <c r="EHF246" s="92"/>
      <c r="EHG246" s="92"/>
      <c r="EHH246" s="92"/>
      <c r="EHI246" s="92"/>
      <c r="EHJ246" s="92"/>
      <c r="EHK246" s="92"/>
      <c r="EHL246" s="92"/>
      <c r="EHM246" s="92"/>
      <c r="EHN246" s="92"/>
      <c r="EHO246" s="92"/>
      <c r="EHP246" s="92"/>
      <c r="EHQ246" s="92"/>
      <c r="EHR246" s="92"/>
      <c r="EHS246" s="92"/>
      <c r="EHT246" s="92"/>
      <c r="EHU246" s="92"/>
      <c r="EHV246" s="92"/>
      <c r="EHW246" s="92"/>
      <c r="EHX246" s="92"/>
      <c r="EHY246" s="92"/>
      <c r="EHZ246" s="92"/>
      <c r="EIA246" s="92"/>
      <c r="EIB246" s="92"/>
      <c r="EIC246" s="92"/>
      <c r="EID246" s="92"/>
      <c r="EIE246" s="92"/>
      <c r="EIF246" s="92"/>
      <c r="EIG246" s="92"/>
      <c r="EIH246" s="92"/>
      <c r="EII246" s="92"/>
      <c r="EIJ246" s="92"/>
      <c r="EIK246" s="92"/>
      <c r="EIL246" s="92"/>
      <c r="EIM246" s="92"/>
      <c r="EIN246" s="92"/>
      <c r="EIO246" s="92"/>
      <c r="EIP246" s="92"/>
      <c r="EIQ246" s="92"/>
      <c r="EIR246" s="92"/>
      <c r="EIS246" s="92"/>
      <c r="EIT246" s="92"/>
      <c r="EIU246" s="92"/>
      <c r="EIV246" s="92"/>
      <c r="EIW246" s="92"/>
      <c r="EIX246" s="92"/>
      <c r="EIY246" s="92"/>
      <c r="EIZ246" s="92"/>
      <c r="EJA246" s="92"/>
      <c r="EJB246" s="92"/>
      <c r="EJC246" s="92"/>
      <c r="EJD246" s="92"/>
      <c r="EJE246" s="92"/>
      <c r="EJF246" s="92"/>
      <c r="EJG246" s="92"/>
      <c r="EJH246" s="92"/>
      <c r="EJI246" s="92"/>
      <c r="EJJ246" s="92"/>
      <c r="EJK246" s="92"/>
      <c r="EJL246" s="92"/>
      <c r="EJM246" s="92"/>
      <c r="EJN246" s="92"/>
      <c r="EJO246" s="92"/>
      <c r="EJP246" s="92"/>
      <c r="EJQ246" s="92"/>
      <c r="EJR246" s="92"/>
      <c r="EJS246" s="92"/>
      <c r="EJT246" s="92"/>
      <c r="EJU246" s="92"/>
      <c r="EJV246" s="92"/>
      <c r="EJW246" s="92"/>
      <c r="EJX246" s="92"/>
      <c r="EJY246" s="92"/>
      <c r="EJZ246" s="92"/>
      <c r="EKA246" s="92"/>
      <c r="EKB246" s="92"/>
      <c r="EKC246" s="92"/>
      <c r="EKD246" s="92"/>
      <c r="EKE246" s="92"/>
      <c r="EKF246" s="92"/>
      <c r="EKG246" s="92"/>
      <c r="EKH246" s="92"/>
      <c r="EKI246" s="92"/>
      <c r="EKJ246" s="92"/>
      <c r="EKK246" s="92"/>
      <c r="EKL246" s="92"/>
      <c r="EKM246" s="92"/>
      <c r="EKN246" s="92"/>
      <c r="EKO246" s="92"/>
      <c r="EKP246" s="92"/>
      <c r="EKQ246" s="92"/>
      <c r="EKR246" s="92"/>
      <c r="EKS246" s="92"/>
      <c r="EKT246" s="92"/>
      <c r="EKU246" s="92"/>
      <c r="EKV246" s="92"/>
      <c r="EKW246" s="92"/>
      <c r="EKX246" s="92"/>
      <c r="EKY246" s="92"/>
      <c r="EKZ246" s="92"/>
      <c r="ELA246" s="92"/>
      <c r="ELB246" s="92"/>
      <c r="ELC246" s="92"/>
      <c r="ELD246" s="92"/>
      <c r="ELE246" s="92"/>
      <c r="ELF246" s="92"/>
      <c r="ELG246" s="92"/>
      <c r="ELH246" s="92"/>
      <c r="ELI246" s="92"/>
      <c r="ELJ246" s="92"/>
      <c r="ELK246" s="92"/>
      <c r="ELL246" s="92"/>
      <c r="ELM246" s="92"/>
      <c r="ELN246" s="92"/>
      <c r="ELO246" s="92"/>
      <c r="ELP246" s="92"/>
      <c r="ELQ246" s="92"/>
      <c r="ELR246" s="92"/>
      <c r="ELS246" s="92"/>
      <c r="ELT246" s="92"/>
      <c r="ELU246" s="92"/>
      <c r="ELV246" s="92"/>
      <c r="ELW246" s="92"/>
      <c r="ELX246" s="92"/>
      <c r="ELY246" s="92"/>
      <c r="ELZ246" s="92"/>
      <c r="EMA246" s="92"/>
      <c r="EMB246" s="92"/>
      <c r="EMC246" s="92"/>
      <c r="EMD246" s="92"/>
      <c r="EME246" s="92"/>
      <c r="EMF246" s="92"/>
      <c r="EMG246" s="92"/>
      <c r="EMH246" s="92"/>
      <c r="EMI246" s="92"/>
      <c r="EMJ246" s="92"/>
      <c r="EMK246" s="92"/>
      <c r="EML246" s="92"/>
      <c r="EMM246" s="92"/>
      <c r="EMN246" s="92"/>
      <c r="EMO246" s="92"/>
      <c r="EMP246" s="92"/>
      <c r="EMQ246" s="92"/>
      <c r="EMR246" s="92"/>
      <c r="EMS246" s="92"/>
      <c r="EMT246" s="92"/>
      <c r="EMU246" s="92"/>
      <c r="EMV246" s="92"/>
      <c r="EMW246" s="92"/>
      <c r="EMX246" s="92"/>
      <c r="EMY246" s="92"/>
      <c r="EMZ246" s="92"/>
      <c r="ENA246" s="92"/>
      <c r="ENB246" s="92"/>
      <c r="ENC246" s="92"/>
      <c r="END246" s="92"/>
      <c r="ENE246" s="92"/>
      <c r="ENF246" s="92"/>
      <c r="ENG246" s="92"/>
      <c r="ENH246" s="92"/>
      <c r="ENI246" s="92"/>
      <c r="ENJ246" s="92"/>
      <c r="ENK246" s="92"/>
      <c r="ENL246" s="92"/>
      <c r="ENM246" s="92"/>
      <c r="ENN246" s="92"/>
      <c r="ENO246" s="92"/>
      <c r="ENP246" s="92"/>
      <c r="ENQ246" s="92"/>
      <c r="ENR246" s="92"/>
      <c r="ENS246" s="92"/>
      <c r="ENT246" s="92"/>
      <c r="ENU246" s="92"/>
      <c r="ENV246" s="92"/>
      <c r="ENW246" s="92"/>
      <c r="ENX246" s="92"/>
      <c r="ENY246" s="92"/>
      <c r="ENZ246" s="92"/>
      <c r="EOA246" s="92"/>
      <c r="EOB246" s="92"/>
      <c r="EOC246" s="92"/>
      <c r="EOD246" s="92"/>
      <c r="EOE246" s="92"/>
      <c r="EOF246" s="92"/>
      <c r="EOG246" s="92"/>
      <c r="EOH246" s="92"/>
      <c r="EOI246" s="92"/>
      <c r="EOJ246" s="92"/>
      <c r="EOK246" s="92"/>
      <c r="EOL246" s="92"/>
      <c r="EOM246" s="92"/>
      <c r="EON246" s="92"/>
      <c r="EOO246" s="92"/>
      <c r="EOP246" s="92"/>
      <c r="EOQ246" s="92"/>
      <c r="EOR246" s="92"/>
      <c r="EOS246" s="92"/>
      <c r="EOT246" s="92"/>
      <c r="EOU246" s="92"/>
      <c r="EOV246" s="92"/>
      <c r="EOW246" s="92"/>
      <c r="EOX246" s="92"/>
      <c r="EOY246" s="92"/>
      <c r="EOZ246" s="92"/>
      <c r="EPA246" s="92"/>
      <c r="EPB246" s="92"/>
      <c r="EPC246" s="92"/>
      <c r="EPD246" s="92"/>
      <c r="EPE246" s="92"/>
      <c r="EPF246" s="92"/>
      <c r="EPG246" s="92"/>
      <c r="EPH246" s="92"/>
      <c r="EPI246" s="92"/>
      <c r="EPJ246" s="92"/>
      <c r="EPK246" s="92"/>
      <c r="EPL246" s="92"/>
      <c r="EPM246" s="92"/>
      <c r="EPN246" s="92"/>
      <c r="EPO246" s="92"/>
      <c r="EPP246" s="92"/>
      <c r="EPQ246" s="92"/>
      <c r="EPR246" s="92"/>
      <c r="EPS246" s="92"/>
      <c r="EPT246" s="92"/>
      <c r="EPU246" s="92"/>
      <c r="EPV246" s="92"/>
      <c r="EPW246" s="92"/>
      <c r="EPX246" s="92"/>
      <c r="EPY246" s="92"/>
      <c r="EPZ246" s="92"/>
      <c r="EQA246" s="92"/>
      <c r="EQB246" s="92"/>
      <c r="EQC246" s="92"/>
      <c r="EQD246" s="92"/>
      <c r="EQE246" s="92"/>
      <c r="EQF246" s="92"/>
      <c r="EQG246" s="92"/>
      <c r="EQH246" s="92"/>
      <c r="EQI246" s="92"/>
      <c r="EQJ246" s="92"/>
      <c r="EQK246" s="92"/>
      <c r="EQL246" s="92"/>
      <c r="EQM246" s="92"/>
      <c r="EQN246" s="92"/>
      <c r="EQO246" s="92"/>
      <c r="EQP246" s="92"/>
      <c r="EQQ246" s="92"/>
      <c r="EQR246" s="92"/>
      <c r="EQS246" s="92"/>
      <c r="EQT246" s="92"/>
      <c r="EQU246" s="92"/>
      <c r="EQV246" s="92"/>
      <c r="EQW246" s="92"/>
      <c r="EQX246" s="92"/>
      <c r="EQY246" s="92"/>
      <c r="EQZ246" s="92"/>
      <c r="ERA246" s="92"/>
      <c r="ERB246" s="92"/>
      <c r="ERC246" s="92"/>
      <c r="ERD246" s="92"/>
      <c r="ERE246" s="92"/>
      <c r="ERF246" s="92"/>
      <c r="ERG246" s="92"/>
      <c r="ERH246" s="92"/>
      <c r="ERI246" s="92"/>
      <c r="ERJ246" s="92"/>
      <c r="ERK246" s="92"/>
      <c r="ERL246" s="92"/>
      <c r="ERM246" s="92"/>
      <c r="ERN246" s="92"/>
      <c r="ERO246" s="92"/>
      <c r="ERP246" s="92"/>
      <c r="ERQ246" s="92"/>
      <c r="ERR246" s="92"/>
      <c r="ERS246" s="92"/>
      <c r="ERT246" s="92"/>
      <c r="ERU246" s="92"/>
      <c r="ERV246" s="92"/>
      <c r="ERW246" s="92"/>
      <c r="ERX246" s="92"/>
      <c r="ERY246" s="92"/>
      <c r="ERZ246" s="92"/>
      <c r="ESA246" s="92"/>
      <c r="ESB246" s="92"/>
      <c r="ESC246" s="92"/>
      <c r="ESD246" s="92"/>
      <c r="ESE246" s="92"/>
      <c r="ESF246" s="92"/>
      <c r="ESG246" s="92"/>
      <c r="ESH246" s="92"/>
      <c r="ESI246" s="92"/>
      <c r="ESJ246" s="92"/>
      <c r="ESK246" s="92"/>
      <c r="ESL246" s="92"/>
      <c r="ESM246" s="92"/>
      <c r="ESN246" s="92"/>
      <c r="ESO246" s="92"/>
      <c r="ESP246" s="92"/>
      <c r="ESQ246" s="92"/>
      <c r="ESR246" s="92"/>
      <c r="ESS246" s="92"/>
      <c r="EST246" s="92"/>
      <c r="ESU246" s="92"/>
      <c r="ESV246" s="92"/>
      <c r="ESW246" s="92"/>
      <c r="ESX246" s="92"/>
      <c r="ESY246" s="92"/>
      <c r="ESZ246" s="92"/>
      <c r="ETA246" s="92"/>
      <c r="ETB246" s="92"/>
      <c r="ETC246" s="92"/>
      <c r="ETD246" s="92"/>
      <c r="ETE246" s="92"/>
      <c r="ETF246" s="92"/>
      <c r="ETG246" s="92"/>
      <c r="ETH246" s="92"/>
      <c r="ETI246" s="92"/>
      <c r="ETJ246" s="92"/>
      <c r="ETK246" s="92"/>
      <c r="ETL246" s="92"/>
      <c r="ETM246" s="92"/>
      <c r="ETN246" s="92"/>
      <c r="ETO246" s="92"/>
      <c r="ETP246" s="92"/>
      <c r="ETQ246" s="92"/>
      <c r="ETR246" s="92"/>
      <c r="ETS246" s="92"/>
      <c r="ETT246" s="92"/>
      <c r="ETU246" s="92"/>
      <c r="ETV246" s="92"/>
      <c r="ETW246" s="92"/>
      <c r="ETX246" s="92"/>
      <c r="ETY246" s="92"/>
      <c r="ETZ246" s="92"/>
      <c r="EUA246" s="92"/>
      <c r="EUB246" s="92"/>
      <c r="EUC246" s="92"/>
      <c r="EUD246" s="92"/>
      <c r="EUE246" s="92"/>
      <c r="EUF246" s="92"/>
      <c r="EUG246" s="92"/>
      <c r="EUH246" s="92"/>
      <c r="EUI246" s="92"/>
      <c r="EUJ246" s="92"/>
      <c r="EUK246" s="92"/>
      <c r="EUL246" s="92"/>
      <c r="EUM246" s="92"/>
      <c r="EUN246" s="92"/>
      <c r="EUO246" s="92"/>
      <c r="EUP246" s="92"/>
      <c r="EUQ246" s="92"/>
      <c r="EUR246" s="92"/>
      <c r="EUS246" s="92"/>
      <c r="EUT246" s="92"/>
      <c r="EUU246" s="92"/>
      <c r="EUV246" s="92"/>
      <c r="EUW246" s="92"/>
      <c r="EUX246" s="92"/>
      <c r="EUY246" s="92"/>
      <c r="EUZ246" s="92"/>
      <c r="EVA246" s="92"/>
      <c r="EVB246" s="92"/>
      <c r="EVC246" s="92"/>
      <c r="EVD246" s="92"/>
      <c r="EVE246" s="92"/>
      <c r="EVF246" s="92"/>
      <c r="EVG246" s="92"/>
      <c r="EVH246" s="92"/>
      <c r="EVI246" s="92"/>
      <c r="EVJ246" s="92"/>
      <c r="EVK246" s="92"/>
      <c r="EVL246" s="92"/>
      <c r="EVM246" s="92"/>
      <c r="EVN246" s="92"/>
      <c r="EVO246" s="92"/>
      <c r="EVP246" s="92"/>
      <c r="EVQ246" s="92"/>
      <c r="EVR246" s="92"/>
      <c r="EVS246" s="92"/>
      <c r="EVT246" s="92"/>
      <c r="EVU246" s="92"/>
      <c r="EVV246" s="92"/>
      <c r="EVW246" s="92"/>
      <c r="EVX246" s="92"/>
      <c r="EVY246" s="92"/>
      <c r="EVZ246" s="92"/>
      <c r="EWA246" s="92"/>
      <c r="EWB246" s="92"/>
      <c r="EWC246" s="92"/>
      <c r="EWD246" s="92"/>
      <c r="EWE246" s="92"/>
      <c r="EWF246" s="92"/>
      <c r="EWG246" s="92"/>
      <c r="EWH246" s="92"/>
      <c r="EWI246" s="92"/>
      <c r="EWJ246" s="92"/>
      <c r="EWK246" s="92"/>
      <c r="EWL246" s="92"/>
      <c r="EWM246" s="92"/>
      <c r="EWN246" s="92"/>
      <c r="EWO246" s="92"/>
      <c r="EWP246" s="92"/>
      <c r="EWQ246" s="92"/>
      <c r="EWR246" s="92"/>
      <c r="EWS246" s="92"/>
      <c r="EWT246" s="92"/>
      <c r="EWU246" s="92"/>
      <c r="EWV246" s="92"/>
      <c r="EWW246" s="92"/>
      <c r="EWX246" s="92"/>
      <c r="EWY246" s="92"/>
      <c r="EWZ246" s="92"/>
      <c r="EXA246" s="92"/>
      <c r="EXB246" s="92"/>
      <c r="EXC246" s="92"/>
      <c r="EXD246" s="92"/>
      <c r="EXE246" s="92"/>
      <c r="EXF246" s="92"/>
      <c r="EXG246" s="92"/>
      <c r="EXH246" s="92"/>
      <c r="EXI246" s="92"/>
      <c r="EXJ246" s="92"/>
      <c r="EXK246" s="92"/>
      <c r="EXL246" s="92"/>
      <c r="EXM246" s="92"/>
      <c r="EXN246" s="92"/>
      <c r="EXO246" s="92"/>
      <c r="EXP246" s="92"/>
      <c r="EXQ246" s="92"/>
      <c r="EXR246" s="92"/>
      <c r="EXS246" s="92"/>
      <c r="EXT246" s="92"/>
      <c r="EXU246" s="92"/>
      <c r="EXV246" s="92"/>
      <c r="EXW246" s="92"/>
      <c r="EXX246" s="92"/>
      <c r="EXY246" s="92"/>
      <c r="EXZ246" s="92"/>
      <c r="EYA246" s="92"/>
      <c r="EYB246" s="92"/>
      <c r="EYC246" s="92"/>
      <c r="EYD246" s="92"/>
      <c r="EYE246" s="92"/>
      <c r="EYF246" s="92"/>
      <c r="EYG246" s="92"/>
      <c r="EYH246" s="92"/>
      <c r="EYI246" s="92"/>
      <c r="EYJ246" s="92"/>
      <c r="EYK246" s="92"/>
      <c r="EYL246" s="92"/>
      <c r="EYM246" s="92"/>
      <c r="EYN246" s="92"/>
      <c r="EYO246" s="92"/>
      <c r="EYP246" s="92"/>
      <c r="EYQ246" s="92"/>
      <c r="EYR246" s="92"/>
      <c r="EYS246" s="92"/>
      <c r="EYT246" s="92"/>
      <c r="EYU246" s="92"/>
      <c r="EYV246" s="92"/>
      <c r="EYW246" s="92"/>
      <c r="EYX246" s="92"/>
      <c r="EYY246" s="92"/>
      <c r="EYZ246" s="92"/>
      <c r="EZA246" s="92"/>
      <c r="EZB246" s="92"/>
      <c r="EZC246" s="92"/>
      <c r="EZD246" s="92"/>
      <c r="EZE246" s="92"/>
      <c r="EZF246" s="92"/>
      <c r="EZG246" s="92"/>
      <c r="EZH246" s="92"/>
      <c r="EZI246" s="92"/>
      <c r="EZJ246" s="92"/>
      <c r="EZK246" s="92"/>
      <c r="EZL246" s="92"/>
      <c r="EZM246" s="92"/>
      <c r="EZN246" s="92"/>
      <c r="EZO246" s="92"/>
      <c r="EZP246" s="92"/>
      <c r="EZQ246" s="92"/>
      <c r="EZR246" s="92"/>
      <c r="EZS246" s="92"/>
      <c r="EZT246" s="92"/>
      <c r="EZU246" s="92"/>
      <c r="EZV246" s="92"/>
      <c r="EZW246" s="92"/>
      <c r="EZX246" s="92"/>
      <c r="EZY246" s="92"/>
      <c r="EZZ246" s="92"/>
      <c r="FAA246" s="92"/>
      <c r="FAB246" s="92"/>
      <c r="FAC246" s="92"/>
      <c r="FAD246" s="92"/>
      <c r="FAE246" s="92"/>
      <c r="FAF246" s="92"/>
      <c r="FAG246" s="92"/>
      <c r="FAH246" s="92"/>
      <c r="FAI246" s="92"/>
      <c r="FAJ246" s="92"/>
      <c r="FAK246" s="92"/>
      <c r="FAL246" s="92"/>
      <c r="FAM246" s="92"/>
      <c r="FAN246" s="92"/>
      <c r="FAO246" s="92"/>
      <c r="FAP246" s="92"/>
      <c r="FAQ246" s="92"/>
      <c r="FAR246" s="92"/>
      <c r="FAS246" s="92"/>
      <c r="FAT246" s="92"/>
      <c r="FAU246" s="92"/>
      <c r="FAV246" s="92"/>
      <c r="FAW246" s="92"/>
      <c r="FAX246" s="92"/>
      <c r="FAY246" s="92"/>
      <c r="FAZ246" s="92"/>
      <c r="FBA246" s="92"/>
      <c r="FBB246" s="92"/>
      <c r="FBC246" s="92"/>
      <c r="FBD246" s="92"/>
      <c r="FBE246" s="92"/>
      <c r="FBF246" s="92"/>
      <c r="FBG246" s="92"/>
      <c r="FBH246" s="92"/>
      <c r="FBI246" s="92"/>
      <c r="FBJ246" s="92"/>
      <c r="FBK246" s="92"/>
      <c r="FBL246" s="92"/>
      <c r="FBM246" s="92"/>
      <c r="FBN246" s="92"/>
      <c r="FBO246" s="92"/>
      <c r="FBP246" s="92"/>
      <c r="FBQ246" s="92"/>
      <c r="FBR246" s="92"/>
      <c r="FBS246" s="92"/>
      <c r="FBT246" s="92"/>
      <c r="FBU246" s="92"/>
      <c r="FBV246" s="92"/>
      <c r="FBW246" s="92"/>
      <c r="FBX246" s="92"/>
      <c r="FBY246" s="92"/>
      <c r="FBZ246" s="92"/>
      <c r="FCA246" s="92"/>
      <c r="FCB246" s="92"/>
      <c r="FCC246" s="92"/>
      <c r="FCD246" s="92"/>
      <c r="FCE246" s="92"/>
      <c r="FCF246" s="92"/>
      <c r="FCG246" s="92"/>
      <c r="FCH246" s="92"/>
      <c r="FCI246" s="92"/>
      <c r="FCJ246" s="92"/>
      <c r="FCK246" s="92"/>
      <c r="FCL246" s="92"/>
      <c r="FCM246" s="92"/>
      <c r="FCN246" s="92"/>
      <c r="FCO246" s="92"/>
      <c r="FCP246" s="92"/>
      <c r="FCQ246" s="92"/>
      <c r="FCR246" s="92"/>
      <c r="FCS246" s="92"/>
      <c r="FCT246" s="92"/>
      <c r="FCU246" s="92"/>
      <c r="FCV246" s="92"/>
      <c r="FCW246" s="92"/>
      <c r="FCX246" s="92"/>
      <c r="FCY246" s="92"/>
      <c r="FCZ246" s="92"/>
      <c r="FDA246" s="92"/>
      <c r="FDB246" s="92"/>
      <c r="FDC246" s="92"/>
      <c r="FDD246" s="92"/>
      <c r="FDE246" s="92"/>
      <c r="FDF246" s="92"/>
      <c r="FDG246" s="92"/>
      <c r="FDH246" s="92"/>
      <c r="FDI246" s="92"/>
      <c r="FDJ246" s="92"/>
      <c r="FDK246" s="92"/>
      <c r="FDL246" s="92"/>
      <c r="FDM246" s="92"/>
      <c r="FDN246" s="92"/>
      <c r="FDO246" s="92"/>
      <c r="FDP246" s="92"/>
      <c r="FDQ246" s="92"/>
      <c r="FDR246" s="92"/>
      <c r="FDS246" s="92"/>
      <c r="FDT246" s="92"/>
      <c r="FDU246" s="92"/>
      <c r="FDV246" s="92"/>
      <c r="FDW246" s="92"/>
      <c r="FDX246" s="92"/>
      <c r="FDY246" s="92"/>
      <c r="FDZ246" s="92"/>
      <c r="FEA246" s="92"/>
      <c r="FEB246" s="92"/>
      <c r="FEC246" s="92"/>
      <c r="FED246" s="92"/>
      <c r="FEE246" s="92"/>
      <c r="FEF246" s="92"/>
      <c r="FEG246" s="92"/>
      <c r="FEH246" s="92"/>
      <c r="FEI246" s="92"/>
      <c r="FEJ246" s="92"/>
      <c r="FEK246" s="92"/>
      <c r="FEL246" s="92"/>
      <c r="FEM246" s="92"/>
      <c r="FEN246" s="92"/>
      <c r="FEO246" s="92"/>
      <c r="FEP246" s="92"/>
      <c r="FEQ246" s="92"/>
      <c r="FER246" s="92"/>
      <c r="FES246" s="92"/>
      <c r="FET246" s="92"/>
      <c r="FEU246" s="92"/>
      <c r="FEV246" s="92"/>
      <c r="FEW246" s="92"/>
      <c r="FEX246" s="92"/>
      <c r="FEY246" s="92"/>
      <c r="FEZ246" s="92"/>
      <c r="FFA246" s="92"/>
      <c r="FFB246" s="92"/>
      <c r="FFC246" s="92"/>
      <c r="FFD246" s="92"/>
      <c r="FFE246" s="92"/>
      <c r="FFF246" s="92"/>
      <c r="FFG246" s="92"/>
      <c r="FFH246" s="92"/>
      <c r="FFI246" s="92"/>
      <c r="FFJ246" s="92"/>
      <c r="FFK246" s="92"/>
      <c r="FFL246" s="92"/>
      <c r="FFM246" s="92"/>
      <c r="FFN246" s="92"/>
      <c r="FFO246" s="92"/>
      <c r="FFP246" s="92"/>
      <c r="FFQ246" s="92"/>
      <c r="FFR246" s="92"/>
      <c r="FFS246" s="92"/>
      <c r="FFT246" s="92"/>
      <c r="FFU246" s="92"/>
      <c r="FFV246" s="92"/>
      <c r="FFW246" s="92"/>
      <c r="FFX246" s="92"/>
      <c r="FFY246" s="92"/>
      <c r="FFZ246" s="92"/>
      <c r="FGA246" s="92"/>
      <c r="FGB246" s="92"/>
      <c r="FGC246" s="92"/>
      <c r="FGD246" s="92"/>
      <c r="FGE246" s="92"/>
      <c r="FGF246" s="92"/>
      <c r="FGG246" s="92"/>
      <c r="FGH246" s="92"/>
      <c r="FGI246" s="92"/>
      <c r="FGJ246" s="92"/>
      <c r="FGK246" s="92"/>
      <c r="FGL246" s="92"/>
      <c r="FGM246" s="92"/>
      <c r="FGN246" s="92"/>
      <c r="FGO246" s="92"/>
      <c r="FGP246" s="92"/>
      <c r="FGQ246" s="92"/>
      <c r="FGR246" s="92"/>
      <c r="FGS246" s="92"/>
      <c r="FGT246" s="92"/>
      <c r="FGU246" s="92"/>
      <c r="FGV246" s="92"/>
      <c r="FGW246" s="92"/>
      <c r="FGX246" s="92"/>
      <c r="FGY246" s="92"/>
      <c r="FGZ246" s="92"/>
      <c r="FHA246" s="92"/>
      <c r="FHB246" s="92"/>
      <c r="FHC246" s="92"/>
      <c r="FHD246" s="92"/>
      <c r="FHE246" s="92"/>
      <c r="FHF246" s="92"/>
      <c r="FHG246" s="92"/>
      <c r="FHH246" s="92"/>
      <c r="FHI246" s="92"/>
      <c r="FHJ246" s="92"/>
      <c r="FHK246" s="92"/>
      <c r="FHL246" s="92"/>
      <c r="FHM246" s="92"/>
      <c r="FHN246" s="92"/>
      <c r="FHO246" s="92"/>
      <c r="FHP246" s="92"/>
      <c r="FHQ246" s="92"/>
      <c r="FHR246" s="92"/>
      <c r="FHS246" s="92"/>
      <c r="FHT246" s="92"/>
      <c r="FHU246" s="92"/>
      <c r="FHV246" s="92"/>
      <c r="FHW246" s="92"/>
      <c r="FHX246" s="92"/>
      <c r="FHY246" s="92"/>
      <c r="FHZ246" s="92"/>
      <c r="FIA246" s="92"/>
      <c r="FIB246" s="92"/>
      <c r="FIC246" s="92"/>
      <c r="FID246" s="92"/>
      <c r="FIE246" s="92"/>
      <c r="FIF246" s="92"/>
      <c r="FIG246" s="92"/>
      <c r="FIH246" s="92"/>
      <c r="FII246" s="92"/>
      <c r="FIJ246" s="92"/>
      <c r="FIK246" s="92"/>
      <c r="FIL246" s="92"/>
      <c r="FIM246" s="92"/>
      <c r="FIN246" s="92"/>
      <c r="FIO246" s="92"/>
      <c r="FIP246" s="92"/>
      <c r="FIQ246" s="92"/>
      <c r="FIR246" s="92"/>
      <c r="FIS246" s="92"/>
      <c r="FIT246" s="92"/>
      <c r="FIU246" s="92"/>
      <c r="FIV246" s="92"/>
      <c r="FIW246" s="92"/>
      <c r="FIX246" s="92"/>
      <c r="FIY246" s="92"/>
      <c r="FIZ246" s="92"/>
      <c r="FJA246" s="92"/>
      <c r="FJB246" s="92"/>
      <c r="FJC246" s="92"/>
      <c r="FJD246" s="92"/>
      <c r="FJE246" s="92"/>
      <c r="FJF246" s="92"/>
      <c r="FJG246" s="92"/>
      <c r="FJH246" s="92"/>
      <c r="FJI246" s="92"/>
      <c r="FJJ246" s="92"/>
      <c r="FJK246" s="92"/>
      <c r="FJL246" s="92"/>
      <c r="FJM246" s="92"/>
      <c r="FJN246" s="92"/>
      <c r="FJO246" s="92"/>
      <c r="FJP246" s="92"/>
      <c r="FJQ246" s="92"/>
      <c r="FJR246" s="92"/>
      <c r="FJS246" s="92"/>
      <c r="FJT246" s="92"/>
      <c r="FJU246" s="92"/>
      <c r="FJV246" s="92"/>
      <c r="FJW246" s="92"/>
      <c r="FJX246" s="92"/>
      <c r="FJY246" s="92"/>
      <c r="FJZ246" s="92"/>
      <c r="FKA246" s="92"/>
      <c r="FKB246" s="92"/>
      <c r="FKC246" s="92"/>
      <c r="FKD246" s="92"/>
      <c r="FKE246" s="92"/>
      <c r="FKF246" s="92"/>
      <c r="FKG246" s="92"/>
      <c r="FKH246" s="92"/>
      <c r="FKI246" s="92"/>
      <c r="FKJ246" s="92"/>
      <c r="FKK246" s="92"/>
      <c r="FKL246" s="92"/>
      <c r="FKM246" s="92"/>
      <c r="FKN246" s="92"/>
      <c r="FKO246" s="92"/>
      <c r="FKP246" s="92"/>
      <c r="FKQ246" s="92"/>
      <c r="FKR246" s="92"/>
      <c r="FKS246" s="92"/>
      <c r="FKT246" s="92"/>
      <c r="FKU246" s="92"/>
      <c r="FKV246" s="92"/>
      <c r="FKW246" s="92"/>
      <c r="FKX246" s="92"/>
      <c r="FKY246" s="92"/>
      <c r="FKZ246" s="92"/>
      <c r="FLA246" s="92"/>
      <c r="FLB246" s="92"/>
      <c r="FLC246" s="92"/>
      <c r="FLD246" s="92"/>
      <c r="FLE246" s="92"/>
      <c r="FLF246" s="92"/>
      <c r="FLG246" s="92"/>
      <c r="FLH246" s="92"/>
      <c r="FLI246" s="92"/>
      <c r="FLJ246" s="92"/>
      <c r="FLK246" s="92"/>
      <c r="FLL246" s="92"/>
      <c r="FLM246" s="92"/>
      <c r="FLN246" s="92"/>
      <c r="FLO246" s="92"/>
      <c r="FLP246" s="92"/>
      <c r="FLQ246" s="92"/>
      <c r="FLR246" s="92"/>
      <c r="FLS246" s="92"/>
      <c r="FLT246" s="92"/>
      <c r="FLU246" s="92"/>
      <c r="FLV246" s="92"/>
      <c r="FLW246" s="92"/>
      <c r="FLX246" s="92"/>
      <c r="FLY246" s="92"/>
      <c r="FLZ246" s="92"/>
      <c r="FMA246" s="92"/>
      <c r="FMB246" s="92"/>
      <c r="FMC246" s="92"/>
      <c r="FMD246" s="92"/>
      <c r="FME246" s="92"/>
      <c r="FMF246" s="92"/>
      <c r="FMG246" s="92"/>
      <c r="FMH246" s="92"/>
      <c r="FMI246" s="92"/>
      <c r="FMJ246" s="92"/>
      <c r="FMK246" s="92"/>
      <c r="FML246" s="92"/>
      <c r="FMM246" s="92"/>
      <c r="FMN246" s="92"/>
      <c r="FMO246" s="92"/>
      <c r="FMP246" s="92"/>
      <c r="FMQ246" s="92"/>
      <c r="FMR246" s="92"/>
      <c r="FMS246" s="92"/>
      <c r="FMT246" s="92"/>
      <c r="FMU246" s="92"/>
      <c r="FMV246" s="92"/>
      <c r="FMW246" s="92"/>
      <c r="FMX246" s="92"/>
      <c r="FMY246" s="92"/>
      <c r="FMZ246" s="92"/>
      <c r="FNA246" s="92"/>
      <c r="FNB246" s="92"/>
      <c r="FNC246" s="92"/>
      <c r="FND246" s="92"/>
      <c r="FNE246" s="92"/>
      <c r="FNF246" s="92"/>
      <c r="FNG246" s="92"/>
      <c r="FNH246" s="92"/>
      <c r="FNI246" s="92"/>
      <c r="FNJ246" s="92"/>
      <c r="FNK246" s="92"/>
      <c r="FNL246" s="92"/>
      <c r="FNM246" s="92"/>
      <c r="FNN246" s="92"/>
      <c r="FNO246" s="92"/>
      <c r="FNP246" s="92"/>
      <c r="FNQ246" s="92"/>
      <c r="FNR246" s="92"/>
      <c r="FNS246" s="92"/>
      <c r="FNT246" s="92"/>
      <c r="FNU246" s="92"/>
      <c r="FNV246" s="92"/>
      <c r="FNW246" s="92"/>
      <c r="FNX246" s="92"/>
      <c r="FNY246" s="92"/>
      <c r="FNZ246" s="92"/>
      <c r="FOA246" s="92"/>
      <c r="FOB246" s="92"/>
      <c r="FOC246" s="92"/>
      <c r="FOD246" s="92"/>
      <c r="FOE246" s="92"/>
      <c r="FOF246" s="92"/>
      <c r="FOG246" s="92"/>
      <c r="FOH246" s="92"/>
      <c r="FOI246" s="92"/>
      <c r="FOJ246" s="92"/>
      <c r="FOK246" s="92"/>
      <c r="FOL246" s="92"/>
      <c r="FOM246" s="92"/>
      <c r="FON246" s="92"/>
      <c r="FOO246" s="92"/>
      <c r="FOP246" s="92"/>
      <c r="FOQ246" s="92"/>
      <c r="FOR246" s="92"/>
      <c r="FOS246" s="92"/>
      <c r="FOT246" s="92"/>
      <c r="FOU246" s="92"/>
      <c r="FOV246" s="92"/>
      <c r="FOW246" s="92"/>
      <c r="FOX246" s="92"/>
      <c r="FOY246" s="92"/>
      <c r="FOZ246" s="92"/>
      <c r="FPA246" s="92"/>
      <c r="FPB246" s="92"/>
      <c r="FPC246" s="92"/>
      <c r="FPD246" s="92"/>
      <c r="FPE246" s="92"/>
      <c r="FPF246" s="92"/>
      <c r="FPG246" s="92"/>
      <c r="FPH246" s="92"/>
      <c r="FPI246" s="92"/>
      <c r="FPJ246" s="92"/>
      <c r="FPK246" s="92"/>
      <c r="FPL246" s="92"/>
      <c r="FPM246" s="92"/>
      <c r="FPN246" s="92"/>
      <c r="FPO246" s="92"/>
      <c r="FPP246" s="92"/>
      <c r="FPQ246" s="92"/>
      <c r="FPR246" s="92"/>
      <c r="FPS246" s="92"/>
      <c r="FPT246" s="92"/>
      <c r="FPU246" s="92"/>
      <c r="FPV246" s="92"/>
      <c r="FPW246" s="92"/>
      <c r="FPX246" s="92"/>
      <c r="FPY246" s="92"/>
      <c r="FPZ246" s="92"/>
      <c r="FQA246" s="92"/>
      <c r="FQB246" s="92"/>
      <c r="FQC246" s="92"/>
      <c r="FQD246" s="92"/>
      <c r="FQE246" s="92"/>
      <c r="FQF246" s="92"/>
      <c r="FQG246" s="92"/>
      <c r="FQH246" s="92"/>
      <c r="FQI246" s="92"/>
      <c r="FQJ246" s="92"/>
      <c r="FQK246" s="92"/>
      <c r="FQL246" s="92"/>
      <c r="FQM246" s="92"/>
      <c r="FQN246" s="92"/>
      <c r="FQO246" s="92"/>
      <c r="FQP246" s="92"/>
      <c r="FQQ246" s="92"/>
      <c r="FQR246" s="92"/>
      <c r="FQS246" s="92"/>
      <c r="FQT246" s="92"/>
      <c r="FQU246" s="92"/>
      <c r="FQV246" s="92"/>
      <c r="FQW246" s="92"/>
      <c r="FQX246" s="92"/>
      <c r="FQY246" s="92"/>
      <c r="FQZ246" s="92"/>
      <c r="FRA246" s="92"/>
      <c r="FRB246" s="92"/>
      <c r="FRC246" s="92"/>
      <c r="FRD246" s="92"/>
      <c r="FRE246" s="92"/>
      <c r="FRF246" s="92"/>
      <c r="FRG246" s="92"/>
      <c r="FRH246" s="92"/>
      <c r="FRI246" s="92"/>
      <c r="FRJ246" s="92"/>
      <c r="FRK246" s="92"/>
      <c r="FRL246" s="92"/>
      <c r="FRM246" s="92"/>
      <c r="FRN246" s="92"/>
      <c r="FRO246" s="92"/>
      <c r="FRP246" s="92"/>
      <c r="FRQ246" s="92"/>
      <c r="FRR246" s="92"/>
      <c r="FRS246" s="92"/>
      <c r="FRT246" s="92"/>
      <c r="FRU246" s="92"/>
      <c r="FRV246" s="92"/>
      <c r="FRW246" s="92"/>
      <c r="FRX246" s="92"/>
      <c r="FRY246" s="92"/>
      <c r="FRZ246" s="92"/>
      <c r="FSA246" s="92"/>
      <c r="FSB246" s="92"/>
      <c r="FSC246" s="92"/>
      <c r="FSD246" s="92"/>
      <c r="FSE246" s="92"/>
      <c r="FSF246" s="92"/>
      <c r="FSG246" s="92"/>
      <c r="FSH246" s="92"/>
      <c r="FSI246" s="92"/>
      <c r="FSJ246" s="92"/>
      <c r="FSK246" s="92"/>
      <c r="FSL246" s="92"/>
      <c r="FSM246" s="92"/>
      <c r="FSN246" s="92"/>
      <c r="FSO246" s="92"/>
      <c r="FSP246" s="92"/>
      <c r="FSQ246" s="92"/>
      <c r="FSR246" s="92"/>
      <c r="FSS246" s="92"/>
      <c r="FST246" s="92"/>
      <c r="FSU246" s="92"/>
      <c r="FSV246" s="92"/>
      <c r="FSW246" s="92"/>
      <c r="FSX246" s="92"/>
      <c r="FSY246" s="92"/>
      <c r="FSZ246" s="92"/>
      <c r="FTA246" s="92"/>
      <c r="FTB246" s="92"/>
      <c r="FTC246" s="92"/>
      <c r="FTD246" s="92"/>
      <c r="FTE246" s="92"/>
      <c r="FTF246" s="92"/>
      <c r="FTG246" s="92"/>
      <c r="FTH246" s="92"/>
      <c r="FTI246" s="92"/>
      <c r="FTJ246" s="92"/>
      <c r="FTK246" s="92"/>
      <c r="FTL246" s="92"/>
      <c r="FTM246" s="92"/>
      <c r="FTN246" s="92"/>
      <c r="FTO246" s="92"/>
      <c r="FTP246" s="92"/>
      <c r="FTQ246" s="92"/>
      <c r="FTR246" s="92"/>
      <c r="FTS246" s="92"/>
      <c r="FTT246" s="92"/>
      <c r="FTU246" s="92"/>
      <c r="FTV246" s="92"/>
      <c r="FTW246" s="92"/>
      <c r="FTX246" s="92"/>
      <c r="FTY246" s="92"/>
      <c r="FTZ246" s="92"/>
      <c r="FUA246" s="92"/>
      <c r="FUB246" s="92"/>
      <c r="FUC246" s="92"/>
      <c r="FUD246" s="92"/>
      <c r="FUE246" s="92"/>
      <c r="FUF246" s="92"/>
      <c r="FUG246" s="92"/>
      <c r="FUH246" s="92"/>
      <c r="FUI246" s="92"/>
      <c r="FUJ246" s="92"/>
      <c r="FUK246" s="92"/>
      <c r="FUL246" s="92"/>
      <c r="FUM246" s="92"/>
      <c r="FUN246" s="92"/>
      <c r="FUO246" s="92"/>
      <c r="FUP246" s="92"/>
      <c r="FUQ246" s="92"/>
      <c r="FUR246" s="92"/>
      <c r="FUS246" s="92"/>
      <c r="FUT246" s="92"/>
      <c r="FUU246" s="92"/>
      <c r="FUV246" s="92"/>
      <c r="FUW246" s="92"/>
      <c r="FUX246" s="92"/>
      <c r="FUY246" s="92"/>
      <c r="FUZ246" s="92"/>
      <c r="FVA246" s="92"/>
      <c r="FVB246" s="92"/>
      <c r="FVC246" s="92"/>
      <c r="FVD246" s="92"/>
      <c r="FVE246" s="92"/>
      <c r="FVF246" s="92"/>
      <c r="FVG246" s="92"/>
      <c r="FVH246" s="92"/>
      <c r="FVI246" s="92"/>
      <c r="FVJ246" s="92"/>
      <c r="FVK246" s="92"/>
      <c r="FVL246" s="92"/>
      <c r="FVM246" s="92"/>
      <c r="FVN246" s="92"/>
      <c r="FVO246" s="92"/>
      <c r="FVP246" s="92"/>
      <c r="FVQ246" s="92"/>
      <c r="FVR246" s="92"/>
      <c r="FVS246" s="92"/>
      <c r="FVT246" s="92"/>
      <c r="FVU246" s="92"/>
      <c r="FVV246" s="92"/>
      <c r="FVW246" s="92"/>
      <c r="FVX246" s="92"/>
      <c r="FVY246" s="92"/>
      <c r="FVZ246" s="92"/>
      <c r="FWA246" s="92"/>
      <c r="FWB246" s="92"/>
      <c r="FWC246" s="92"/>
      <c r="FWD246" s="92"/>
      <c r="FWE246" s="92"/>
      <c r="FWF246" s="92"/>
      <c r="FWG246" s="92"/>
      <c r="FWH246" s="92"/>
      <c r="FWI246" s="92"/>
      <c r="FWJ246" s="92"/>
      <c r="FWK246" s="92"/>
      <c r="FWL246" s="92"/>
      <c r="FWM246" s="92"/>
      <c r="FWN246" s="92"/>
      <c r="FWO246" s="92"/>
      <c r="FWP246" s="92"/>
      <c r="FWQ246" s="92"/>
      <c r="FWR246" s="92"/>
      <c r="FWS246" s="92"/>
      <c r="FWT246" s="92"/>
      <c r="FWU246" s="92"/>
      <c r="FWV246" s="92"/>
      <c r="FWW246" s="92"/>
      <c r="FWX246" s="92"/>
      <c r="FWY246" s="92"/>
      <c r="FWZ246" s="92"/>
      <c r="FXA246" s="92"/>
      <c r="FXB246" s="92"/>
      <c r="FXC246" s="92"/>
      <c r="FXD246" s="92"/>
      <c r="FXE246" s="92"/>
      <c r="FXF246" s="92"/>
      <c r="FXG246" s="92"/>
      <c r="FXH246" s="92"/>
      <c r="FXI246" s="92"/>
      <c r="FXJ246" s="92"/>
      <c r="FXK246" s="92"/>
      <c r="FXL246" s="92"/>
      <c r="FXM246" s="92"/>
      <c r="FXN246" s="92"/>
      <c r="FXO246" s="92"/>
      <c r="FXP246" s="92"/>
      <c r="FXQ246" s="92"/>
      <c r="FXR246" s="92"/>
      <c r="FXS246" s="92"/>
      <c r="FXT246" s="92"/>
      <c r="FXU246" s="92"/>
      <c r="FXV246" s="92"/>
      <c r="FXW246" s="92"/>
      <c r="FXX246" s="92"/>
      <c r="FXY246" s="92"/>
      <c r="FXZ246" s="92"/>
      <c r="FYA246" s="92"/>
      <c r="FYB246" s="92"/>
      <c r="FYC246" s="92"/>
      <c r="FYD246" s="92"/>
      <c r="FYE246" s="92"/>
      <c r="FYF246" s="92"/>
      <c r="FYG246" s="92"/>
      <c r="FYH246" s="92"/>
      <c r="FYI246" s="92"/>
      <c r="FYJ246" s="92"/>
      <c r="FYK246" s="92"/>
      <c r="FYL246" s="92"/>
      <c r="FYM246" s="92"/>
      <c r="FYN246" s="92"/>
      <c r="FYO246" s="92"/>
      <c r="FYP246" s="92"/>
      <c r="FYQ246" s="92"/>
      <c r="FYR246" s="92"/>
      <c r="FYS246" s="92"/>
      <c r="FYT246" s="92"/>
      <c r="FYU246" s="92"/>
      <c r="FYV246" s="92"/>
      <c r="FYW246" s="92"/>
      <c r="FYX246" s="92"/>
      <c r="FYY246" s="92"/>
      <c r="FYZ246" s="92"/>
      <c r="FZA246" s="92"/>
      <c r="FZB246" s="92"/>
      <c r="FZC246" s="92"/>
      <c r="FZD246" s="92"/>
      <c r="FZE246" s="92"/>
      <c r="FZF246" s="92"/>
      <c r="FZG246" s="92"/>
      <c r="FZH246" s="92"/>
      <c r="FZI246" s="92"/>
      <c r="FZJ246" s="92"/>
      <c r="FZK246" s="92"/>
      <c r="FZL246" s="92"/>
      <c r="FZM246" s="92"/>
      <c r="FZN246" s="92"/>
      <c r="FZO246" s="92"/>
      <c r="FZP246" s="92"/>
      <c r="FZQ246" s="92"/>
      <c r="FZR246" s="92"/>
      <c r="FZS246" s="92"/>
      <c r="FZT246" s="92"/>
      <c r="FZU246" s="92"/>
      <c r="FZV246" s="92"/>
      <c r="FZW246" s="92"/>
      <c r="FZX246" s="92"/>
      <c r="FZY246" s="92"/>
      <c r="FZZ246" s="92"/>
      <c r="GAA246" s="92"/>
      <c r="GAB246" s="92"/>
      <c r="GAC246" s="92"/>
      <c r="GAD246" s="92"/>
      <c r="GAE246" s="92"/>
      <c r="GAF246" s="92"/>
      <c r="GAG246" s="92"/>
      <c r="GAH246" s="92"/>
      <c r="GAI246" s="92"/>
      <c r="GAJ246" s="92"/>
      <c r="GAK246" s="92"/>
      <c r="GAL246" s="92"/>
      <c r="GAM246" s="92"/>
      <c r="GAN246" s="92"/>
      <c r="GAO246" s="92"/>
      <c r="GAP246" s="92"/>
      <c r="GAQ246" s="92"/>
      <c r="GAR246" s="92"/>
      <c r="GAS246" s="92"/>
      <c r="GAT246" s="92"/>
      <c r="GAU246" s="92"/>
      <c r="GAV246" s="92"/>
      <c r="GAW246" s="92"/>
      <c r="GAX246" s="92"/>
      <c r="GAY246" s="92"/>
      <c r="GAZ246" s="92"/>
      <c r="GBA246" s="92"/>
      <c r="GBB246" s="92"/>
      <c r="GBC246" s="92"/>
      <c r="GBD246" s="92"/>
      <c r="GBE246" s="92"/>
      <c r="GBF246" s="92"/>
      <c r="GBG246" s="92"/>
      <c r="GBH246" s="92"/>
      <c r="GBI246" s="92"/>
      <c r="GBJ246" s="92"/>
      <c r="GBK246" s="92"/>
      <c r="GBL246" s="92"/>
      <c r="GBM246" s="92"/>
      <c r="GBN246" s="92"/>
      <c r="GBO246" s="92"/>
      <c r="GBP246" s="92"/>
      <c r="GBQ246" s="92"/>
      <c r="GBR246" s="92"/>
      <c r="GBS246" s="92"/>
      <c r="GBT246" s="92"/>
      <c r="GBU246" s="92"/>
      <c r="GBV246" s="92"/>
      <c r="GBW246" s="92"/>
      <c r="GBX246" s="92"/>
      <c r="GBY246" s="92"/>
      <c r="GBZ246" s="92"/>
      <c r="GCA246" s="92"/>
      <c r="GCB246" s="92"/>
      <c r="GCC246" s="92"/>
      <c r="GCD246" s="92"/>
      <c r="GCE246" s="92"/>
      <c r="GCF246" s="92"/>
      <c r="GCG246" s="92"/>
      <c r="GCH246" s="92"/>
      <c r="GCI246" s="92"/>
      <c r="GCJ246" s="92"/>
      <c r="GCK246" s="92"/>
      <c r="GCL246" s="92"/>
      <c r="GCM246" s="92"/>
      <c r="GCN246" s="92"/>
      <c r="GCO246" s="92"/>
      <c r="GCP246" s="92"/>
      <c r="GCQ246" s="92"/>
      <c r="GCR246" s="92"/>
      <c r="GCS246" s="92"/>
      <c r="GCT246" s="92"/>
      <c r="GCU246" s="92"/>
      <c r="GCV246" s="92"/>
      <c r="GCW246" s="92"/>
      <c r="GCX246" s="92"/>
      <c r="GCY246" s="92"/>
      <c r="GCZ246" s="92"/>
      <c r="GDA246" s="92"/>
      <c r="GDB246" s="92"/>
      <c r="GDC246" s="92"/>
      <c r="GDD246" s="92"/>
      <c r="GDE246" s="92"/>
      <c r="GDF246" s="92"/>
      <c r="GDG246" s="92"/>
      <c r="GDH246" s="92"/>
      <c r="GDI246" s="92"/>
      <c r="GDJ246" s="92"/>
      <c r="GDK246" s="92"/>
      <c r="GDL246" s="92"/>
      <c r="GDM246" s="92"/>
      <c r="GDN246" s="92"/>
      <c r="GDO246" s="92"/>
      <c r="GDP246" s="92"/>
      <c r="GDQ246" s="92"/>
      <c r="GDR246" s="92"/>
      <c r="GDS246" s="92"/>
      <c r="GDT246" s="92"/>
      <c r="GDU246" s="92"/>
      <c r="GDV246" s="92"/>
      <c r="GDW246" s="92"/>
      <c r="GDX246" s="92"/>
      <c r="GDY246" s="92"/>
      <c r="GDZ246" s="92"/>
      <c r="GEA246" s="92"/>
      <c r="GEB246" s="92"/>
      <c r="GEC246" s="92"/>
      <c r="GED246" s="92"/>
      <c r="GEE246" s="92"/>
      <c r="GEF246" s="92"/>
      <c r="GEG246" s="92"/>
      <c r="GEH246" s="92"/>
      <c r="GEI246" s="92"/>
      <c r="GEJ246" s="92"/>
      <c r="GEK246" s="92"/>
      <c r="GEL246" s="92"/>
      <c r="GEM246" s="92"/>
      <c r="GEN246" s="92"/>
      <c r="GEO246" s="92"/>
      <c r="GEP246" s="92"/>
      <c r="GEQ246" s="92"/>
      <c r="GER246" s="92"/>
      <c r="GES246" s="92"/>
      <c r="GET246" s="92"/>
      <c r="GEU246" s="92"/>
      <c r="GEV246" s="92"/>
      <c r="GEW246" s="92"/>
      <c r="GEX246" s="92"/>
      <c r="GEY246" s="92"/>
      <c r="GEZ246" s="92"/>
      <c r="GFA246" s="92"/>
      <c r="GFB246" s="92"/>
      <c r="GFC246" s="92"/>
      <c r="GFD246" s="92"/>
      <c r="GFE246" s="92"/>
      <c r="GFF246" s="92"/>
      <c r="GFG246" s="92"/>
      <c r="GFH246" s="92"/>
      <c r="GFI246" s="92"/>
      <c r="GFJ246" s="92"/>
      <c r="GFK246" s="92"/>
      <c r="GFL246" s="92"/>
      <c r="GFM246" s="92"/>
      <c r="GFN246" s="92"/>
      <c r="GFO246" s="92"/>
      <c r="GFP246" s="92"/>
      <c r="GFQ246" s="92"/>
      <c r="GFR246" s="92"/>
      <c r="GFS246" s="92"/>
      <c r="GFT246" s="92"/>
      <c r="GFU246" s="92"/>
      <c r="GFV246" s="92"/>
      <c r="GFW246" s="92"/>
      <c r="GFX246" s="92"/>
      <c r="GFY246" s="92"/>
      <c r="GFZ246" s="92"/>
      <c r="GGA246" s="92"/>
      <c r="GGB246" s="92"/>
      <c r="GGC246" s="92"/>
      <c r="GGD246" s="92"/>
      <c r="GGE246" s="92"/>
      <c r="GGF246" s="92"/>
      <c r="GGG246" s="92"/>
      <c r="GGH246" s="92"/>
      <c r="GGI246" s="92"/>
      <c r="GGJ246" s="92"/>
      <c r="GGK246" s="92"/>
      <c r="GGL246" s="92"/>
      <c r="GGM246" s="92"/>
      <c r="GGN246" s="92"/>
      <c r="GGO246" s="92"/>
      <c r="GGP246" s="92"/>
      <c r="GGQ246" s="92"/>
      <c r="GGR246" s="92"/>
      <c r="GGS246" s="92"/>
      <c r="GGT246" s="92"/>
      <c r="GGU246" s="92"/>
      <c r="GGV246" s="92"/>
      <c r="GGW246" s="92"/>
      <c r="GGX246" s="92"/>
      <c r="GGY246" s="92"/>
      <c r="GGZ246" s="92"/>
      <c r="GHA246" s="92"/>
      <c r="GHB246" s="92"/>
      <c r="GHC246" s="92"/>
      <c r="GHD246" s="92"/>
      <c r="GHE246" s="92"/>
      <c r="GHF246" s="92"/>
      <c r="GHG246" s="92"/>
      <c r="GHH246" s="92"/>
      <c r="GHI246" s="92"/>
      <c r="GHJ246" s="92"/>
      <c r="GHK246" s="92"/>
      <c r="GHL246" s="92"/>
      <c r="GHM246" s="92"/>
      <c r="GHN246" s="92"/>
      <c r="GHO246" s="92"/>
      <c r="GHP246" s="92"/>
      <c r="GHQ246" s="92"/>
      <c r="GHR246" s="92"/>
      <c r="GHS246" s="92"/>
      <c r="GHT246" s="92"/>
      <c r="GHU246" s="92"/>
      <c r="GHV246" s="92"/>
      <c r="GHW246" s="92"/>
      <c r="GHX246" s="92"/>
      <c r="GHY246" s="92"/>
      <c r="GHZ246" s="92"/>
      <c r="GIA246" s="92"/>
      <c r="GIB246" s="92"/>
      <c r="GIC246" s="92"/>
      <c r="GID246" s="92"/>
      <c r="GIE246" s="92"/>
      <c r="GIF246" s="92"/>
      <c r="GIG246" s="92"/>
      <c r="GIH246" s="92"/>
      <c r="GII246" s="92"/>
      <c r="GIJ246" s="92"/>
      <c r="GIK246" s="92"/>
      <c r="GIL246" s="92"/>
      <c r="GIM246" s="92"/>
      <c r="GIN246" s="92"/>
      <c r="GIO246" s="92"/>
      <c r="GIP246" s="92"/>
      <c r="GIQ246" s="92"/>
      <c r="GIR246" s="92"/>
      <c r="GIS246" s="92"/>
      <c r="GIT246" s="92"/>
      <c r="GIU246" s="92"/>
      <c r="GIV246" s="92"/>
      <c r="GIW246" s="92"/>
      <c r="GIX246" s="92"/>
      <c r="GIY246" s="92"/>
      <c r="GIZ246" s="92"/>
      <c r="GJA246" s="92"/>
      <c r="GJB246" s="92"/>
      <c r="GJC246" s="92"/>
      <c r="GJD246" s="92"/>
      <c r="GJE246" s="92"/>
      <c r="GJF246" s="92"/>
      <c r="GJG246" s="92"/>
      <c r="GJH246" s="92"/>
      <c r="GJI246" s="92"/>
      <c r="GJJ246" s="92"/>
      <c r="GJK246" s="92"/>
      <c r="GJL246" s="92"/>
      <c r="GJM246" s="92"/>
      <c r="GJN246" s="92"/>
      <c r="GJO246" s="92"/>
      <c r="GJP246" s="92"/>
      <c r="GJQ246" s="92"/>
      <c r="GJR246" s="92"/>
      <c r="GJS246" s="92"/>
      <c r="GJT246" s="92"/>
      <c r="GJU246" s="92"/>
      <c r="GJV246" s="92"/>
      <c r="GJW246" s="92"/>
      <c r="GJX246" s="92"/>
      <c r="GJY246" s="92"/>
      <c r="GJZ246" s="92"/>
      <c r="GKA246" s="92"/>
      <c r="GKB246" s="92"/>
      <c r="GKC246" s="92"/>
      <c r="GKD246" s="92"/>
      <c r="GKE246" s="92"/>
      <c r="GKF246" s="92"/>
      <c r="GKG246" s="92"/>
      <c r="GKH246" s="92"/>
      <c r="GKI246" s="92"/>
      <c r="GKJ246" s="92"/>
      <c r="GKK246" s="92"/>
      <c r="GKL246" s="92"/>
      <c r="GKM246" s="92"/>
      <c r="GKN246" s="92"/>
      <c r="GKO246" s="92"/>
      <c r="GKP246" s="92"/>
      <c r="GKQ246" s="92"/>
      <c r="GKR246" s="92"/>
      <c r="GKS246" s="92"/>
      <c r="GKT246" s="92"/>
      <c r="GKU246" s="92"/>
      <c r="GKV246" s="92"/>
      <c r="GKW246" s="92"/>
      <c r="GKX246" s="92"/>
      <c r="GKY246" s="92"/>
      <c r="GKZ246" s="92"/>
      <c r="GLA246" s="92"/>
      <c r="GLB246" s="92"/>
      <c r="GLC246" s="92"/>
      <c r="GLD246" s="92"/>
      <c r="GLE246" s="92"/>
      <c r="GLF246" s="92"/>
      <c r="GLG246" s="92"/>
      <c r="GLH246" s="92"/>
      <c r="GLI246" s="92"/>
      <c r="GLJ246" s="92"/>
      <c r="GLK246" s="92"/>
      <c r="GLL246" s="92"/>
      <c r="GLM246" s="92"/>
      <c r="GLN246" s="92"/>
      <c r="GLO246" s="92"/>
      <c r="GLP246" s="92"/>
      <c r="GLQ246" s="92"/>
      <c r="GLR246" s="92"/>
      <c r="GLS246" s="92"/>
      <c r="GLT246" s="92"/>
      <c r="GLU246" s="92"/>
      <c r="GLV246" s="92"/>
      <c r="GLW246" s="92"/>
      <c r="GLX246" s="92"/>
      <c r="GLY246" s="92"/>
      <c r="GLZ246" s="92"/>
      <c r="GMA246" s="92"/>
      <c r="GMB246" s="92"/>
      <c r="GMC246" s="92"/>
      <c r="GMD246" s="92"/>
      <c r="GME246" s="92"/>
      <c r="GMF246" s="92"/>
      <c r="GMG246" s="92"/>
      <c r="GMH246" s="92"/>
      <c r="GMI246" s="92"/>
      <c r="GMJ246" s="92"/>
      <c r="GMK246" s="92"/>
      <c r="GML246" s="92"/>
      <c r="GMM246" s="92"/>
      <c r="GMN246" s="92"/>
      <c r="GMO246" s="92"/>
      <c r="GMP246" s="92"/>
      <c r="GMQ246" s="92"/>
      <c r="GMR246" s="92"/>
      <c r="GMS246" s="92"/>
      <c r="GMT246" s="92"/>
      <c r="GMU246" s="92"/>
      <c r="GMV246" s="92"/>
      <c r="GMW246" s="92"/>
      <c r="GMX246" s="92"/>
      <c r="GMY246" s="92"/>
      <c r="GMZ246" s="92"/>
      <c r="GNA246" s="92"/>
      <c r="GNB246" s="92"/>
      <c r="GNC246" s="92"/>
      <c r="GND246" s="92"/>
      <c r="GNE246" s="92"/>
      <c r="GNF246" s="92"/>
      <c r="GNG246" s="92"/>
      <c r="GNH246" s="92"/>
      <c r="GNI246" s="92"/>
      <c r="GNJ246" s="92"/>
      <c r="GNK246" s="92"/>
      <c r="GNL246" s="92"/>
      <c r="GNM246" s="92"/>
      <c r="GNN246" s="92"/>
      <c r="GNO246" s="92"/>
      <c r="GNP246" s="92"/>
      <c r="GNQ246" s="92"/>
      <c r="GNR246" s="92"/>
      <c r="GNS246" s="92"/>
      <c r="GNT246" s="92"/>
      <c r="GNU246" s="92"/>
      <c r="GNV246" s="92"/>
      <c r="GNW246" s="92"/>
      <c r="GNX246" s="92"/>
      <c r="GNY246" s="92"/>
      <c r="GNZ246" s="92"/>
      <c r="GOA246" s="92"/>
      <c r="GOB246" s="92"/>
      <c r="GOC246" s="92"/>
      <c r="GOD246" s="92"/>
      <c r="GOE246" s="92"/>
      <c r="GOF246" s="92"/>
      <c r="GOG246" s="92"/>
      <c r="GOH246" s="92"/>
      <c r="GOI246" s="92"/>
      <c r="GOJ246" s="92"/>
      <c r="GOK246" s="92"/>
      <c r="GOL246" s="92"/>
      <c r="GOM246" s="92"/>
      <c r="GON246" s="92"/>
      <c r="GOO246" s="92"/>
      <c r="GOP246" s="92"/>
      <c r="GOQ246" s="92"/>
      <c r="GOR246" s="92"/>
      <c r="GOS246" s="92"/>
      <c r="GOT246" s="92"/>
      <c r="GOU246" s="92"/>
      <c r="GOV246" s="92"/>
      <c r="GOW246" s="92"/>
      <c r="GOX246" s="92"/>
      <c r="GOY246" s="92"/>
      <c r="GOZ246" s="92"/>
      <c r="GPA246" s="92"/>
      <c r="GPB246" s="92"/>
      <c r="GPC246" s="92"/>
      <c r="GPD246" s="92"/>
      <c r="GPE246" s="92"/>
      <c r="GPF246" s="92"/>
      <c r="GPG246" s="92"/>
      <c r="GPH246" s="92"/>
      <c r="GPI246" s="92"/>
      <c r="GPJ246" s="92"/>
      <c r="GPK246" s="92"/>
      <c r="GPL246" s="92"/>
      <c r="GPM246" s="92"/>
      <c r="GPN246" s="92"/>
      <c r="GPO246" s="92"/>
      <c r="GPP246" s="92"/>
      <c r="GPQ246" s="92"/>
      <c r="GPR246" s="92"/>
      <c r="GPS246" s="92"/>
      <c r="GPT246" s="92"/>
      <c r="GPU246" s="92"/>
      <c r="GPV246" s="92"/>
      <c r="GPW246" s="92"/>
      <c r="GPX246" s="92"/>
      <c r="GPY246" s="92"/>
      <c r="GPZ246" s="92"/>
      <c r="GQA246" s="92"/>
      <c r="GQB246" s="92"/>
      <c r="GQC246" s="92"/>
      <c r="GQD246" s="92"/>
      <c r="GQE246" s="92"/>
      <c r="GQF246" s="92"/>
      <c r="GQG246" s="92"/>
      <c r="GQH246" s="92"/>
      <c r="GQI246" s="92"/>
      <c r="GQJ246" s="92"/>
      <c r="GQK246" s="92"/>
      <c r="GQL246" s="92"/>
      <c r="GQM246" s="92"/>
      <c r="GQN246" s="92"/>
      <c r="GQO246" s="92"/>
      <c r="GQP246" s="92"/>
      <c r="GQQ246" s="92"/>
      <c r="GQR246" s="92"/>
      <c r="GQS246" s="92"/>
      <c r="GQT246" s="92"/>
      <c r="GQU246" s="92"/>
      <c r="GQV246" s="92"/>
      <c r="GQW246" s="92"/>
      <c r="GQX246" s="92"/>
      <c r="GQY246" s="92"/>
      <c r="GQZ246" s="92"/>
      <c r="GRA246" s="92"/>
      <c r="GRB246" s="92"/>
      <c r="GRC246" s="92"/>
      <c r="GRD246" s="92"/>
      <c r="GRE246" s="92"/>
      <c r="GRF246" s="92"/>
      <c r="GRG246" s="92"/>
      <c r="GRH246" s="92"/>
      <c r="GRI246" s="92"/>
      <c r="GRJ246" s="92"/>
      <c r="GRK246" s="92"/>
      <c r="GRL246" s="92"/>
      <c r="GRM246" s="92"/>
      <c r="GRN246" s="92"/>
      <c r="GRO246" s="92"/>
      <c r="GRP246" s="92"/>
      <c r="GRQ246" s="92"/>
      <c r="GRR246" s="92"/>
      <c r="GRS246" s="92"/>
      <c r="GRT246" s="92"/>
      <c r="GRU246" s="92"/>
      <c r="GRV246" s="92"/>
      <c r="GRW246" s="92"/>
      <c r="GRX246" s="92"/>
      <c r="GRY246" s="92"/>
      <c r="GRZ246" s="92"/>
      <c r="GSA246" s="92"/>
      <c r="GSB246" s="92"/>
      <c r="GSC246" s="92"/>
      <c r="GSD246" s="92"/>
      <c r="GSE246" s="92"/>
      <c r="GSF246" s="92"/>
      <c r="GSG246" s="92"/>
      <c r="GSH246" s="92"/>
      <c r="GSI246" s="92"/>
      <c r="GSJ246" s="92"/>
      <c r="GSK246" s="92"/>
      <c r="GSL246" s="92"/>
      <c r="GSM246" s="92"/>
      <c r="GSN246" s="92"/>
      <c r="GSO246" s="92"/>
      <c r="GSP246" s="92"/>
      <c r="GSQ246" s="92"/>
      <c r="GSR246" s="92"/>
      <c r="GSS246" s="92"/>
      <c r="GST246" s="92"/>
      <c r="GSU246" s="92"/>
      <c r="GSV246" s="92"/>
      <c r="GSW246" s="92"/>
      <c r="GSX246" s="92"/>
      <c r="GSY246" s="92"/>
      <c r="GSZ246" s="92"/>
      <c r="GTA246" s="92"/>
      <c r="GTB246" s="92"/>
      <c r="GTC246" s="92"/>
      <c r="GTD246" s="92"/>
      <c r="GTE246" s="92"/>
      <c r="GTF246" s="92"/>
      <c r="GTG246" s="92"/>
      <c r="GTH246" s="92"/>
      <c r="GTI246" s="92"/>
      <c r="GTJ246" s="92"/>
      <c r="GTK246" s="92"/>
      <c r="GTL246" s="92"/>
      <c r="GTM246" s="92"/>
      <c r="GTN246" s="92"/>
      <c r="GTO246" s="92"/>
      <c r="GTP246" s="92"/>
      <c r="GTQ246" s="92"/>
      <c r="GTR246" s="92"/>
      <c r="GTS246" s="92"/>
      <c r="GTT246" s="92"/>
      <c r="GTU246" s="92"/>
      <c r="GTV246" s="92"/>
      <c r="GTW246" s="92"/>
      <c r="GTX246" s="92"/>
      <c r="GTY246" s="92"/>
      <c r="GTZ246" s="92"/>
      <c r="GUA246" s="92"/>
      <c r="GUB246" s="92"/>
      <c r="GUC246" s="92"/>
      <c r="GUD246" s="92"/>
      <c r="GUE246" s="92"/>
      <c r="GUF246" s="92"/>
      <c r="GUG246" s="92"/>
      <c r="GUH246" s="92"/>
      <c r="GUI246" s="92"/>
      <c r="GUJ246" s="92"/>
      <c r="GUK246" s="92"/>
      <c r="GUL246" s="92"/>
      <c r="GUM246" s="92"/>
      <c r="GUN246" s="92"/>
      <c r="GUO246" s="92"/>
      <c r="GUP246" s="92"/>
      <c r="GUQ246" s="92"/>
      <c r="GUR246" s="92"/>
      <c r="GUS246" s="92"/>
      <c r="GUT246" s="92"/>
      <c r="GUU246" s="92"/>
      <c r="GUV246" s="92"/>
      <c r="GUW246" s="92"/>
      <c r="GUX246" s="92"/>
      <c r="GUY246" s="92"/>
      <c r="GUZ246" s="92"/>
      <c r="GVA246" s="92"/>
      <c r="GVB246" s="92"/>
      <c r="GVC246" s="92"/>
      <c r="GVD246" s="92"/>
      <c r="GVE246" s="92"/>
      <c r="GVF246" s="92"/>
      <c r="GVG246" s="92"/>
      <c r="GVH246" s="92"/>
      <c r="GVI246" s="92"/>
      <c r="GVJ246" s="92"/>
      <c r="GVK246" s="92"/>
      <c r="GVL246" s="92"/>
      <c r="GVM246" s="92"/>
      <c r="GVN246" s="92"/>
      <c r="GVO246" s="92"/>
      <c r="GVP246" s="92"/>
      <c r="GVQ246" s="92"/>
      <c r="GVR246" s="92"/>
      <c r="GVS246" s="92"/>
      <c r="GVT246" s="92"/>
      <c r="GVU246" s="92"/>
      <c r="GVV246" s="92"/>
      <c r="GVW246" s="92"/>
      <c r="GVX246" s="92"/>
      <c r="GVY246" s="92"/>
      <c r="GVZ246" s="92"/>
      <c r="GWA246" s="92"/>
      <c r="GWB246" s="92"/>
      <c r="GWC246" s="92"/>
      <c r="GWD246" s="92"/>
      <c r="GWE246" s="92"/>
      <c r="GWF246" s="92"/>
      <c r="GWG246" s="92"/>
      <c r="GWH246" s="92"/>
      <c r="GWI246" s="92"/>
      <c r="GWJ246" s="92"/>
      <c r="GWK246" s="92"/>
      <c r="GWL246" s="92"/>
      <c r="GWM246" s="92"/>
      <c r="GWN246" s="92"/>
      <c r="GWO246" s="92"/>
      <c r="GWP246" s="92"/>
      <c r="GWQ246" s="92"/>
      <c r="GWR246" s="92"/>
      <c r="GWS246" s="92"/>
      <c r="GWT246" s="92"/>
      <c r="GWU246" s="92"/>
      <c r="GWV246" s="92"/>
      <c r="GWW246" s="92"/>
      <c r="GWX246" s="92"/>
      <c r="GWY246" s="92"/>
      <c r="GWZ246" s="92"/>
      <c r="GXA246" s="92"/>
      <c r="GXB246" s="92"/>
      <c r="GXC246" s="92"/>
      <c r="GXD246" s="92"/>
      <c r="GXE246" s="92"/>
      <c r="GXF246" s="92"/>
      <c r="GXG246" s="92"/>
      <c r="GXH246" s="92"/>
      <c r="GXI246" s="92"/>
      <c r="GXJ246" s="92"/>
      <c r="GXK246" s="92"/>
      <c r="GXL246" s="92"/>
      <c r="GXM246" s="92"/>
      <c r="GXN246" s="92"/>
      <c r="GXO246" s="92"/>
      <c r="GXP246" s="92"/>
      <c r="GXQ246" s="92"/>
      <c r="GXR246" s="92"/>
      <c r="GXS246" s="92"/>
      <c r="GXT246" s="92"/>
      <c r="GXU246" s="92"/>
      <c r="GXV246" s="92"/>
      <c r="GXW246" s="92"/>
      <c r="GXX246" s="92"/>
      <c r="GXY246" s="92"/>
      <c r="GXZ246" s="92"/>
      <c r="GYA246" s="92"/>
      <c r="GYB246" s="92"/>
      <c r="GYC246" s="92"/>
      <c r="GYD246" s="92"/>
      <c r="GYE246" s="92"/>
      <c r="GYF246" s="92"/>
      <c r="GYG246" s="92"/>
      <c r="GYH246" s="92"/>
      <c r="GYI246" s="92"/>
      <c r="GYJ246" s="92"/>
      <c r="GYK246" s="92"/>
      <c r="GYL246" s="92"/>
      <c r="GYM246" s="92"/>
      <c r="GYN246" s="92"/>
      <c r="GYO246" s="92"/>
      <c r="GYP246" s="92"/>
      <c r="GYQ246" s="92"/>
      <c r="GYR246" s="92"/>
      <c r="GYS246" s="92"/>
      <c r="GYT246" s="92"/>
      <c r="GYU246" s="92"/>
      <c r="GYV246" s="92"/>
      <c r="GYW246" s="92"/>
      <c r="GYX246" s="92"/>
      <c r="GYY246" s="92"/>
      <c r="GYZ246" s="92"/>
      <c r="GZA246" s="92"/>
      <c r="GZB246" s="92"/>
      <c r="GZC246" s="92"/>
      <c r="GZD246" s="92"/>
      <c r="GZE246" s="92"/>
      <c r="GZF246" s="92"/>
      <c r="GZG246" s="92"/>
      <c r="GZH246" s="92"/>
      <c r="GZI246" s="92"/>
      <c r="GZJ246" s="92"/>
      <c r="GZK246" s="92"/>
      <c r="GZL246" s="92"/>
      <c r="GZM246" s="92"/>
      <c r="GZN246" s="92"/>
      <c r="GZO246" s="92"/>
      <c r="GZP246" s="92"/>
      <c r="GZQ246" s="92"/>
      <c r="GZR246" s="92"/>
      <c r="GZS246" s="92"/>
      <c r="GZT246" s="92"/>
      <c r="GZU246" s="92"/>
      <c r="GZV246" s="92"/>
      <c r="GZW246" s="92"/>
      <c r="GZX246" s="92"/>
      <c r="GZY246" s="92"/>
      <c r="GZZ246" s="92"/>
      <c r="HAA246" s="92"/>
      <c r="HAB246" s="92"/>
      <c r="HAC246" s="92"/>
      <c r="HAD246" s="92"/>
      <c r="HAE246" s="92"/>
      <c r="HAF246" s="92"/>
      <c r="HAG246" s="92"/>
      <c r="HAH246" s="92"/>
      <c r="HAI246" s="92"/>
      <c r="HAJ246" s="92"/>
      <c r="HAK246" s="92"/>
      <c r="HAL246" s="92"/>
      <c r="HAM246" s="92"/>
      <c r="HAN246" s="92"/>
      <c r="HAO246" s="92"/>
      <c r="HAP246" s="92"/>
      <c r="HAQ246" s="92"/>
      <c r="HAR246" s="92"/>
      <c r="HAS246" s="92"/>
      <c r="HAT246" s="92"/>
      <c r="HAU246" s="92"/>
      <c r="HAV246" s="92"/>
      <c r="HAW246" s="92"/>
      <c r="HAX246" s="92"/>
      <c r="HAY246" s="92"/>
      <c r="HAZ246" s="92"/>
      <c r="HBA246" s="92"/>
      <c r="HBB246" s="92"/>
      <c r="HBC246" s="92"/>
      <c r="HBD246" s="92"/>
      <c r="HBE246" s="92"/>
      <c r="HBF246" s="92"/>
      <c r="HBG246" s="92"/>
      <c r="HBH246" s="92"/>
      <c r="HBI246" s="92"/>
      <c r="HBJ246" s="92"/>
      <c r="HBK246" s="92"/>
      <c r="HBL246" s="92"/>
      <c r="HBM246" s="92"/>
      <c r="HBN246" s="92"/>
      <c r="HBO246" s="92"/>
      <c r="HBP246" s="92"/>
      <c r="HBQ246" s="92"/>
      <c r="HBR246" s="92"/>
      <c r="HBS246" s="92"/>
      <c r="HBT246" s="92"/>
      <c r="HBU246" s="92"/>
      <c r="HBV246" s="92"/>
      <c r="HBW246" s="92"/>
      <c r="HBX246" s="92"/>
      <c r="HBY246" s="92"/>
      <c r="HBZ246" s="92"/>
      <c r="HCA246" s="92"/>
      <c r="HCB246" s="92"/>
      <c r="HCC246" s="92"/>
      <c r="HCD246" s="92"/>
      <c r="HCE246" s="92"/>
      <c r="HCF246" s="92"/>
      <c r="HCG246" s="92"/>
      <c r="HCH246" s="92"/>
      <c r="HCI246" s="92"/>
      <c r="HCJ246" s="92"/>
      <c r="HCK246" s="92"/>
      <c r="HCL246" s="92"/>
      <c r="HCM246" s="92"/>
      <c r="HCN246" s="92"/>
      <c r="HCO246" s="92"/>
      <c r="HCP246" s="92"/>
      <c r="HCQ246" s="92"/>
      <c r="HCR246" s="92"/>
      <c r="HCS246" s="92"/>
      <c r="HCT246" s="92"/>
      <c r="HCU246" s="92"/>
      <c r="HCV246" s="92"/>
      <c r="HCW246" s="92"/>
      <c r="HCX246" s="92"/>
      <c r="HCY246" s="92"/>
      <c r="HCZ246" s="92"/>
      <c r="HDA246" s="92"/>
      <c r="HDB246" s="92"/>
      <c r="HDC246" s="92"/>
      <c r="HDD246" s="92"/>
      <c r="HDE246" s="92"/>
      <c r="HDF246" s="92"/>
      <c r="HDG246" s="92"/>
      <c r="HDH246" s="92"/>
      <c r="HDI246" s="92"/>
      <c r="HDJ246" s="92"/>
      <c r="HDK246" s="92"/>
      <c r="HDL246" s="92"/>
      <c r="HDM246" s="92"/>
      <c r="HDN246" s="92"/>
      <c r="HDO246" s="92"/>
      <c r="HDP246" s="92"/>
      <c r="HDQ246" s="92"/>
      <c r="HDR246" s="92"/>
      <c r="HDS246" s="92"/>
      <c r="HDT246" s="92"/>
      <c r="HDU246" s="92"/>
      <c r="HDV246" s="92"/>
      <c r="HDW246" s="92"/>
      <c r="HDX246" s="92"/>
      <c r="HDY246" s="92"/>
      <c r="HDZ246" s="92"/>
      <c r="HEA246" s="92"/>
      <c r="HEB246" s="92"/>
      <c r="HEC246" s="92"/>
      <c r="HED246" s="92"/>
      <c r="HEE246" s="92"/>
      <c r="HEF246" s="92"/>
      <c r="HEG246" s="92"/>
      <c r="HEH246" s="92"/>
      <c r="HEI246" s="92"/>
      <c r="HEJ246" s="92"/>
      <c r="HEK246" s="92"/>
      <c r="HEL246" s="92"/>
      <c r="HEM246" s="92"/>
      <c r="HEN246" s="92"/>
      <c r="HEO246" s="92"/>
      <c r="HEP246" s="92"/>
      <c r="HEQ246" s="92"/>
      <c r="HER246" s="92"/>
      <c r="HES246" s="92"/>
      <c r="HET246" s="92"/>
      <c r="HEU246" s="92"/>
      <c r="HEV246" s="92"/>
      <c r="HEW246" s="92"/>
      <c r="HEX246" s="92"/>
      <c r="HEY246" s="92"/>
      <c r="HEZ246" s="92"/>
      <c r="HFA246" s="92"/>
      <c r="HFB246" s="92"/>
      <c r="HFC246" s="92"/>
      <c r="HFD246" s="92"/>
      <c r="HFE246" s="92"/>
      <c r="HFF246" s="92"/>
      <c r="HFG246" s="92"/>
      <c r="HFH246" s="92"/>
      <c r="HFI246" s="92"/>
      <c r="HFJ246" s="92"/>
      <c r="HFK246" s="92"/>
      <c r="HFL246" s="92"/>
      <c r="HFM246" s="92"/>
      <c r="HFN246" s="92"/>
      <c r="HFO246" s="92"/>
      <c r="HFP246" s="92"/>
      <c r="HFQ246" s="92"/>
      <c r="HFR246" s="92"/>
      <c r="HFS246" s="92"/>
      <c r="HFT246" s="92"/>
      <c r="HFU246" s="92"/>
      <c r="HFV246" s="92"/>
      <c r="HFW246" s="92"/>
      <c r="HFX246" s="92"/>
      <c r="HFY246" s="92"/>
      <c r="HFZ246" s="92"/>
      <c r="HGA246" s="92"/>
      <c r="HGB246" s="92"/>
      <c r="HGC246" s="92"/>
      <c r="HGD246" s="92"/>
      <c r="HGE246" s="92"/>
      <c r="HGF246" s="92"/>
      <c r="HGG246" s="92"/>
      <c r="HGH246" s="92"/>
      <c r="HGI246" s="92"/>
      <c r="HGJ246" s="92"/>
      <c r="HGK246" s="92"/>
      <c r="HGL246" s="92"/>
      <c r="HGM246" s="92"/>
      <c r="HGN246" s="92"/>
      <c r="HGO246" s="92"/>
      <c r="HGP246" s="92"/>
      <c r="HGQ246" s="92"/>
      <c r="HGR246" s="92"/>
      <c r="HGS246" s="92"/>
      <c r="HGT246" s="92"/>
      <c r="HGU246" s="92"/>
      <c r="HGV246" s="92"/>
      <c r="HGW246" s="92"/>
      <c r="HGX246" s="92"/>
      <c r="HGY246" s="92"/>
      <c r="HGZ246" s="92"/>
      <c r="HHA246" s="92"/>
      <c r="HHB246" s="92"/>
      <c r="HHC246" s="92"/>
      <c r="HHD246" s="92"/>
      <c r="HHE246" s="92"/>
      <c r="HHF246" s="92"/>
      <c r="HHG246" s="92"/>
      <c r="HHH246" s="92"/>
      <c r="HHI246" s="92"/>
      <c r="HHJ246" s="92"/>
      <c r="HHK246" s="92"/>
      <c r="HHL246" s="92"/>
      <c r="HHM246" s="92"/>
      <c r="HHN246" s="92"/>
      <c r="HHO246" s="92"/>
      <c r="HHP246" s="92"/>
      <c r="HHQ246" s="92"/>
      <c r="HHR246" s="92"/>
      <c r="HHS246" s="92"/>
      <c r="HHT246" s="92"/>
      <c r="HHU246" s="92"/>
      <c r="HHV246" s="92"/>
      <c r="HHW246" s="92"/>
      <c r="HHX246" s="92"/>
      <c r="HHY246" s="92"/>
      <c r="HHZ246" s="92"/>
      <c r="HIA246" s="92"/>
      <c r="HIB246" s="92"/>
      <c r="HIC246" s="92"/>
      <c r="HID246" s="92"/>
      <c r="HIE246" s="92"/>
      <c r="HIF246" s="92"/>
      <c r="HIG246" s="92"/>
      <c r="HIH246" s="92"/>
      <c r="HII246" s="92"/>
      <c r="HIJ246" s="92"/>
      <c r="HIK246" s="92"/>
      <c r="HIL246" s="92"/>
      <c r="HIM246" s="92"/>
      <c r="HIN246" s="92"/>
      <c r="HIO246" s="92"/>
      <c r="HIP246" s="92"/>
      <c r="HIQ246" s="92"/>
      <c r="HIR246" s="92"/>
      <c r="HIS246" s="92"/>
      <c r="HIT246" s="92"/>
      <c r="HIU246" s="92"/>
      <c r="HIV246" s="92"/>
      <c r="HIW246" s="92"/>
      <c r="HIX246" s="92"/>
      <c r="HIY246" s="92"/>
      <c r="HIZ246" s="92"/>
      <c r="HJA246" s="92"/>
      <c r="HJB246" s="92"/>
      <c r="HJC246" s="92"/>
      <c r="HJD246" s="92"/>
      <c r="HJE246" s="92"/>
      <c r="HJF246" s="92"/>
      <c r="HJG246" s="92"/>
      <c r="HJH246" s="92"/>
      <c r="HJI246" s="92"/>
      <c r="HJJ246" s="92"/>
      <c r="HJK246" s="92"/>
      <c r="HJL246" s="92"/>
      <c r="HJM246" s="92"/>
      <c r="HJN246" s="92"/>
      <c r="HJO246" s="92"/>
      <c r="HJP246" s="92"/>
      <c r="HJQ246" s="92"/>
      <c r="HJR246" s="92"/>
      <c r="HJS246" s="92"/>
      <c r="HJT246" s="92"/>
      <c r="HJU246" s="92"/>
      <c r="HJV246" s="92"/>
      <c r="HJW246" s="92"/>
      <c r="HJX246" s="92"/>
      <c r="HJY246" s="92"/>
      <c r="HJZ246" s="92"/>
      <c r="HKA246" s="92"/>
      <c r="HKB246" s="92"/>
      <c r="HKC246" s="92"/>
      <c r="HKD246" s="92"/>
      <c r="HKE246" s="92"/>
      <c r="HKF246" s="92"/>
      <c r="HKG246" s="92"/>
      <c r="HKH246" s="92"/>
      <c r="HKI246" s="92"/>
      <c r="HKJ246" s="92"/>
      <c r="HKK246" s="92"/>
      <c r="HKL246" s="92"/>
      <c r="HKM246" s="92"/>
      <c r="HKN246" s="92"/>
      <c r="HKO246" s="92"/>
      <c r="HKP246" s="92"/>
      <c r="HKQ246" s="92"/>
      <c r="HKR246" s="92"/>
      <c r="HKS246" s="92"/>
      <c r="HKT246" s="92"/>
      <c r="HKU246" s="92"/>
      <c r="HKV246" s="92"/>
      <c r="HKW246" s="92"/>
      <c r="HKX246" s="92"/>
      <c r="HKY246" s="92"/>
      <c r="HKZ246" s="92"/>
      <c r="HLA246" s="92"/>
      <c r="HLB246" s="92"/>
      <c r="HLC246" s="92"/>
      <c r="HLD246" s="92"/>
      <c r="HLE246" s="92"/>
      <c r="HLF246" s="92"/>
      <c r="HLG246" s="92"/>
      <c r="HLH246" s="92"/>
      <c r="HLI246" s="92"/>
      <c r="HLJ246" s="92"/>
      <c r="HLK246" s="92"/>
      <c r="HLL246" s="92"/>
      <c r="HLM246" s="92"/>
      <c r="HLN246" s="92"/>
      <c r="HLO246" s="92"/>
      <c r="HLP246" s="92"/>
      <c r="HLQ246" s="92"/>
      <c r="HLR246" s="92"/>
      <c r="HLS246" s="92"/>
      <c r="HLT246" s="92"/>
      <c r="HLU246" s="92"/>
      <c r="HLV246" s="92"/>
      <c r="HLW246" s="92"/>
      <c r="HLX246" s="92"/>
      <c r="HLY246" s="92"/>
      <c r="HLZ246" s="92"/>
      <c r="HMA246" s="92"/>
      <c r="HMB246" s="92"/>
      <c r="HMC246" s="92"/>
      <c r="HMD246" s="92"/>
      <c r="HME246" s="92"/>
      <c r="HMF246" s="92"/>
      <c r="HMG246" s="92"/>
      <c r="HMH246" s="92"/>
      <c r="HMI246" s="92"/>
      <c r="HMJ246" s="92"/>
      <c r="HMK246" s="92"/>
      <c r="HML246" s="92"/>
      <c r="HMM246" s="92"/>
      <c r="HMN246" s="92"/>
      <c r="HMO246" s="92"/>
      <c r="HMP246" s="92"/>
      <c r="HMQ246" s="92"/>
      <c r="HMR246" s="92"/>
      <c r="HMS246" s="92"/>
      <c r="HMT246" s="92"/>
      <c r="HMU246" s="92"/>
      <c r="HMV246" s="92"/>
      <c r="HMW246" s="92"/>
      <c r="HMX246" s="92"/>
      <c r="HMY246" s="92"/>
      <c r="HMZ246" s="92"/>
      <c r="HNA246" s="92"/>
      <c r="HNB246" s="92"/>
      <c r="HNC246" s="92"/>
      <c r="HND246" s="92"/>
      <c r="HNE246" s="92"/>
      <c r="HNF246" s="92"/>
      <c r="HNG246" s="92"/>
      <c r="HNH246" s="92"/>
      <c r="HNI246" s="92"/>
      <c r="HNJ246" s="92"/>
      <c r="HNK246" s="92"/>
      <c r="HNL246" s="92"/>
      <c r="HNM246" s="92"/>
      <c r="HNN246" s="92"/>
      <c r="HNO246" s="92"/>
      <c r="HNP246" s="92"/>
      <c r="HNQ246" s="92"/>
      <c r="HNR246" s="92"/>
      <c r="HNS246" s="92"/>
      <c r="HNT246" s="92"/>
      <c r="HNU246" s="92"/>
      <c r="HNV246" s="92"/>
      <c r="HNW246" s="92"/>
      <c r="HNX246" s="92"/>
      <c r="HNY246" s="92"/>
      <c r="HNZ246" s="92"/>
      <c r="HOA246" s="92"/>
      <c r="HOB246" s="92"/>
      <c r="HOC246" s="92"/>
      <c r="HOD246" s="92"/>
      <c r="HOE246" s="92"/>
      <c r="HOF246" s="92"/>
      <c r="HOG246" s="92"/>
      <c r="HOH246" s="92"/>
      <c r="HOI246" s="92"/>
      <c r="HOJ246" s="92"/>
      <c r="HOK246" s="92"/>
      <c r="HOL246" s="92"/>
      <c r="HOM246" s="92"/>
      <c r="HON246" s="92"/>
      <c r="HOO246" s="92"/>
      <c r="HOP246" s="92"/>
      <c r="HOQ246" s="92"/>
      <c r="HOR246" s="92"/>
      <c r="HOS246" s="92"/>
      <c r="HOT246" s="92"/>
      <c r="HOU246" s="92"/>
      <c r="HOV246" s="92"/>
      <c r="HOW246" s="92"/>
      <c r="HOX246" s="92"/>
      <c r="HOY246" s="92"/>
      <c r="HOZ246" s="92"/>
      <c r="HPA246" s="92"/>
      <c r="HPB246" s="92"/>
      <c r="HPC246" s="92"/>
      <c r="HPD246" s="92"/>
      <c r="HPE246" s="92"/>
      <c r="HPF246" s="92"/>
      <c r="HPG246" s="92"/>
      <c r="HPH246" s="92"/>
      <c r="HPI246" s="92"/>
      <c r="HPJ246" s="92"/>
      <c r="HPK246" s="92"/>
      <c r="HPL246" s="92"/>
      <c r="HPM246" s="92"/>
      <c r="HPN246" s="92"/>
      <c r="HPO246" s="92"/>
      <c r="HPP246" s="92"/>
      <c r="HPQ246" s="92"/>
      <c r="HPR246" s="92"/>
      <c r="HPS246" s="92"/>
      <c r="HPT246" s="92"/>
      <c r="HPU246" s="92"/>
      <c r="HPV246" s="92"/>
      <c r="HPW246" s="92"/>
      <c r="HPX246" s="92"/>
      <c r="HPY246" s="92"/>
      <c r="HPZ246" s="92"/>
      <c r="HQA246" s="92"/>
      <c r="HQB246" s="92"/>
      <c r="HQC246" s="92"/>
      <c r="HQD246" s="92"/>
      <c r="HQE246" s="92"/>
      <c r="HQF246" s="92"/>
      <c r="HQG246" s="92"/>
      <c r="HQH246" s="92"/>
      <c r="HQI246" s="92"/>
      <c r="HQJ246" s="92"/>
      <c r="HQK246" s="92"/>
      <c r="HQL246" s="92"/>
      <c r="HQM246" s="92"/>
      <c r="HQN246" s="92"/>
      <c r="HQO246" s="92"/>
      <c r="HQP246" s="92"/>
      <c r="HQQ246" s="92"/>
      <c r="HQR246" s="92"/>
      <c r="HQS246" s="92"/>
      <c r="HQT246" s="92"/>
      <c r="HQU246" s="92"/>
      <c r="HQV246" s="92"/>
      <c r="HQW246" s="92"/>
      <c r="HQX246" s="92"/>
      <c r="HQY246" s="92"/>
      <c r="HQZ246" s="92"/>
      <c r="HRA246" s="92"/>
      <c r="HRB246" s="92"/>
      <c r="HRC246" s="92"/>
      <c r="HRD246" s="92"/>
      <c r="HRE246" s="92"/>
      <c r="HRF246" s="92"/>
      <c r="HRG246" s="92"/>
      <c r="HRH246" s="92"/>
      <c r="HRI246" s="92"/>
      <c r="HRJ246" s="92"/>
      <c r="HRK246" s="92"/>
      <c r="HRL246" s="92"/>
      <c r="HRM246" s="92"/>
      <c r="HRN246" s="92"/>
      <c r="HRO246" s="92"/>
      <c r="HRP246" s="92"/>
      <c r="HRQ246" s="92"/>
      <c r="HRR246" s="92"/>
      <c r="HRS246" s="92"/>
      <c r="HRT246" s="92"/>
      <c r="HRU246" s="92"/>
      <c r="HRV246" s="92"/>
      <c r="HRW246" s="92"/>
      <c r="HRX246" s="92"/>
      <c r="HRY246" s="92"/>
      <c r="HRZ246" s="92"/>
      <c r="HSA246" s="92"/>
      <c r="HSB246" s="92"/>
      <c r="HSC246" s="92"/>
      <c r="HSD246" s="92"/>
      <c r="HSE246" s="92"/>
      <c r="HSF246" s="92"/>
      <c r="HSG246" s="92"/>
      <c r="HSH246" s="92"/>
      <c r="HSI246" s="92"/>
      <c r="HSJ246" s="92"/>
      <c r="HSK246" s="92"/>
      <c r="HSL246" s="92"/>
      <c r="HSM246" s="92"/>
      <c r="HSN246" s="92"/>
      <c r="HSO246" s="92"/>
      <c r="HSP246" s="92"/>
      <c r="HSQ246" s="92"/>
      <c r="HSR246" s="92"/>
      <c r="HSS246" s="92"/>
      <c r="HST246" s="92"/>
      <c r="HSU246" s="92"/>
      <c r="HSV246" s="92"/>
      <c r="HSW246" s="92"/>
      <c r="HSX246" s="92"/>
      <c r="HSY246" s="92"/>
      <c r="HSZ246" s="92"/>
      <c r="HTA246" s="92"/>
      <c r="HTB246" s="92"/>
      <c r="HTC246" s="92"/>
      <c r="HTD246" s="92"/>
      <c r="HTE246" s="92"/>
      <c r="HTF246" s="92"/>
      <c r="HTG246" s="92"/>
      <c r="HTH246" s="92"/>
      <c r="HTI246" s="92"/>
      <c r="HTJ246" s="92"/>
      <c r="HTK246" s="92"/>
      <c r="HTL246" s="92"/>
      <c r="HTM246" s="92"/>
      <c r="HTN246" s="92"/>
      <c r="HTO246" s="92"/>
      <c r="HTP246" s="92"/>
      <c r="HTQ246" s="92"/>
      <c r="HTR246" s="92"/>
      <c r="HTS246" s="92"/>
      <c r="HTT246" s="92"/>
      <c r="HTU246" s="92"/>
      <c r="HTV246" s="92"/>
      <c r="HTW246" s="92"/>
      <c r="HTX246" s="92"/>
      <c r="HTY246" s="92"/>
      <c r="HTZ246" s="92"/>
      <c r="HUA246" s="92"/>
      <c r="HUB246" s="92"/>
      <c r="HUC246" s="92"/>
      <c r="HUD246" s="92"/>
      <c r="HUE246" s="92"/>
      <c r="HUF246" s="92"/>
      <c r="HUG246" s="92"/>
      <c r="HUH246" s="92"/>
      <c r="HUI246" s="92"/>
      <c r="HUJ246" s="92"/>
      <c r="HUK246" s="92"/>
      <c r="HUL246" s="92"/>
      <c r="HUM246" s="92"/>
      <c r="HUN246" s="92"/>
      <c r="HUO246" s="92"/>
      <c r="HUP246" s="92"/>
      <c r="HUQ246" s="92"/>
      <c r="HUR246" s="92"/>
      <c r="HUS246" s="92"/>
      <c r="HUT246" s="92"/>
      <c r="HUU246" s="92"/>
      <c r="HUV246" s="92"/>
      <c r="HUW246" s="92"/>
      <c r="HUX246" s="92"/>
      <c r="HUY246" s="92"/>
      <c r="HUZ246" s="92"/>
      <c r="HVA246" s="92"/>
      <c r="HVB246" s="92"/>
      <c r="HVC246" s="92"/>
      <c r="HVD246" s="92"/>
      <c r="HVE246" s="92"/>
      <c r="HVF246" s="92"/>
      <c r="HVG246" s="92"/>
      <c r="HVH246" s="92"/>
      <c r="HVI246" s="92"/>
      <c r="HVJ246" s="92"/>
      <c r="HVK246" s="92"/>
      <c r="HVL246" s="92"/>
      <c r="HVM246" s="92"/>
      <c r="HVN246" s="92"/>
      <c r="HVO246" s="92"/>
      <c r="HVP246" s="92"/>
      <c r="HVQ246" s="92"/>
      <c r="HVR246" s="92"/>
      <c r="HVS246" s="92"/>
      <c r="HVT246" s="92"/>
      <c r="HVU246" s="92"/>
      <c r="HVV246" s="92"/>
      <c r="HVW246" s="92"/>
      <c r="HVX246" s="92"/>
      <c r="HVY246" s="92"/>
      <c r="HVZ246" s="92"/>
      <c r="HWA246" s="92"/>
      <c r="HWB246" s="92"/>
      <c r="HWC246" s="92"/>
      <c r="HWD246" s="92"/>
      <c r="HWE246" s="92"/>
      <c r="HWF246" s="92"/>
      <c r="HWG246" s="92"/>
      <c r="HWH246" s="92"/>
      <c r="HWI246" s="92"/>
      <c r="HWJ246" s="92"/>
      <c r="HWK246" s="92"/>
      <c r="HWL246" s="92"/>
      <c r="HWM246" s="92"/>
      <c r="HWN246" s="92"/>
      <c r="HWO246" s="92"/>
      <c r="HWP246" s="92"/>
      <c r="HWQ246" s="92"/>
      <c r="HWR246" s="92"/>
      <c r="HWS246" s="92"/>
      <c r="HWT246" s="92"/>
      <c r="HWU246" s="92"/>
      <c r="HWV246" s="92"/>
      <c r="HWW246" s="92"/>
      <c r="HWX246" s="92"/>
      <c r="HWY246" s="92"/>
      <c r="HWZ246" s="92"/>
      <c r="HXA246" s="92"/>
      <c r="HXB246" s="92"/>
      <c r="HXC246" s="92"/>
      <c r="HXD246" s="92"/>
      <c r="HXE246" s="92"/>
      <c r="HXF246" s="92"/>
      <c r="HXG246" s="92"/>
      <c r="HXH246" s="92"/>
      <c r="HXI246" s="92"/>
      <c r="HXJ246" s="92"/>
      <c r="HXK246" s="92"/>
      <c r="HXL246" s="92"/>
      <c r="HXM246" s="92"/>
      <c r="HXN246" s="92"/>
      <c r="HXO246" s="92"/>
      <c r="HXP246" s="92"/>
      <c r="HXQ246" s="92"/>
      <c r="HXR246" s="92"/>
      <c r="HXS246" s="92"/>
      <c r="HXT246" s="92"/>
      <c r="HXU246" s="92"/>
      <c r="HXV246" s="92"/>
      <c r="HXW246" s="92"/>
      <c r="HXX246" s="92"/>
      <c r="HXY246" s="92"/>
      <c r="HXZ246" s="92"/>
      <c r="HYA246" s="92"/>
      <c r="HYB246" s="92"/>
      <c r="HYC246" s="92"/>
      <c r="HYD246" s="92"/>
      <c r="HYE246" s="92"/>
      <c r="HYF246" s="92"/>
      <c r="HYG246" s="92"/>
      <c r="HYH246" s="92"/>
      <c r="HYI246" s="92"/>
      <c r="HYJ246" s="92"/>
      <c r="HYK246" s="92"/>
      <c r="HYL246" s="92"/>
      <c r="HYM246" s="92"/>
      <c r="HYN246" s="92"/>
      <c r="HYO246" s="92"/>
      <c r="HYP246" s="92"/>
      <c r="HYQ246" s="92"/>
      <c r="HYR246" s="92"/>
      <c r="HYS246" s="92"/>
      <c r="HYT246" s="92"/>
      <c r="HYU246" s="92"/>
      <c r="HYV246" s="92"/>
      <c r="HYW246" s="92"/>
      <c r="HYX246" s="92"/>
      <c r="HYY246" s="92"/>
      <c r="HYZ246" s="92"/>
      <c r="HZA246" s="92"/>
      <c r="HZB246" s="92"/>
      <c r="HZC246" s="92"/>
      <c r="HZD246" s="92"/>
      <c r="HZE246" s="92"/>
      <c r="HZF246" s="92"/>
      <c r="HZG246" s="92"/>
      <c r="HZH246" s="92"/>
      <c r="HZI246" s="92"/>
      <c r="HZJ246" s="92"/>
      <c r="HZK246" s="92"/>
      <c r="HZL246" s="92"/>
      <c r="HZM246" s="92"/>
      <c r="HZN246" s="92"/>
      <c r="HZO246" s="92"/>
      <c r="HZP246" s="92"/>
      <c r="HZQ246" s="92"/>
      <c r="HZR246" s="92"/>
      <c r="HZS246" s="92"/>
      <c r="HZT246" s="92"/>
      <c r="HZU246" s="92"/>
      <c r="HZV246" s="92"/>
      <c r="HZW246" s="92"/>
      <c r="HZX246" s="92"/>
      <c r="HZY246" s="92"/>
      <c r="HZZ246" s="92"/>
      <c r="IAA246" s="92"/>
      <c r="IAB246" s="92"/>
      <c r="IAC246" s="92"/>
      <c r="IAD246" s="92"/>
      <c r="IAE246" s="92"/>
      <c r="IAF246" s="92"/>
      <c r="IAG246" s="92"/>
      <c r="IAH246" s="92"/>
      <c r="IAI246" s="92"/>
      <c r="IAJ246" s="92"/>
      <c r="IAK246" s="92"/>
      <c r="IAL246" s="92"/>
      <c r="IAM246" s="92"/>
      <c r="IAN246" s="92"/>
      <c r="IAO246" s="92"/>
      <c r="IAP246" s="92"/>
      <c r="IAQ246" s="92"/>
      <c r="IAR246" s="92"/>
      <c r="IAS246" s="92"/>
      <c r="IAT246" s="92"/>
      <c r="IAU246" s="92"/>
      <c r="IAV246" s="92"/>
      <c r="IAW246" s="92"/>
      <c r="IAX246" s="92"/>
      <c r="IAY246" s="92"/>
      <c r="IAZ246" s="92"/>
      <c r="IBA246" s="92"/>
      <c r="IBB246" s="92"/>
      <c r="IBC246" s="92"/>
      <c r="IBD246" s="92"/>
      <c r="IBE246" s="92"/>
      <c r="IBF246" s="92"/>
      <c r="IBG246" s="92"/>
      <c r="IBH246" s="92"/>
      <c r="IBI246" s="92"/>
      <c r="IBJ246" s="92"/>
      <c r="IBK246" s="92"/>
      <c r="IBL246" s="92"/>
      <c r="IBM246" s="92"/>
      <c r="IBN246" s="92"/>
      <c r="IBO246" s="92"/>
      <c r="IBP246" s="92"/>
      <c r="IBQ246" s="92"/>
      <c r="IBR246" s="92"/>
      <c r="IBS246" s="92"/>
      <c r="IBT246" s="92"/>
      <c r="IBU246" s="92"/>
      <c r="IBV246" s="92"/>
      <c r="IBW246" s="92"/>
      <c r="IBX246" s="92"/>
      <c r="IBY246" s="92"/>
      <c r="IBZ246" s="92"/>
      <c r="ICA246" s="92"/>
      <c r="ICB246" s="92"/>
      <c r="ICC246" s="92"/>
      <c r="ICD246" s="92"/>
      <c r="ICE246" s="92"/>
      <c r="ICF246" s="92"/>
      <c r="ICG246" s="92"/>
      <c r="ICH246" s="92"/>
      <c r="ICI246" s="92"/>
      <c r="ICJ246" s="92"/>
      <c r="ICK246" s="92"/>
      <c r="ICL246" s="92"/>
      <c r="ICM246" s="92"/>
      <c r="ICN246" s="92"/>
      <c r="ICO246" s="92"/>
      <c r="ICP246" s="92"/>
      <c r="ICQ246" s="92"/>
      <c r="ICR246" s="92"/>
      <c r="ICS246" s="92"/>
      <c r="ICT246" s="92"/>
      <c r="ICU246" s="92"/>
      <c r="ICV246" s="92"/>
      <c r="ICW246" s="92"/>
      <c r="ICX246" s="92"/>
      <c r="ICY246" s="92"/>
      <c r="ICZ246" s="92"/>
      <c r="IDA246" s="92"/>
      <c r="IDB246" s="92"/>
      <c r="IDC246" s="92"/>
      <c r="IDD246" s="92"/>
      <c r="IDE246" s="92"/>
      <c r="IDF246" s="92"/>
      <c r="IDG246" s="92"/>
      <c r="IDH246" s="92"/>
      <c r="IDI246" s="92"/>
      <c r="IDJ246" s="92"/>
      <c r="IDK246" s="92"/>
      <c r="IDL246" s="92"/>
      <c r="IDM246" s="92"/>
      <c r="IDN246" s="92"/>
      <c r="IDO246" s="92"/>
      <c r="IDP246" s="92"/>
      <c r="IDQ246" s="92"/>
      <c r="IDR246" s="92"/>
      <c r="IDS246" s="92"/>
      <c r="IDT246" s="92"/>
      <c r="IDU246" s="92"/>
      <c r="IDV246" s="92"/>
      <c r="IDW246" s="92"/>
      <c r="IDX246" s="92"/>
      <c r="IDY246" s="92"/>
      <c r="IDZ246" s="92"/>
      <c r="IEA246" s="92"/>
      <c r="IEB246" s="92"/>
      <c r="IEC246" s="92"/>
      <c r="IED246" s="92"/>
      <c r="IEE246" s="92"/>
      <c r="IEF246" s="92"/>
      <c r="IEG246" s="92"/>
      <c r="IEH246" s="92"/>
      <c r="IEI246" s="92"/>
      <c r="IEJ246" s="92"/>
      <c r="IEK246" s="92"/>
      <c r="IEL246" s="92"/>
      <c r="IEM246" s="92"/>
      <c r="IEN246" s="92"/>
      <c r="IEO246" s="92"/>
      <c r="IEP246" s="92"/>
      <c r="IEQ246" s="92"/>
      <c r="IER246" s="92"/>
      <c r="IES246" s="92"/>
      <c r="IET246" s="92"/>
      <c r="IEU246" s="92"/>
      <c r="IEV246" s="92"/>
      <c r="IEW246" s="92"/>
      <c r="IEX246" s="92"/>
      <c r="IEY246" s="92"/>
      <c r="IEZ246" s="92"/>
      <c r="IFA246" s="92"/>
      <c r="IFB246" s="92"/>
      <c r="IFC246" s="92"/>
      <c r="IFD246" s="92"/>
      <c r="IFE246" s="92"/>
      <c r="IFF246" s="92"/>
      <c r="IFG246" s="92"/>
      <c r="IFH246" s="92"/>
      <c r="IFI246" s="92"/>
      <c r="IFJ246" s="92"/>
      <c r="IFK246" s="92"/>
      <c r="IFL246" s="92"/>
      <c r="IFM246" s="92"/>
      <c r="IFN246" s="92"/>
      <c r="IFO246" s="92"/>
      <c r="IFP246" s="92"/>
      <c r="IFQ246" s="92"/>
      <c r="IFR246" s="92"/>
      <c r="IFS246" s="92"/>
      <c r="IFT246" s="92"/>
      <c r="IFU246" s="92"/>
      <c r="IFV246" s="92"/>
      <c r="IFW246" s="92"/>
      <c r="IFX246" s="92"/>
      <c r="IFY246" s="92"/>
      <c r="IFZ246" s="92"/>
      <c r="IGA246" s="92"/>
      <c r="IGB246" s="92"/>
      <c r="IGC246" s="92"/>
      <c r="IGD246" s="92"/>
      <c r="IGE246" s="92"/>
      <c r="IGF246" s="92"/>
      <c r="IGG246" s="92"/>
      <c r="IGH246" s="92"/>
      <c r="IGI246" s="92"/>
      <c r="IGJ246" s="92"/>
      <c r="IGK246" s="92"/>
      <c r="IGL246" s="92"/>
      <c r="IGM246" s="92"/>
      <c r="IGN246" s="92"/>
      <c r="IGO246" s="92"/>
      <c r="IGP246" s="92"/>
      <c r="IGQ246" s="92"/>
      <c r="IGR246" s="92"/>
      <c r="IGS246" s="92"/>
      <c r="IGT246" s="92"/>
      <c r="IGU246" s="92"/>
      <c r="IGV246" s="92"/>
      <c r="IGW246" s="92"/>
      <c r="IGX246" s="92"/>
      <c r="IGY246" s="92"/>
      <c r="IGZ246" s="92"/>
      <c r="IHA246" s="92"/>
      <c r="IHB246" s="92"/>
      <c r="IHC246" s="92"/>
      <c r="IHD246" s="92"/>
      <c r="IHE246" s="92"/>
      <c r="IHF246" s="92"/>
      <c r="IHG246" s="92"/>
      <c r="IHH246" s="92"/>
      <c r="IHI246" s="92"/>
      <c r="IHJ246" s="92"/>
      <c r="IHK246" s="92"/>
      <c r="IHL246" s="92"/>
      <c r="IHM246" s="92"/>
      <c r="IHN246" s="92"/>
      <c r="IHO246" s="92"/>
      <c r="IHP246" s="92"/>
      <c r="IHQ246" s="92"/>
      <c r="IHR246" s="92"/>
      <c r="IHS246" s="92"/>
      <c r="IHT246" s="92"/>
      <c r="IHU246" s="92"/>
      <c r="IHV246" s="92"/>
      <c r="IHW246" s="92"/>
      <c r="IHX246" s="92"/>
      <c r="IHY246" s="92"/>
      <c r="IHZ246" s="92"/>
      <c r="IIA246" s="92"/>
      <c r="IIB246" s="92"/>
      <c r="IIC246" s="92"/>
      <c r="IID246" s="92"/>
      <c r="IIE246" s="92"/>
      <c r="IIF246" s="92"/>
      <c r="IIG246" s="92"/>
      <c r="IIH246" s="92"/>
      <c r="III246" s="92"/>
      <c r="IIJ246" s="92"/>
      <c r="IIK246" s="92"/>
      <c r="IIL246" s="92"/>
      <c r="IIM246" s="92"/>
      <c r="IIN246" s="92"/>
      <c r="IIO246" s="92"/>
      <c r="IIP246" s="92"/>
      <c r="IIQ246" s="92"/>
      <c r="IIR246" s="92"/>
      <c r="IIS246" s="92"/>
      <c r="IIT246" s="92"/>
      <c r="IIU246" s="92"/>
      <c r="IIV246" s="92"/>
      <c r="IIW246" s="92"/>
      <c r="IIX246" s="92"/>
      <c r="IIY246" s="92"/>
      <c r="IIZ246" s="92"/>
      <c r="IJA246" s="92"/>
      <c r="IJB246" s="92"/>
      <c r="IJC246" s="92"/>
      <c r="IJD246" s="92"/>
      <c r="IJE246" s="92"/>
      <c r="IJF246" s="92"/>
      <c r="IJG246" s="92"/>
      <c r="IJH246" s="92"/>
      <c r="IJI246" s="92"/>
      <c r="IJJ246" s="92"/>
      <c r="IJK246" s="92"/>
      <c r="IJL246" s="92"/>
      <c r="IJM246" s="92"/>
      <c r="IJN246" s="92"/>
      <c r="IJO246" s="92"/>
      <c r="IJP246" s="92"/>
      <c r="IJQ246" s="92"/>
      <c r="IJR246" s="92"/>
      <c r="IJS246" s="92"/>
      <c r="IJT246" s="92"/>
      <c r="IJU246" s="92"/>
      <c r="IJV246" s="92"/>
      <c r="IJW246" s="92"/>
      <c r="IJX246" s="92"/>
      <c r="IJY246" s="92"/>
      <c r="IJZ246" s="92"/>
      <c r="IKA246" s="92"/>
      <c r="IKB246" s="92"/>
      <c r="IKC246" s="92"/>
      <c r="IKD246" s="92"/>
      <c r="IKE246" s="92"/>
      <c r="IKF246" s="92"/>
      <c r="IKG246" s="92"/>
      <c r="IKH246" s="92"/>
      <c r="IKI246" s="92"/>
      <c r="IKJ246" s="92"/>
      <c r="IKK246" s="92"/>
      <c r="IKL246" s="92"/>
      <c r="IKM246" s="92"/>
      <c r="IKN246" s="92"/>
      <c r="IKO246" s="92"/>
      <c r="IKP246" s="92"/>
      <c r="IKQ246" s="92"/>
      <c r="IKR246" s="92"/>
      <c r="IKS246" s="92"/>
      <c r="IKT246" s="92"/>
      <c r="IKU246" s="92"/>
      <c r="IKV246" s="92"/>
      <c r="IKW246" s="92"/>
      <c r="IKX246" s="92"/>
      <c r="IKY246" s="92"/>
      <c r="IKZ246" s="92"/>
      <c r="ILA246" s="92"/>
      <c r="ILB246" s="92"/>
      <c r="ILC246" s="92"/>
      <c r="ILD246" s="92"/>
      <c r="ILE246" s="92"/>
      <c r="ILF246" s="92"/>
      <c r="ILG246" s="92"/>
      <c r="ILH246" s="92"/>
      <c r="ILI246" s="92"/>
      <c r="ILJ246" s="92"/>
      <c r="ILK246" s="92"/>
      <c r="ILL246" s="92"/>
      <c r="ILM246" s="92"/>
      <c r="ILN246" s="92"/>
      <c r="ILO246" s="92"/>
      <c r="ILP246" s="92"/>
      <c r="ILQ246" s="92"/>
      <c r="ILR246" s="92"/>
      <c r="ILS246" s="92"/>
      <c r="ILT246" s="92"/>
      <c r="ILU246" s="92"/>
      <c r="ILV246" s="92"/>
      <c r="ILW246" s="92"/>
      <c r="ILX246" s="92"/>
      <c r="ILY246" s="92"/>
      <c r="ILZ246" s="92"/>
      <c r="IMA246" s="92"/>
      <c r="IMB246" s="92"/>
      <c r="IMC246" s="92"/>
      <c r="IMD246" s="92"/>
      <c r="IME246" s="92"/>
      <c r="IMF246" s="92"/>
      <c r="IMG246" s="92"/>
      <c r="IMH246" s="92"/>
      <c r="IMI246" s="92"/>
      <c r="IMJ246" s="92"/>
      <c r="IMK246" s="92"/>
      <c r="IML246" s="92"/>
      <c r="IMM246" s="92"/>
      <c r="IMN246" s="92"/>
      <c r="IMO246" s="92"/>
      <c r="IMP246" s="92"/>
      <c r="IMQ246" s="92"/>
      <c r="IMR246" s="92"/>
      <c r="IMS246" s="92"/>
      <c r="IMT246" s="92"/>
      <c r="IMU246" s="92"/>
      <c r="IMV246" s="92"/>
      <c r="IMW246" s="92"/>
      <c r="IMX246" s="92"/>
      <c r="IMY246" s="92"/>
      <c r="IMZ246" s="92"/>
      <c r="INA246" s="92"/>
      <c r="INB246" s="92"/>
      <c r="INC246" s="92"/>
      <c r="IND246" s="92"/>
      <c r="INE246" s="92"/>
      <c r="INF246" s="92"/>
      <c r="ING246" s="92"/>
      <c r="INH246" s="92"/>
      <c r="INI246" s="92"/>
      <c r="INJ246" s="92"/>
      <c r="INK246" s="92"/>
      <c r="INL246" s="92"/>
      <c r="INM246" s="92"/>
      <c r="INN246" s="92"/>
      <c r="INO246" s="92"/>
      <c r="INP246" s="92"/>
      <c r="INQ246" s="92"/>
      <c r="INR246" s="92"/>
      <c r="INS246" s="92"/>
      <c r="INT246" s="92"/>
      <c r="INU246" s="92"/>
      <c r="INV246" s="92"/>
      <c r="INW246" s="92"/>
      <c r="INX246" s="92"/>
      <c r="INY246" s="92"/>
      <c r="INZ246" s="92"/>
      <c r="IOA246" s="92"/>
      <c r="IOB246" s="92"/>
      <c r="IOC246" s="92"/>
      <c r="IOD246" s="92"/>
      <c r="IOE246" s="92"/>
      <c r="IOF246" s="92"/>
      <c r="IOG246" s="92"/>
      <c r="IOH246" s="92"/>
      <c r="IOI246" s="92"/>
      <c r="IOJ246" s="92"/>
      <c r="IOK246" s="92"/>
      <c r="IOL246" s="92"/>
      <c r="IOM246" s="92"/>
      <c r="ION246" s="92"/>
      <c r="IOO246" s="92"/>
      <c r="IOP246" s="92"/>
      <c r="IOQ246" s="92"/>
      <c r="IOR246" s="92"/>
      <c r="IOS246" s="92"/>
      <c r="IOT246" s="92"/>
      <c r="IOU246" s="92"/>
      <c r="IOV246" s="92"/>
      <c r="IOW246" s="92"/>
      <c r="IOX246" s="92"/>
      <c r="IOY246" s="92"/>
      <c r="IOZ246" s="92"/>
      <c r="IPA246" s="92"/>
      <c r="IPB246" s="92"/>
      <c r="IPC246" s="92"/>
      <c r="IPD246" s="92"/>
      <c r="IPE246" s="92"/>
      <c r="IPF246" s="92"/>
      <c r="IPG246" s="92"/>
      <c r="IPH246" s="92"/>
      <c r="IPI246" s="92"/>
      <c r="IPJ246" s="92"/>
      <c r="IPK246" s="92"/>
      <c r="IPL246" s="92"/>
      <c r="IPM246" s="92"/>
      <c r="IPN246" s="92"/>
      <c r="IPO246" s="92"/>
      <c r="IPP246" s="92"/>
      <c r="IPQ246" s="92"/>
      <c r="IPR246" s="92"/>
      <c r="IPS246" s="92"/>
      <c r="IPT246" s="92"/>
      <c r="IPU246" s="92"/>
      <c r="IPV246" s="92"/>
      <c r="IPW246" s="92"/>
      <c r="IPX246" s="92"/>
      <c r="IPY246" s="92"/>
      <c r="IPZ246" s="92"/>
      <c r="IQA246" s="92"/>
      <c r="IQB246" s="92"/>
      <c r="IQC246" s="92"/>
      <c r="IQD246" s="92"/>
      <c r="IQE246" s="92"/>
      <c r="IQF246" s="92"/>
      <c r="IQG246" s="92"/>
      <c r="IQH246" s="92"/>
      <c r="IQI246" s="92"/>
      <c r="IQJ246" s="92"/>
      <c r="IQK246" s="92"/>
      <c r="IQL246" s="92"/>
      <c r="IQM246" s="92"/>
      <c r="IQN246" s="92"/>
      <c r="IQO246" s="92"/>
      <c r="IQP246" s="92"/>
      <c r="IQQ246" s="92"/>
      <c r="IQR246" s="92"/>
      <c r="IQS246" s="92"/>
      <c r="IQT246" s="92"/>
      <c r="IQU246" s="92"/>
      <c r="IQV246" s="92"/>
      <c r="IQW246" s="92"/>
      <c r="IQX246" s="92"/>
      <c r="IQY246" s="92"/>
      <c r="IQZ246" s="92"/>
      <c r="IRA246" s="92"/>
      <c r="IRB246" s="92"/>
      <c r="IRC246" s="92"/>
      <c r="IRD246" s="92"/>
      <c r="IRE246" s="92"/>
      <c r="IRF246" s="92"/>
      <c r="IRG246" s="92"/>
      <c r="IRH246" s="92"/>
      <c r="IRI246" s="92"/>
      <c r="IRJ246" s="92"/>
      <c r="IRK246" s="92"/>
      <c r="IRL246" s="92"/>
      <c r="IRM246" s="92"/>
      <c r="IRN246" s="92"/>
      <c r="IRO246" s="92"/>
      <c r="IRP246" s="92"/>
      <c r="IRQ246" s="92"/>
      <c r="IRR246" s="92"/>
      <c r="IRS246" s="92"/>
      <c r="IRT246" s="92"/>
      <c r="IRU246" s="92"/>
      <c r="IRV246" s="92"/>
      <c r="IRW246" s="92"/>
      <c r="IRX246" s="92"/>
      <c r="IRY246" s="92"/>
      <c r="IRZ246" s="92"/>
      <c r="ISA246" s="92"/>
      <c r="ISB246" s="92"/>
      <c r="ISC246" s="92"/>
      <c r="ISD246" s="92"/>
      <c r="ISE246" s="92"/>
      <c r="ISF246" s="92"/>
      <c r="ISG246" s="92"/>
      <c r="ISH246" s="92"/>
      <c r="ISI246" s="92"/>
      <c r="ISJ246" s="92"/>
      <c r="ISK246" s="92"/>
      <c r="ISL246" s="92"/>
      <c r="ISM246" s="92"/>
      <c r="ISN246" s="92"/>
      <c r="ISO246" s="92"/>
      <c r="ISP246" s="92"/>
      <c r="ISQ246" s="92"/>
      <c r="ISR246" s="92"/>
      <c r="ISS246" s="92"/>
      <c r="IST246" s="92"/>
      <c r="ISU246" s="92"/>
      <c r="ISV246" s="92"/>
      <c r="ISW246" s="92"/>
      <c r="ISX246" s="92"/>
      <c r="ISY246" s="92"/>
      <c r="ISZ246" s="92"/>
      <c r="ITA246" s="92"/>
      <c r="ITB246" s="92"/>
      <c r="ITC246" s="92"/>
      <c r="ITD246" s="92"/>
      <c r="ITE246" s="92"/>
      <c r="ITF246" s="92"/>
      <c r="ITG246" s="92"/>
      <c r="ITH246" s="92"/>
      <c r="ITI246" s="92"/>
      <c r="ITJ246" s="92"/>
      <c r="ITK246" s="92"/>
      <c r="ITL246" s="92"/>
      <c r="ITM246" s="92"/>
      <c r="ITN246" s="92"/>
      <c r="ITO246" s="92"/>
      <c r="ITP246" s="92"/>
      <c r="ITQ246" s="92"/>
      <c r="ITR246" s="92"/>
      <c r="ITS246" s="92"/>
      <c r="ITT246" s="92"/>
      <c r="ITU246" s="92"/>
      <c r="ITV246" s="92"/>
      <c r="ITW246" s="92"/>
      <c r="ITX246" s="92"/>
      <c r="ITY246" s="92"/>
      <c r="ITZ246" s="92"/>
      <c r="IUA246" s="92"/>
      <c r="IUB246" s="92"/>
      <c r="IUC246" s="92"/>
      <c r="IUD246" s="92"/>
      <c r="IUE246" s="92"/>
      <c r="IUF246" s="92"/>
      <c r="IUG246" s="92"/>
      <c r="IUH246" s="92"/>
      <c r="IUI246" s="92"/>
      <c r="IUJ246" s="92"/>
      <c r="IUK246" s="92"/>
      <c r="IUL246" s="92"/>
      <c r="IUM246" s="92"/>
      <c r="IUN246" s="92"/>
      <c r="IUO246" s="92"/>
      <c r="IUP246" s="92"/>
      <c r="IUQ246" s="92"/>
      <c r="IUR246" s="92"/>
      <c r="IUS246" s="92"/>
      <c r="IUT246" s="92"/>
      <c r="IUU246" s="92"/>
      <c r="IUV246" s="92"/>
      <c r="IUW246" s="92"/>
      <c r="IUX246" s="92"/>
      <c r="IUY246" s="92"/>
      <c r="IUZ246" s="92"/>
      <c r="IVA246" s="92"/>
      <c r="IVB246" s="92"/>
      <c r="IVC246" s="92"/>
      <c r="IVD246" s="92"/>
      <c r="IVE246" s="92"/>
      <c r="IVF246" s="92"/>
      <c r="IVG246" s="92"/>
      <c r="IVH246" s="92"/>
      <c r="IVI246" s="92"/>
      <c r="IVJ246" s="92"/>
      <c r="IVK246" s="92"/>
      <c r="IVL246" s="92"/>
      <c r="IVM246" s="92"/>
      <c r="IVN246" s="92"/>
      <c r="IVO246" s="92"/>
      <c r="IVP246" s="92"/>
      <c r="IVQ246" s="92"/>
      <c r="IVR246" s="92"/>
      <c r="IVS246" s="92"/>
      <c r="IVT246" s="92"/>
      <c r="IVU246" s="92"/>
      <c r="IVV246" s="92"/>
      <c r="IVW246" s="92"/>
      <c r="IVX246" s="92"/>
      <c r="IVY246" s="92"/>
      <c r="IVZ246" s="92"/>
      <c r="IWA246" s="92"/>
      <c r="IWB246" s="92"/>
      <c r="IWC246" s="92"/>
      <c r="IWD246" s="92"/>
      <c r="IWE246" s="92"/>
      <c r="IWF246" s="92"/>
      <c r="IWG246" s="92"/>
      <c r="IWH246" s="92"/>
      <c r="IWI246" s="92"/>
      <c r="IWJ246" s="92"/>
      <c r="IWK246" s="92"/>
      <c r="IWL246" s="92"/>
      <c r="IWM246" s="92"/>
      <c r="IWN246" s="92"/>
      <c r="IWO246" s="92"/>
      <c r="IWP246" s="92"/>
      <c r="IWQ246" s="92"/>
      <c r="IWR246" s="92"/>
      <c r="IWS246" s="92"/>
      <c r="IWT246" s="92"/>
      <c r="IWU246" s="92"/>
      <c r="IWV246" s="92"/>
      <c r="IWW246" s="92"/>
      <c r="IWX246" s="92"/>
      <c r="IWY246" s="92"/>
      <c r="IWZ246" s="92"/>
      <c r="IXA246" s="92"/>
      <c r="IXB246" s="92"/>
      <c r="IXC246" s="92"/>
      <c r="IXD246" s="92"/>
      <c r="IXE246" s="92"/>
      <c r="IXF246" s="92"/>
      <c r="IXG246" s="92"/>
      <c r="IXH246" s="92"/>
      <c r="IXI246" s="92"/>
      <c r="IXJ246" s="92"/>
      <c r="IXK246" s="92"/>
      <c r="IXL246" s="92"/>
      <c r="IXM246" s="92"/>
      <c r="IXN246" s="92"/>
      <c r="IXO246" s="92"/>
      <c r="IXP246" s="92"/>
      <c r="IXQ246" s="92"/>
      <c r="IXR246" s="92"/>
      <c r="IXS246" s="92"/>
      <c r="IXT246" s="92"/>
      <c r="IXU246" s="92"/>
      <c r="IXV246" s="92"/>
      <c r="IXW246" s="92"/>
      <c r="IXX246" s="92"/>
      <c r="IXY246" s="92"/>
      <c r="IXZ246" s="92"/>
      <c r="IYA246" s="92"/>
      <c r="IYB246" s="92"/>
      <c r="IYC246" s="92"/>
      <c r="IYD246" s="92"/>
      <c r="IYE246" s="92"/>
      <c r="IYF246" s="92"/>
      <c r="IYG246" s="92"/>
      <c r="IYH246" s="92"/>
      <c r="IYI246" s="92"/>
      <c r="IYJ246" s="92"/>
      <c r="IYK246" s="92"/>
      <c r="IYL246" s="92"/>
      <c r="IYM246" s="92"/>
      <c r="IYN246" s="92"/>
      <c r="IYO246" s="92"/>
      <c r="IYP246" s="92"/>
      <c r="IYQ246" s="92"/>
      <c r="IYR246" s="92"/>
      <c r="IYS246" s="92"/>
      <c r="IYT246" s="92"/>
      <c r="IYU246" s="92"/>
      <c r="IYV246" s="92"/>
      <c r="IYW246" s="92"/>
      <c r="IYX246" s="92"/>
      <c r="IYY246" s="92"/>
      <c r="IYZ246" s="92"/>
      <c r="IZA246" s="92"/>
      <c r="IZB246" s="92"/>
      <c r="IZC246" s="92"/>
      <c r="IZD246" s="92"/>
      <c r="IZE246" s="92"/>
      <c r="IZF246" s="92"/>
      <c r="IZG246" s="92"/>
      <c r="IZH246" s="92"/>
      <c r="IZI246" s="92"/>
      <c r="IZJ246" s="92"/>
      <c r="IZK246" s="92"/>
      <c r="IZL246" s="92"/>
      <c r="IZM246" s="92"/>
      <c r="IZN246" s="92"/>
      <c r="IZO246" s="92"/>
      <c r="IZP246" s="92"/>
      <c r="IZQ246" s="92"/>
      <c r="IZR246" s="92"/>
      <c r="IZS246" s="92"/>
      <c r="IZT246" s="92"/>
      <c r="IZU246" s="92"/>
      <c r="IZV246" s="92"/>
      <c r="IZW246" s="92"/>
      <c r="IZX246" s="92"/>
      <c r="IZY246" s="92"/>
      <c r="IZZ246" s="92"/>
      <c r="JAA246" s="92"/>
      <c r="JAB246" s="92"/>
      <c r="JAC246" s="92"/>
      <c r="JAD246" s="92"/>
      <c r="JAE246" s="92"/>
      <c r="JAF246" s="92"/>
      <c r="JAG246" s="92"/>
      <c r="JAH246" s="92"/>
      <c r="JAI246" s="92"/>
      <c r="JAJ246" s="92"/>
      <c r="JAK246" s="92"/>
      <c r="JAL246" s="92"/>
      <c r="JAM246" s="92"/>
      <c r="JAN246" s="92"/>
      <c r="JAO246" s="92"/>
      <c r="JAP246" s="92"/>
      <c r="JAQ246" s="92"/>
      <c r="JAR246" s="92"/>
      <c r="JAS246" s="92"/>
      <c r="JAT246" s="92"/>
      <c r="JAU246" s="92"/>
      <c r="JAV246" s="92"/>
      <c r="JAW246" s="92"/>
      <c r="JAX246" s="92"/>
      <c r="JAY246" s="92"/>
      <c r="JAZ246" s="92"/>
      <c r="JBA246" s="92"/>
      <c r="JBB246" s="92"/>
      <c r="JBC246" s="92"/>
      <c r="JBD246" s="92"/>
      <c r="JBE246" s="92"/>
      <c r="JBF246" s="92"/>
      <c r="JBG246" s="92"/>
      <c r="JBH246" s="92"/>
      <c r="JBI246" s="92"/>
      <c r="JBJ246" s="92"/>
      <c r="JBK246" s="92"/>
      <c r="JBL246" s="92"/>
      <c r="JBM246" s="92"/>
      <c r="JBN246" s="92"/>
      <c r="JBO246" s="92"/>
      <c r="JBP246" s="92"/>
      <c r="JBQ246" s="92"/>
      <c r="JBR246" s="92"/>
      <c r="JBS246" s="92"/>
      <c r="JBT246" s="92"/>
      <c r="JBU246" s="92"/>
      <c r="JBV246" s="92"/>
      <c r="JBW246" s="92"/>
      <c r="JBX246" s="92"/>
      <c r="JBY246" s="92"/>
      <c r="JBZ246" s="92"/>
      <c r="JCA246" s="92"/>
      <c r="JCB246" s="92"/>
      <c r="JCC246" s="92"/>
      <c r="JCD246" s="92"/>
      <c r="JCE246" s="92"/>
      <c r="JCF246" s="92"/>
      <c r="JCG246" s="92"/>
      <c r="JCH246" s="92"/>
      <c r="JCI246" s="92"/>
      <c r="JCJ246" s="92"/>
      <c r="JCK246" s="92"/>
      <c r="JCL246" s="92"/>
      <c r="JCM246" s="92"/>
      <c r="JCN246" s="92"/>
      <c r="JCO246" s="92"/>
      <c r="JCP246" s="92"/>
      <c r="JCQ246" s="92"/>
      <c r="JCR246" s="92"/>
      <c r="JCS246" s="92"/>
      <c r="JCT246" s="92"/>
      <c r="JCU246" s="92"/>
      <c r="JCV246" s="92"/>
      <c r="JCW246" s="92"/>
      <c r="JCX246" s="92"/>
      <c r="JCY246" s="92"/>
      <c r="JCZ246" s="92"/>
      <c r="JDA246" s="92"/>
      <c r="JDB246" s="92"/>
      <c r="JDC246" s="92"/>
      <c r="JDD246" s="92"/>
      <c r="JDE246" s="92"/>
      <c r="JDF246" s="92"/>
      <c r="JDG246" s="92"/>
      <c r="JDH246" s="92"/>
      <c r="JDI246" s="92"/>
      <c r="JDJ246" s="92"/>
      <c r="JDK246" s="92"/>
      <c r="JDL246" s="92"/>
      <c r="JDM246" s="92"/>
      <c r="JDN246" s="92"/>
      <c r="JDO246" s="92"/>
      <c r="JDP246" s="92"/>
      <c r="JDQ246" s="92"/>
      <c r="JDR246" s="92"/>
      <c r="JDS246" s="92"/>
      <c r="JDT246" s="92"/>
      <c r="JDU246" s="92"/>
      <c r="JDV246" s="92"/>
      <c r="JDW246" s="92"/>
      <c r="JDX246" s="92"/>
      <c r="JDY246" s="92"/>
      <c r="JDZ246" s="92"/>
      <c r="JEA246" s="92"/>
      <c r="JEB246" s="92"/>
      <c r="JEC246" s="92"/>
      <c r="JED246" s="92"/>
      <c r="JEE246" s="92"/>
      <c r="JEF246" s="92"/>
      <c r="JEG246" s="92"/>
      <c r="JEH246" s="92"/>
      <c r="JEI246" s="92"/>
      <c r="JEJ246" s="92"/>
      <c r="JEK246" s="92"/>
      <c r="JEL246" s="92"/>
      <c r="JEM246" s="92"/>
      <c r="JEN246" s="92"/>
      <c r="JEO246" s="92"/>
      <c r="JEP246" s="92"/>
      <c r="JEQ246" s="92"/>
      <c r="JER246" s="92"/>
      <c r="JES246" s="92"/>
      <c r="JET246" s="92"/>
      <c r="JEU246" s="92"/>
      <c r="JEV246" s="92"/>
      <c r="JEW246" s="92"/>
      <c r="JEX246" s="92"/>
      <c r="JEY246" s="92"/>
      <c r="JEZ246" s="92"/>
      <c r="JFA246" s="92"/>
      <c r="JFB246" s="92"/>
      <c r="JFC246" s="92"/>
      <c r="JFD246" s="92"/>
      <c r="JFE246" s="92"/>
      <c r="JFF246" s="92"/>
      <c r="JFG246" s="92"/>
      <c r="JFH246" s="92"/>
      <c r="JFI246" s="92"/>
      <c r="JFJ246" s="92"/>
      <c r="JFK246" s="92"/>
      <c r="JFL246" s="92"/>
      <c r="JFM246" s="92"/>
      <c r="JFN246" s="92"/>
      <c r="JFO246" s="92"/>
      <c r="JFP246" s="92"/>
      <c r="JFQ246" s="92"/>
      <c r="JFR246" s="92"/>
      <c r="JFS246" s="92"/>
      <c r="JFT246" s="92"/>
      <c r="JFU246" s="92"/>
      <c r="JFV246" s="92"/>
      <c r="JFW246" s="92"/>
      <c r="JFX246" s="92"/>
      <c r="JFY246" s="92"/>
      <c r="JFZ246" s="92"/>
      <c r="JGA246" s="92"/>
      <c r="JGB246" s="92"/>
      <c r="JGC246" s="92"/>
      <c r="JGD246" s="92"/>
      <c r="JGE246" s="92"/>
      <c r="JGF246" s="92"/>
      <c r="JGG246" s="92"/>
      <c r="JGH246" s="92"/>
      <c r="JGI246" s="92"/>
      <c r="JGJ246" s="92"/>
      <c r="JGK246" s="92"/>
      <c r="JGL246" s="92"/>
      <c r="JGM246" s="92"/>
      <c r="JGN246" s="92"/>
      <c r="JGO246" s="92"/>
      <c r="JGP246" s="92"/>
      <c r="JGQ246" s="92"/>
      <c r="JGR246" s="92"/>
      <c r="JGS246" s="92"/>
      <c r="JGT246" s="92"/>
      <c r="JGU246" s="92"/>
      <c r="JGV246" s="92"/>
      <c r="JGW246" s="92"/>
      <c r="JGX246" s="92"/>
      <c r="JGY246" s="92"/>
      <c r="JGZ246" s="92"/>
      <c r="JHA246" s="92"/>
      <c r="JHB246" s="92"/>
      <c r="JHC246" s="92"/>
      <c r="JHD246" s="92"/>
      <c r="JHE246" s="92"/>
      <c r="JHF246" s="92"/>
      <c r="JHG246" s="92"/>
      <c r="JHH246" s="92"/>
      <c r="JHI246" s="92"/>
      <c r="JHJ246" s="92"/>
      <c r="JHK246" s="92"/>
      <c r="JHL246" s="92"/>
      <c r="JHM246" s="92"/>
      <c r="JHN246" s="92"/>
      <c r="JHO246" s="92"/>
      <c r="JHP246" s="92"/>
      <c r="JHQ246" s="92"/>
      <c r="JHR246" s="92"/>
      <c r="JHS246" s="92"/>
      <c r="JHT246" s="92"/>
      <c r="JHU246" s="92"/>
      <c r="JHV246" s="92"/>
      <c r="JHW246" s="92"/>
      <c r="JHX246" s="92"/>
      <c r="JHY246" s="92"/>
      <c r="JHZ246" s="92"/>
      <c r="JIA246" s="92"/>
      <c r="JIB246" s="92"/>
      <c r="JIC246" s="92"/>
      <c r="JID246" s="92"/>
      <c r="JIE246" s="92"/>
      <c r="JIF246" s="92"/>
      <c r="JIG246" s="92"/>
      <c r="JIH246" s="92"/>
      <c r="JII246" s="92"/>
      <c r="JIJ246" s="92"/>
      <c r="JIK246" s="92"/>
      <c r="JIL246" s="92"/>
      <c r="JIM246" s="92"/>
      <c r="JIN246" s="92"/>
      <c r="JIO246" s="92"/>
      <c r="JIP246" s="92"/>
      <c r="JIQ246" s="92"/>
      <c r="JIR246" s="92"/>
      <c r="JIS246" s="92"/>
      <c r="JIT246" s="92"/>
      <c r="JIU246" s="92"/>
      <c r="JIV246" s="92"/>
      <c r="JIW246" s="92"/>
      <c r="JIX246" s="92"/>
      <c r="JIY246" s="92"/>
      <c r="JIZ246" s="92"/>
      <c r="JJA246" s="92"/>
      <c r="JJB246" s="92"/>
      <c r="JJC246" s="92"/>
      <c r="JJD246" s="92"/>
      <c r="JJE246" s="92"/>
      <c r="JJF246" s="92"/>
      <c r="JJG246" s="92"/>
      <c r="JJH246" s="92"/>
      <c r="JJI246" s="92"/>
      <c r="JJJ246" s="92"/>
      <c r="JJK246" s="92"/>
      <c r="JJL246" s="92"/>
      <c r="JJM246" s="92"/>
      <c r="JJN246" s="92"/>
      <c r="JJO246" s="92"/>
      <c r="JJP246" s="92"/>
      <c r="JJQ246" s="92"/>
      <c r="JJR246" s="92"/>
      <c r="JJS246" s="92"/>
      <c r="JJT246" s="92"/>
      <c r="JJU246" s="92"/>
      <c r="JJV246" s="92"/>
      <c r="JJW246" s="92"/>
      <c r="JJX246" s="92"/>
      <c r="JJY246" s="92"/>
      <c r="JJZ246" s="92"/>
      <c r="JKA246" s="92"/>
      <c r="JKB246" s="92"/>
      <c r="JKC246" s="92"/>
      <c r="JKD246" s="92"/>
      <c r="JKE246" s="92"/>
      <c r="JKF246" s="92"/>
      <c r="JKG246" s="92"/>
      <c r="JKH246" s="92"/>
      <c r="JKI246" s="92"/>
      <c r="JKJ246" s="92"/>
      <c r="JKK246" s="92"/>
      <c r="JKL246" s="92"/>
      <c r="JKM246" s="92"/>
      <c r="JKN246" s="92"/>
      <c r="JKO246" s="92"/>
      <c r="JKP246" s="92"/>
      <c r="JKQ246" s="92"/>
      <c r="JKR246" s="92"/>
      <c r="JKS246" s="92"/>
      <c r="JKT246" s="92"/>
      <c r="JKU246" s="92"/>
      <c r="JKV246" s="92"/>
      <c r="JKW246" s="92"/>
      <c r="JKX246" s="92"/>
      <c r="JKY246" s="92"/>
      <c r="JKZ246" s="92"/>
      <c r="JLA246" s="92"/>
      <c r="JLB246" s="92"/>
      <c r="JLC246" s="92"/>
      <c r="JLD246" s="92"/>
      <c r="JLE246" s="92"/>
      <c r="JLF246" s="92"/>
      <c r="JLG246" s="92"/>
      <c r="JLH246" s="92"/>
      <c r="JLI246" s="92"/>
      <c r="JLJ246" s="92"/>
      <c r="JLK246" s="92"/>
      <c r="JLL246" s="92"/>
      <c r="JLM246" s="92"/>
      <c r="JLN246" s="92"/>
      <c r="JLO246" s="92"/>
      <c r="JLP246" s="92"/>
      <c r="JLQ246" s="92"/>
      <c r="JLR246" s="92"/>
      <c r="JLS246" s="92"/>
      <c r="JLT246" s="92"/>
      <c r="JLU246" s="92"/>
      <c r="JLV246" s="92"/>
      <c r="JLW246" s="92"/>
      <c r="JLX246" s="92"/>
      <c r="JLY246" s="92"/>
      <c r="JLZ246" s="92"/>
      <c r="JMA246" s="92"/>
      <c r="JMB246" s="92"/>
      <c r="JMC246" s="92"/>
      <c r="JMD246" s="92"/>
      <c r="JME246" s="92"/>
      <c r="JMF246" s="92"/>
      <c r="JMG246" s="92"/>
      <c r="JMH246" s="92"/>
      <c r="JMI246" s="92"/>
      <c r="JMJ246" s="92"/>
      <c r="JMK246" s="92"/>
      <c r="JML246" s="92"/>
      <c r="JMM246" s="92"/>
      <c r="JMN246" s="92"/>
      <c r="JMO246" s="92"/>
      <c r="JMP246" s="92"/>
      <c r="JMQ246" s="92"/>
      <c r="JMR246" s="92"/>
      <c r="JMS246" s="92"/>
      <c r="JMT246" s="92"/>
      <c r="JMU246" s="92"/>
      <c r="JMV246" s="92"/>
      <c r="JMW246" s="92"/>
      <c r="JMX246" s="92"/>
      <c r="JMY246" s="92"/>
      <c r="JMZ246" s="92"/>
      <c r="JNA246" s="92"/>
      <c r="JNB246" s="92"/>
      <c r="JNC246" s="92"/>
      <c r="JND246" s="92"/>
      <c r="JNE246" s="92"/>
      <c r="JNF246" s="92"/>
      <c r="JNG246" s="92"/>
      <c r="JNH246" s="92"/>
      <c r="JNI246" s="92"/>
      <c r="JNJ246" s="92"/>
      <c r="JNK246" s="92"/>
      <c r="JNL246" s="92"/>
      <c r="JNM246" s="92"/>
      <c r="JNN246" s="92"/>
      <c r="JNO246" s="92"/>
      <c r="JNP246" s="92"/>
      <c r="JNQ246" s="92"/>
      <c r="JNR246" s="92"/>
      <c r="JNS246" s="92"/>
      <c r="JNT246" s="92"/>
      <c r="JNU246" s="92"/>
      <c r="JNV246" s="92"/>
      <c r="JNW246" s="92"/>
      <c r="JNX246" s="92"/>
      <c r="JNY246" s="92"/>
      <c r="JNZ246" s="92"/>
      <c r="JOA246" s="92"/>
      <c r="JOB246" s="92"/>
      <c r="JOC246" s="92"/>
      <c r="JOD246" s="92"/>
      <c r="JOE246" s="92"/>
      <c r="JOF246" s="92"/>
      <c r="JOG246" s="92"/>
      <c r="JOH246" s="92"/>
      <c r="JOI246" s="92"/>
      <c r="JOJ246" s="92"/>
      <c r="JOK246" s="92"/>
      <c r="JOL246" s="92"/>
      <c r="JOM246" s="92"/>
      <c r="JON246" s="92"/>
      <c r="JOO246" s="92"/>
      <c r="JOP246" s="92"/>
      <c r="JOQ246" s="92"/>
      <c r="JOR246" s="92"/>
      <c r="JOS246" s="92"/>
      <c r="JOT246" s="92"/>
      <c r="JOU246" s="92"/>
      <c r="JOV246" s="92"/>
      <c r="JOW246" s="92"/>
      <c r="JOX246" s="92"/>
      <c r="JOY246" s="92"/>
      <c r="JOZ246" s="92"/>
      <c r="JPA246" s="92"/>
      <c r="JPB246" s="92"/>
      <c r="JPC246" s="92"/>
      <c r="JPD246" s="92"/>
      <c r="JPE246" s="92"/>
      <c r="JPF246" s="92"/>
      <c r="JPG246" s="92"/>
      <c r="JPH246" s="92"/>
      <c r="JPI246" s="92"/>
      <c r="JPJ246" s="92"/>
      <c r="JPK246" s="92"/>
      <c r="JPL246" s="92"/>
      <c r="JPM246" s="92"/>
      <c r="JPN246" s="92"/>
      <c r="JPO246" s="92"/>
      <c r="JPP246" s="92"/>
      <c r="JPQ246" s="92"/>
      <c r="JPR246" s="92"/>
      <c r="JPS246" s="92"/>
      <c r="JPT246" s="92"/>
      <c r="JPU246" s="92"/>
      <c r="JPV246" s="92"/>
      <c r="JPW246" s="92"/>
      <c r="JPX246" s="92"/>
      <c r="JPY246" s="92"/>
      <c r="JPZ246" s="92"/>
      <c r="JQA246" s="92"/>
      <c r="JQB246" s="92"/>
      <c r="JQC246" s="92"/>
      <c r="JQD246" s="92"/>
      <c r="JQE246" s="92"/>
      <c r="JQF246" s="92"/>
      <c r="JQG246" s="92"/>
      <c r="JQH246" s="92"/>
      <c r="JQI246" s="92"/>
      <c r="JQJ246" s="92"/>
      <c r="JQK246" s="92"/>
      <c r="JQL246" s="92"/>
      <c r="JQM246" s="92"/>
      <c r="JQN246" s="92"/>
      <c r="JQO246" s="92"/>
      <c r="JQP246" s="92"/>
      <c r="JQQ246" s="92"/>
      <c r="JQR246" s="92"/>
      <c r="JQS246" s="92"/>
      <c r="JQT246" s="92"/>
      <c r="JQU246" s="92"/>
      <c r="JQV246" s="92"/>
      <c r="JQW246" s="92"/>
      <c r="JQX246" s="92"/>
      <c r="JQY246" s="92"/>
      <c r="JQZ246" s="92"/>
      <c r="JRA246" s="92"/>
      <c r="JRB246" s="92"/>
      <c r="JRC246" s="92"/>
      <c r="JRD246" s="92"/>
      <c r="JRE246" s="92"/>
      <c r="JRF246" s="92"/>
      <c r="JRG246" s="92"/>
      <c r="JRH246" s="92"/>
      <c r="JRI246" s="92"/>
      <c r="JRJ246" s="92"/>
      <c r="JRK246" s="92"/>
      <c r="JRL246" s="92"/>
      <c r="JRM246" s="92"/>
      <c r="JRN246" s="92"/>
      <c r="JRO246" s="92"/>
      <c r="JRP246" s="92"/>
      <c r="JRQ246" s="92"/>
      <c r="JRR246" s="92"/>
      <c r="JRS246" s="92"/>
      <c r="JRT246" s="92"/>
      <c r="JRU246" s="92"/>
      <c r="JRV246" s="92"/>
      <c r="JRW246" s="92"/>
      <c r="JRX246" s="92"/>
      <c r="JRY246" s="92"/>
      <c r="JRZ246" s="92"/>
      <c r="JSA246" s="92"/>
      <c r="JSB246" s="92"/>
      <c r="JSC246" s="92"/>
      <c r="JSD246" s="92"/>
      <c r="JSE246" s="92"/>
      <c r="JSF246" s="92"/>
      <c r="JSG246" s="92"/>
      <c r="JSH246" s="92"/>
      <c r="JSI246" s="92"/>
      <c r="JSJ246" s="92"/>
      <c r="JSK246" s="92"/>
      <c r="JSL246" s="92"/>
      <c r="JSM246" s="92"/>
      <c r="JSN246" s="92"/>
      <c r="JSO246" s="92"/>
      <c r="JSP246" s="92"/>
      <c r="JSQ246" s="92"/>
      <c r="JSR246" s="92"/>
      <c r="JSS246" s="92"/>
      <c r="JST246" s="92"/>
      <c r="JSU246" s="92"/>
      <c r="JSV246" s="92"/>
      <c r="JSW246" s="92"/>
      <c r="JSX246" s="92"/>
      <c r="JSY246" s="92"/>
      <c r="JSZ246" s="92"/>
      <c r="JTA246" s="92"/>
      <c r="JTB246" s="92"/>
      <c r="JTC246" s="92"/>
      <c r="JTD246" s="92"/>
      <c r="JTE246" s="92"/>
      <c r="JTF246" s="92"/>
      <c r="JTG246" s="92"/>
      <c r="JTH246" s="92"/>
      <c r="JTI246" s="92"/>
      <c r="JTJ246" s="92"/>
      <c r="JTK246" s="92"/>
      <c r="JTL246" s="92"/>
      <c r="JTM246" s="92"/>
      <c r="JTN246" s="92"/>
      <c r="JTO246" s="92"/>
      <c r="JTP246" s="92"/>
      <c r="JTQ246" s="92"/>
      <c r="JTR246" s="92"/>
      <c r="JTS246" s="92"/>
      <c r="JTT246" s="92"/>
      <c r="JTU246" s="92"/>
      <c r="JTV246" s="92"/>
      <c r="JTW246" s="92"/>
      <c r="JTX246" s="92"/>
      <c r="JTY246" s="92"/>
      <c r="JTZ246" s="92"/>
      <c r="JUA246" s="92"/>
      <c r="JUB246" s="92"/>
      <c r="JUC246" s="92"/>
      <c r="JUD246" s="92"/>
      <c r="JUE246" s="92"/>
      <c r="JUF246" s="92"/>
      <c r="JUG246" s="92"/>
      <c r="JUH246" s="92"/>
      <c r="JUI246" s="92"/>
      <c r="JUJ246" s="92"/>
      <c r="JUK246" s="92"/>
      <c r="JUL246" s="92"/>
      <c r="JUM246" s="92"/>
      <c r="JUN246" s="92"/>
      <c r="JUO246" s="92"/>
      <c r="JUP246" s="92"/>
      <c r="JUQ246" s="92"/>
      <c r="JUR246" s="92"/>
      <c r="JUS246" s="92"/>
      <c r="JUT246" s="92"/>
      <c r="JUU246" s="92"/>
      <c r="JUV246" s="92"/>
      <c r="JUW246" s="92"/>
      <c r="JUX246" s="92"/>
      <c r="JUY246" s="92"/>
      <c r="JUZ246" s="92"/>
      <c r="JVA246" s="92"/>
      <c r="JVB246" s="92"/>
      <c r="JVC246" s="92"/>
      <c r="JVD246" s="92"/>
      <c r="JVE246" s="92"/>
      <c r="JVF246" s="92"/>
      <c r="JVG246" s="92"/>
      <c r="JVH246" s="92"/>
      <c r="JVI246" s="92"/>
      <c r="JVJ246" s="92"/>
      <c r="JVK246" s="92"/>
      <c r="JVL246" s="92"/>
      <c r="JVM246" s="92"/>
      <c r="JVN246" s="92"/>
      <c r="JVO246" s="92"/>
      <c r="JVP246" s="92"/>
      <c r="JVQ246" s="92"/>
      <c r="JVR246" s="92"/>
      <c r="JVS246" s="92"/>
      <c r="JVT246" s="92"/>
      <c r="JVU246" s="92"/>
      <c r="JVV246" s="92"/>
      <c r="JVW246" s="92"/>
      <c r="JVX246" s="92"/>
      <c r="JVY246" s="92"/>
      <c r="JVZ246" s="92"/>
      <c r="JWA246" s="92"/>
      <c r="JWB246" s="92"/>
      <c r="JWC246" s="92"/>
      <c r="JWD246" s="92"/>
      <c r="JWE246" s="92"/>
      <c r="JWF246" s="92"/>
      <c r="JWG246" s="92"/>
      <c r="JWH246" s="92"/>
      <c r="JWI246" s="92"/>
      <c r="JWJ246" s="92"/>
      <c r="JWK246" s="92"/>
      <c r="JWL246" s="92"/>
      <c r="JWM246" s="92"/>
      <c r="JWN246" s="92"/>
      <c r="JWO246" s="92"/>
      <c r="JWP246" s="92"/>
      <c r="JWQ246" s="92"/>
      <c r="JWR246" s="92"/>
      <c r="JWS246" s="92"/>
      <c r="JWT246" s="92"/>
      <c r="JWU246" s="92"/>
      <c r="JWV246" s="92"/>
      <c r="JWW246" s="92"/>
      <c r="JWX246" s="92"/>
      <c r="JWY246" s="92"/>
      <c r="JWZ246" s="92"/>
      <c r="JXA246" s="92"/>
      <c r="JXB246" s="92"/>
      <c r="JXC246" s="92"/>
      <c r="JXD246" s="92"/>
      <c r="JXE246" s="92"/>
      <c r="JXF246" s="92"/>
      <c r="JXG246" s="92"/>
      <c r="JXH246" s="92"/>
      <c r="JXI246" s="92"/>
      <c r="JXJ246" s="92"/>
      <c r="JXK246" s="92"/>
      <c r="JXL246" s="92"/>
      <c r="JXM246" s="92"/>
      <c r="JXN246" s="92"/>
      <c r="JXO246" s="92"/>
      <c r="JXP246" s="92"/>
      <c r="JXQ246" s="92"/>
      <c r="JXR246" s="92"/>
      <c r="JXS246" s="92"/>
      <c r="JXT246" s="92"/>
      <c r="JXU246" s="92"/>
      <c r="JXV246" s="92"/>
      <c r="JXW246" s="92"/>
      <c r="JXX246" s="92"/>
      <c r="JXY246" s="92"/>
      <c r="JXZ246" s="92"/>
      <c r="JYA246" s="92"/>
      <c r="JYB246" s="92"/>
      <c r="JYC246" s="92"/>
      <c r="JYD246" s="92"/>
      <c r="JYE246" s="92"/>
      <c r="JYF246" s="92"/>
      <c r="JYG246" s="92"/>
      <c r="JYH246" s="92"/>
      <c r="JYI246" s="92"/>
      <c r="JYJ246" s="92"/>
      <c r="JYK246" s="92"/>
      <c r="JYL246" s="92"/>
      <c r="JYM246" s="92"/>
      <c r="JYN246" s="92"/>
      <c r="JYO246" s="92"/>
      <c r="JYP246" s="92"/>
      <c r="JYQ246" s="92"/>
      <c r="JYR246" s="92"/>
      <c r="JYS246" s="92"/>
      <c r="JYT246" s="92"/>
      <c r="JYU246" s="92"/>
      <c r="JYV246" s="92"/>
      <c r="JYW246" s="92"/>
      <c r="JYX246" s="92"/>
      <c r="JYY246" s="92"/>
      <c r="JYZ246" s="92"/>
      <c r="JZA246" s="92"/>
      <c r="JZB246" s="92"/>
      <c r="JZC246" s="92"/>
      <c r="JZD246" s="92"/>
      <c r="JZE246" s="92"/>
      <c r="JZF246" s="92"/>
      <c r="JZG246" s="92"/>
      <c r="JZH246" s="92"/>
      <c r="JZI246" s="92"/>
      <c r="JZJ246" s="92"/>
      <c r="JZK246" s="92"/>
      <c r="JZL246" s="92"/>
      <c r="JZM246" s="92"/>
      <c r="JZN246" s="92"/>
      <c r="JZO246" s="92"/>
      <c r="JZP246" s="92"/>
      <c r="JZQ246" s="92"/>
      <c r="JZR246" s="92"/>
      <c r="JZS246" s="92"/>
      <c r="JZT246" s="92"/>
      <c r="JZU246" s="92"/>
      <c r="JZV246" s="92"/>
      <c r="JZW246" s="92"/>
      <c r="JZX246" s="92"/>
      <c r="JZY246" s="92"/>
      <c r="JZZ246" s="92"/>
      <c r="KAA246" s="92"/>
      <c r="KAB246" s="92"/>
      <c r="KAC246" s="92"/>
      <c r="KAD246" s="92"/>
      <c r="KAE246" s="92"/>
      <c r="KAF246" s="92"/>
      <c r="KAG246" s="92"/>
      <c r="KAH246" s="92"/>
      <c r="KAI246" s="92"/>
      <c r="KAJ246" s="92"/>
      <c r="KAK246" s="92"/>
      <c r="KAL246" s="92"/>
      <c r="KAM246" s="92"/>
      <c r="KAN246" s="92"/>
      <c r="KAO246" s="92"/>
      <c r="KAP246" s="92"/>
      <c r="KAQ246" s="92"/>
      <c r="KAR246" s="92"/>
      <c r="KAS246" s="92"/>
      <c r="KAT246" s="92"/>
      <c r="KAU246" s="92"/>
      <c r="KAV246" s="92"/>
      <c r="KAW246" s="92"/>
      <c r="KAX246" s="92"/>
      <c r="KAY246" s="92"/>
      <c r="KAZ246" s="92"/>
      <c r="KBA246" s="92"/>
      <c r="KBB246" s="92"/>
      <c r="KBC246" s="92"/>
      <c r="KBD246" s="92"/>
      <c r="KBE246" s="92"/>
      <c r="KBF246" s="92"/>
      <c r="KBG246" s="92"/>
      <c r="KBH246" s="92"/>
      <c r="KBI246" s="92"/>
      <c r="KBJ246" s="92"/>
      <c r="KBK246" s="92"/>
      <c r="KBL246" s="92"/>
      <c r="KBM246" s="92"/>
      <c r="KBN246" s="92"/>
      <c r="KBO246" s="92"/>
      <c r="KBP246" s="92"/>
      <c r="KBQ246" s="92"/>
      <c r="KBR246" s="92"/>
      <c r="KBS246" s="92"/>
      <c r="KBT246" s="92"/>
      <c r="KBU246" s="92"/>
      <c r="KBV246" s="92"/>
      <c r="KBW246" s="92"/>
      <c r="KBX246" s="92"/>
      <c r="KBY246" s="92"/>
      <c r="KBZ246" s="92"/>
      <c r="KCA246" s="92"/>
      <c r="KCB246" s="92"/>
      <c r="KCC246" s="92"/>
      <c r="KCD246" s="92"/>
      <c r="KCE246" s="92"/>
      <c r="KCF246" s="92"/>
      <c r="KCG246" s="92"/>
      <c r="KCH246" s="92"/>
      <c r="KCI246" s="92"/>
      <c r="KCJ246" s="92"/>
      <c r="KCK246" s="92"/>
      <c r="KCL246" s="92"/>
      <c r="KCM246" s="92"/>
      <c r="KCN246" s="92"/>
      <c r="KCO246" s="92"/>
      <c r="KCP246" s="92"/>
      <c r="KCQ246" s="92"/>
      <c r="KCR246" s="92"/>
      <c r="KCS246" s="92"/>
      <c r="KCT246" s="92"/>
      <c r="KCU246" s="92"/>
      <c r="KCV246" s="92"/>
      <c r="KCW246" s="92"/>
      <c r="KCX246" s="92"/>
      <c r="KCY246" s="92"/>
      <c r="KCZ246" s="92"/>
      <c r="KDA246" s="92"/>
      <c r="KDB246" s="92"/>
      <c r="KDC246" s="92"/>
      <c r="KDD246" s="92"/>
      <c r="KDE246" s="92"/>
      <c r="KDF246" s="92"/>
      <c r="KDG246" s="92"/>
      <c r="KDH246" s="92"/>
      <c r="KDI246" s="92"/>
      <c r="KDJ246" s="92"/>
      <c r="KDK246" s="92"/>
      <c r="KDL246" s="92"/>
      <c r="KDM246" s="92"/>
      <c r="KDN246" s="92"/>
      <c r="KDO246" s="92"/>
      <c r="KDP246" s="92"/>
      <c r="KDQ246" s="92"/>
      <c r="KDR246" s="92"/>
      <c r="KDS246" s="92"/>
      <c r="KDT246" s="92"/>
      <c r="KDU246" s="92"/>
      <c r="KDV246" s="92"/>
      <c r="KDW246" s="92"/>
      <c r="KDX246" s="92"/>
      <c r="KDY246" s="92"/>
      <c r="KDZ246" s="92"/>
      <c r="KEA246" s="92"/>
      <c r="KEB246" s="92"/>
      <c r="KEC246" s="92"/>
      <c r="KED246" s="92"/>
      <c r="KEE246" s="92"/>
      <c r="KEF246" s="92"/>
      <c r="KEG246" s="92"/>
      <c r="KEH246" s="92"/>
      <c r="KEI246" s="92"/>
      <c r="KEJ246" s="92"/>
      <c r="KEK246" s="92"/>
      <c r="KEL246" s="92"/>
      <c r="KEM246" s="92"/>
      <c r="KEN246" s="92"/>
      <c r="KEO246" s="92"/>
      <c r="KEP246" s="92"/>
      <c r="KEQ246" s="92"/>
      <c r="KER246" s="92"/>
      <c r="KES246" s="92"/>
      <c r="KET246" s="92"/>
      <c r="KEU246" s="92"/>
      <c r="KEV246" s="92"/>
      <c r="KEW246" s="92"/>
      <c r="KEX246" s="92"/>
      <c r="KEY246" s="92"/>
      <c r="KEZ246" s="92"/>
      <c r="KFA246" s="92"/>
      <c r="KFB246" s="92"/>
      <c r="KFC246" s="92"/>
      <c r="KFD246" s="92"/>
      <c r="KFE246" s="92"/>
      <c r="KFF246" s="92"/>
      <c r="KFG246" s="92"/>
      <c r="KFH246" s="92"/>
      <c r="KFI246" s="92"/>
      <c r="KFJ246" s="92"/>
      <c r="KFK246" s="92"/>
      <c r="KFL246" s="92"/>
      <c r="KFM246" s="92"/>
      <c r="KFN246" s="92"/>
      <c r="KFO246" s="92"/>
      <c r="KFP246" s="92"/>
      <c r="KFQ246" s="92"/>
      <c r="KFR246" s="92"/>
      <c r="KFS246" s="92"/>
      <c r="KFT246" s="92"/>
      <c r="KFU246" s="92"/>
      <c r="KFV246" s="92"/>
      <c r="KFW246" s="92"/>
      <c r="KFX246" s="92"/>
      <c r="KFY246" s="92"/>
      <c r="KFZ246" s="92"/>
      <c r="KGA246" s="92"/>
      <c r="KGB246" s="92"/>
      <c r="KGC246" s="92"/>
      <c r="KGD246" s="92"/>
      <c r="KGE246" s="92"/>
      <c r="KGF246" s="92"/>
      <c r="KGG246" s="92"/>
      <c r="KGH246" s="92"/>
      <c r="KGI246" s="92"/>
      <c r="KGJ246" s="92"/>
      <c r="KGK246" s="92"/>
      <c r="KGL246" s="92"/>
      <c r="KGM246" s="92"/>
      <c r="KGN246" s="92"/>
      <c r="KGO246" s="92"/>
      <c r="KGP246" s="92"/>
      <c r="KGQ246" s="92"/>
      <c r="KGR246" s="92"/>
      <c r="KGS246" s="92"/>
      <c r="KGT246" s="92"/>
      <c r="KGU246" s="92"/>
      <c r="KGV246" s="92"/>
      <c r="KGW246" s="92"/>
      <c r="KGX246" s="92"/>
      <c r="KGY246" s="92"/>
      <c r="KGZ246" s="92"/>
      <c r="KHA246" s="92"/>
      <c r="KHB246" s="92"/>
      <c r="KHC246" s="92"/>
      <c r="KHD246" s="92"/>
      <c r="KHE246" s="92"/>
      <c r="KHF246" s="92"/>
      <c r="KHG246" s="92"/>
      <c r="KHH246" s="92"/>
      <c r="KHI246" s="92"/>
      <c r="KHJ246" s="92"/>
      <c r="KHK246" s="92"/>
      <c r="KHL246" s="92"/>
      <c r="KHM246" s="92"/>
      <c r="KHN246" s="92"/>
      <c r="KHO246" s="92"/>
      <c r="KHP246" s="92"/>
      <c r="KHQ246" s="92"/>
      <c r="KHR246" s="92"/>
      <c r="KHS246" s="92"/>
      <c r="KHT246" s="92"/>
      <c r="KHU246" s="92"/>
      <c r="KHV246" s="92"/>
      <c r="KHW246" s="92"/>
      <c r="KHX246" s="92"/>
      <c r="KHY246" s="92"/>
      <c r="KHZ246" s="92"/>
      <c r="KIA246" s="92"/>
      <c r="KIB246" s="92"/>
      <c r="KIC246" s="92"/>
      <c r="KID246" s="92"/>
      <c r="KIE246" s="92"/>
      <c r="KIF246" s="92"/>
      <c r="KIG246" s="92"/>
      <c r="KIH246" s="92"/>
      <c r="KII246" s="92"/>
      <c r="KIJ246" s="92"/>
      <c r="KIK246" s="92"/>
      <c r="KIL246" s="92"/>
      <c r="KIM246" s="92"/>
      <c r="KIN246" s="92"/>
      <c r="KIO246" s="92"/>
      <c r="KIP246" s="92"/>
      <c r="KIQ246" s="92"/>
      <c r="KIR246" s="92"/>
      <c r="KIS246" s="92"/>
      <c r="KIT246" s="92"/>
      <c r="KIU246" s="92"/>
      <c r="KIV246" s="92"/>
      <c r="KIW246" s="92"/>
      <c r="KIX246" s="92"/>
      <c r="KIY246" s="92"/>
      <c r="KIZ246" s="92"/>
      <c r="KJA246" s="92"/>
      <c r="KJB246" s="92"/>
      <c r="KJC246" s="92"/>
      <c r="KJD246" s="92"/>
      <c r="KJE246" s="92"/>
      <c r="KJF246" s="92"/>
      <c r="KJG246" s="92"/>
      <c r="KJH246" s="92"/>
      <c r="KJI246" s="92"/>
      <c r="KJJ246" s="92"/>
      <c r="KJK246" s="92"/>
      <c r="KJL246" s="92"/>
      <c r="KJM246" s="92"/>
      <c r="KJN246" s="92"/>
      <c r="KJO246" s="92"/>
      <c r="KJP246" s="92"/>
      <c r="KJQ246" s="92"/>
      <c r="KJR246" s="92"/>
      <c r="KJS246" s="92"/>
      <c r="KJT246" s="92"/>
      <c r="KJU246" s="92"/>
      <c r="KJV246" s="92"/>
      <c r="KJW246" s="92"/>
      <c r="KJX246" s="92"/>
      <c r="KJY246" s="92"/>
      <c r="KJZ246" s="92"/>
      <c r="KKA246" s="92"/>
      <c r="KKB246" s="92"/>
      <c r="KKC246" s="92"/>
      <c r="KKD246" s="92"/>
      <c r="KKE246" s="92"/>
      <c r="KKF246" s="92"/>
      <c r="KKG246" s="92"/>
      <c r="KKH246" s="92"/>
      <c r="KKI246" s="92"/>
      <c r="KKJ246" s="92"/>
      <c r="KKK246" s="92"/>
      <c r="KKL246" s="92"/>
      <c r="KKM246" s="92"/>
      <c r="KKN246" s="92"/>
      <c r="KKO246" s="92"/>
      <c r="KKP246" s="92"/>
      <c r="KKQ246" s="92"/>
      <c r="KKR246" s="92"/>
      <c r="KKS246" s="92"/>
      <c r="KKT246" s="92"/>
      <c r="KKU246" s="92"/>
      <c r="KKV246" s="92"/>
      <c r="KKW246" s="92"/>
      <c r="KKX246" s="92"/>
      <c r="KKY246" s="92"/>
      <c r="KKZ246" s="92"/>
      <c r="KLA246" s="92"/>
      <c r="KLB246" s="92"/>
      <c r="KLC246" s="92"/>
      <c r="KLD246" s="92"/>
      <c r="KLE246" s="92"/>
      <c r="KLF246" s="92"/>
      <c r="KLG246" s="92"/>
      <c r="KLH246" s="92"/>
      <c r="KLI246" s="92"/>
      <c r="KLJ246" s="92"/>
      <c r="KLK246" s="92"/>
      <c r="KLL246" s="92"/>
      <c r="KLM246" s="92"/>
      <c r="KLN246" s="92"/>
      <c r="KLO246" s="92"/>
      <c r="KLP246" s="92"/>
      <c r="KLQ246" s="92"/>
      <c r="KLR246" s="92"/>
      <c r="KLS246" s="92"/>
      <c r="KLT246" s="92"/>
      <c r="KLU246" s="92"/>
      <c r="KLV246" s="92"/>
      <c r="KLW246" s="92"/>
      <c r="KLX246" s="92"/>
      <c r="KLY246" s="92"/>
      <c r="KLZ246" s="92"/>
      <c r="KMA246" s="92"/>
      <c r="KMB246" s="92"/>
      <c r="KMC246" s="92"/>
      <c r="KMD246" s="92"/>
      <c r="KME246" s="92"/>
      <c r="KMF246" s="92"/>
      <c r="KMG246" s="92"/>
      <c r="KMH246" s="92"/>
      <c r="KMI246" s="92"/>
      <c r="KMJ246" s="92"/>
      <c r="KMK246" s="92"/>
      <c r="KML246" s="92"/>
      <c r="KMM246" s="92"/>
      <c r="KMN246" s="92"/>
      <c r="KMO246" s="92"/>
      <c r="KMP246" s="92"/>
      <c r="KMQ246" s="92"/>
      <c r="KMR246" s="92"/>
      <c r="KMS246" s="92"/>
      <c r="KMT246" s="92"/>
      <c r="KMU246" s="92"/>
      <c r="KMV246" s="92"/>
      <c r="KMW246" s="92"/>
      <c r="KMX246" s="92"/>
      <c r="KMY246" s="92"/>
      <c r="KMZ246" s="92"/>
      <c r="KNA246" s="92"/>
      <c r="KNB246" s="92"/>
      <c r="KNC246" s="92"/>
      <c r="KND246" s="92"/>
      <c r="KNE246" s="92"/>
      <c r="KNF246" s="92"/>
      <c r="KNG246" s="92"/>
      <c r="KNH246" s="92"/>
      <c r="KNI246" s="92"/>
      <c r="KNJ246" s="92"/>
      <c r="KNK246" s="92"/>
      <c r="KNL246" s="92"/>
      <c r="KNM246" s="92"/>
      <c r="KNN246" s="92"/>
      <c r="KNO246" s="92"/>
      <c r="KNP246" s="92"/>
      <c r="KNQ246" s="92"/>
      <c r="KNR246" s="92"/>
      <c r="KNS246" s="92"/>
      <c r="KNT246" s="92"/>
      <c r="KNU246" s="92"/>
      <c r="KNV246" s="92"/>
      <c r="KNW246" s="92"/>
      <c r="KNX246" s="92"/>
      <c r="KNY246" s="92"/>
      <c r="KNZ246" s="92"/>
      <c r="KOA246" s="92"/>
      <c r="KOB246" s="92"/>
      <c r="KOC246" s="92"/>
      <c r="KOD246" s="92"/>
      <c r="KOE246" s="92"/>
      <c r="KOF246" s="92"/>
      <c r="KOG246" s="92"/>
      <c r="KOH246" s="92"/>
      <c r="KOI246" s="92"/>
      <c r="KOJ246" s="92"/>
      <c r="KOK246" s="92"/>
      <c r="KOL246" s="92"/>
      <c r="KOM246" s="92"/>
      <c r="KON246" s="92"/>
      <c r="KOO246" s="92"/>
      <c r="KOP246" s="92"/>
      <c r="KOQ246" s="92"/>
      <c r="KOR246" s="92"/>
      <c r="KOS246" s="92"/>
      <c r="KOT246" s="92"/>
      <c r="KOU246" s="92"/>
      <c r="KOV246" s="92"/>
      <c r="KOW246" s="92"/>
      <c r="KOX246" s="92"/>
      <c r="KOY246" s="92"/>
      <c r="KOZ246" s="92"/>
      <c r="KPA246" s="92"/>
      <c r="KPB246" s="92"/>
      <c r="KPC246" s="92"/>
      <c r="KPD246" s="92"/>
      <c r="KPE246" s="92"/>
      <c r="KPF246" s="92"/>
      <c r="KPG246" s="92"/>
      <c r="KPH246" s="92"/>
      <c r="KPI246" s="92"/>
      <c r="KPJ246" s="92"/>
      <c r="KPK246" s="92"/>
      <c r="KPL246" s="92"/>
      <c r="KPM246" s="92"/>
      <c r="KPN246" s="92"/>
      <c r="KPO246" s="92"/>
      <c r="KPP246" s="92"/>
      <c r="KPQ246" s="92"/>
      <c r="KPR246" s="92"/>
      <c r="KPS246" s="92"/>
      <c r="KPT246" s="92"/>
      <c r="KPU246" s="92"/>
      <c r="KPV246" s="92"/>
      <c r="KPW246" s="92"/>
      <c r="KPX246" s="92"/>
      <c r="KPY246" s="92"/>
      <c r="KPZ246" s="92"/>
      <c r="KQA246" s="92"/>
      <c r="KQB246" s="92"/>
      <c r="KQC246" s="92"/>
      <c r="KQD246" s="92"/>
      <c r="KQE246" s="92"/>
      <c r="KQF246" s="92"/>
      <c r="KQG246" s="92"/>
      <c r="KQH246" s="92"/>
      <c r="KQI246" s="92"/>
      <c r="KQJ246" s="92"/>
      <c r="KQK246" s="92"/>
      <c r="KQL246" s="92"/>
      <c r="KQM246" s="92"/>
      <c r="KQN246" s="92"/>
      <c r="KQO246" s="92"/>
      <c r="KQP246" s="92"/>
      <c r="KQQ246" s="92"/>
      <c r="KQR246" s="92"/>
      <c r="KQS246" s="92"/>
      <c r="KQT246" s="92"/>
      <c r="KQU246" s="92"/>
      <c r="KQV246" s="92"/>
      <c r="KQW246" s="92"/>
      <c r="KQX246" s="92"/>
      <c r="KQY246" s="92"/>
      <c r="KQZ246" s="92"/>
      <c r="KRA246" s="92"/>
      <c r="KRB246" s="92"/>
      <c r="KRC246" s="92"/>
      <c r="KRD246" s="92"/>
      <c r="KRE246" s="92"/>
      <c r="KRF246" s="92"/>
      <c r="KRG246" s="92"/>
      <c r="KRH246" s="92"/>
      <c r="KRI246" s="92"/>
      <c r="KRJ246" s="92"/>
      <c r="KRK246" s="92"/>
      <c r="KRL246" s="92"/>
      <c r="KRM246" s="92"/>
      <c r="KRN246" s="92"/>
      <c r="KRO246" s="92"/>
      <c r="KRP246" s="92"/>
      <c r="KRQ246" s="92"/>
      <c r="KRR246" s="92"/>
      <c r="KRS246" s="92"/>
      <c r="KRT246" s="92"/>
      <c r="KRU246" s="92"/>
      <c r="KRV246" s="92"/>
      <c r="KRW246" s="92"/>
      <c r="KRX246" s="92"/>
      <c r="KRY246" s="92"/>
      <c r="KRZ246" s="92"/>
      <c r="KSA246" s="92"/>
      <c r="KSB246" s="92"/>
      <c r="KSC246" s="92"/>
      <c r="KSD246" s="92"/>
      <c r="KSE246" s="92"/>
      <c r="KSF246" s="92"/>
      <c r="KSG246" s="92"/>
      <c r="KSH246" s="92"/>
      <c r="KSI246" s="92"/>
      <c r="KSJ246" s="92"/>
      <c r="KSK246" s="92"/>
      <c r="KSL246" s="92"/>
      <c r="KSM246" s="92"/>
      <c r="KSN246" s="92"/>
      <c r="KSO246" s="92"/>
      <c r="KSP246" s="92"/>
      <c r="KSQ246" s="92"/>
      <c r="KSR246" s="92"/>
      <c r="KSS246" s="92"/>
      <c r="KST246" s="92"/>
      <c r="KSU246" s="92"/>
      <c r="KSV246" s="92"/>
      <c r="KSW246" s="92"/>
      <c r="KSX246" s="92"/>
      <c r="KSY246" s="92"/>
      <c r="KSZ246" s="92"/>
      <c r="KTA246" s="92"/>
      <c r="KTB246" s="92"/>
      <c r="KTC246" s="92"/>
      <c r="KTD246" s="92"/>
      <c r="KTE246" s="92"/>
      <c r="KTF246" s="92"/>
      <c r="KTG246" s="92"/>
      <c r="KTH246" s="92"/>
      <c r="KTI246" s="92"/>
      <c r="KTJ246" s="92"/>
      <c r="KTK246" s="92"/>
      <c r="KTL246" s="92"/>
      <c r="KTM246" s="92"/>
      <c r="KTN246" s="92"/>
      <c r="KTO246" s="92"/>
      <c r="KTP246" s="92"/>
      <c r="KTQ246" s="92"/>
      <c r="KTR246" s="92"/>
      <c r="KTS246" s="92"/>
      <c r="KTT246" s="92"/>
      <c r="KTU246" s="92"/>
      <c r="KTV246" s="92"/>
      <c r="KTW246" s="92"/>
      <c r="KTX246" s="92"/>
      <c r="KTY246" s="92"/>
      <c r="KTZ246" s="92"/>
      <c r="KUA246" s="92"/>
      <c r="KUB246" s="92"/>
      <c r="KUC246" s="92"/>
      <c r="KUD246" s="92"/>
      <c r="KUE246" s="92"/>
      <c r="KUF246" s="92"/>
      <c r="KUG246" s="92"/>
      <c r="KUH246" s="92"/>
      <c r="KUI246" s="92"/>
      <c r="KUJ246" s="92"/>
      <c r="KUK246" s="92"/>
      <c r="KUL246" s="92"/>
      <c r="KUM246" s="92"/>
      <c r="KUN246" s="92"/>
      <c r="KUO246" s="92"/>
      <c r="KUP246" s="92"/>
      <c r="KUQ246" s="92"/>
      <c r="KUR246" s="92"/>
      <c r="KUS246" s="92"/>
      <c r="KUT246" s="92"/>
      <c r="KUU246" s="92"/>
      <c r="KUV246" s="92"/>
      <c r="KUW246" s="92"/>
      <c r="KUX246" s="92"/>
      <c r="KUY246" s="92"/>
      <c r="KUZ246" s="92"/>
      <c r="KVA246" s="92"/>
      <c r="KVB246" s="92"/>
      <c r="KVC246" s="92"/>
      <c r="KVD246" s="92"/>
      <c r="KVE246" s="92"/>
      <c r="KVF246" s="92"/>
      <c r="KVG246" s="92"/>
      <c r="KVH246" s="92"/>
      <c r="KVI246" s="92"/>
      <c r="KVJ246" s="92"/>
      <c r="KVK246" s="92"/>
      <c r="KVL246" s="92"/>
      <c r="KVM246" s="92"/>
      <c r="KVN246" s="92"/>
      <c r="KVO246" s="92"/>
      <c r="KVP246" s="92"/>
      <c r="KVQ246" s="92"/>
      <c r="KVR246" s="92"/>
      <c r="KVS246" s="92"/>
      <c r="KVT246" s="92"/>
      <c r="KVU246" s="92"/>
      <c r="KVV246" s="92"/>
      <c r="KVW246" s="92"/>
      <c r="KVX246" s="92"/>
      <c r="KVY246" s="92"/>
      <c r="KVZ246" s="92"/>
      <c r="KWA246" s="92"/>
      <c r="KWB246" s="92"/>
      <c r="KWC246" s="92"/>
      <c r="KWD246" s="92"/>
      <c r="KWE246" s="92"/>
      <c r="KWF246" s="92"/>
      <c r="KWG246" s="92"/>
      <c r="KWH246" s="92"/>
      <c r="KWI246" s="92"/>
      <c r="KWJ246" s="92"/>
      <c r="KWK246" s="92"/>
      <c r="KWL246" s="92"/>
      <c r="KWM246" s="92"/>
      <c r="KWN246" s="92"/>
      <c r="KWO246" s="92"/>
      <c r="KWP246" s="92"/>
      <c r="KWQ246" s="92"/>
      <c r="KWR246" s="92"/>
      <c r="KWS246" s="92"/>
      <c r="KWT246" s="92"/>
      <c r="KWU246" s="92"/>
      <c r="KWV246" s="92"/>
      <c r="KWW246" s="92"/>
      <c r="KWX246" s="92"/>
      <c r="KWY246" s="92"/>
      <c r="KWZ246" s="92"/>
      <c r="KXA246" s="92"/>
      <c r="KXB246" s="92"/>
      <c r="KXC246" s="92"/>
      <c r="KXD246" s="92"/>
      <c r="KXE246" s="92"/>
      <c r="KXF246" s="92"/>
      <c r="KXG246" s="92"/>
      <c r="KXH246" s="92"/>
      <c r="KXI246" s="92"/>
      <c r="KXJ246" s="92"/>
      <c r="KXK246" s="92"/>
      <c r="KXL246" s="92"/>
      <c r="KXM246" s="92"/>
      <c r="KXN246" s="92"/>
      <c r="KXO246" s="92"/>
      <c r="KXP246" s="92"/>
      <c r="KXQ246" s="92"/>
      <c r="KXR246" s="92"/>
      <c r="KXS246" s="92"/>
      <c r="KXT246" s="92"/>
      <c r="KXU246" s="92"/>
      <c r="KXV246" s="92"/>
      <c r="KXW246" s="92"/>
      <c r="KXX246" s="92"/>
      <c r="KXY246" s="92"/>
      <c r="KXZ246" s="92"/>
      <c r="KYA246" s="92"/>
      <c r="KYB246" s="92"/>
      <c r="KYC246" s="92"/>
      <c r="KYD246" s="92"/>
      <c r="KYE246" s="92"/>
      <c r="KYF246" s="92"/>
      <c r="KYG246" s="92"/>
      <c r="KYH246" s="92"/>
      <c r="KYI246" s="92"/>
      <c r="KYJ246" s="92"/>
      <c r="KYK246" s="92"/>
      <c r="KYL246" s="92"/>
      <c r="KYM246" s="92"/>
      <c r="KYN246" s="92"/>
      <c r="KYO246" s="92"/>
      <c r="KYP246" s="92"/>
      <c r="KYQ246" s="92"/>
      <c r="KYR246" s="92"/>
      <c r="KYS246" s="92"/>
      <c r="KYT246" s="92"/>
      <c r="KYU246" s="92"/>
      <c r="KYV246" s="92"/>
      <c r="KYW246" s="92"/>
      <c r="KYX246" s="92"/>
      <c r="KYY246" s="92"/>
      <c r="KYZ246" s="92"/>
      <c r="KZA246" s="92"/>
      <c r="KZB246" s="92"/>
      <c r="KZC246" s="92"/>
      <c r="KZD246" s="92"/>
      <c r="KZE246" s="92"/>
      <c r="KZF246" s="92"/>
      <c r="KZG246" s="92"/>
      <c r="KZH246" s="92"/>
      <c r="KZI246" s="92"/>
      <c r="KZJ246" s="92"/>
      <c r="KZK246" s="92"/>
      <c r="KZL246" s="92"/>
      <c r="KZM246" s="92"/>
      <c r="KZN246" s="92"/>
      <c r="KZO246" s="92"/>
      <c r="KZP246" s="92"/>
      <c r="KZQ246" s="92"/>
      <c r="KZR246" s="92"/>
      <c r="KZS246" s="92"/>
      <c r="KZT246" s="92"/>
      <c r="KZU246" s="92"/>
      <c r="KZV246" s="92"/>
      <c r="KZW246" s="92"/>
      <c r="KZX246" s="92"/>
      <c r="KZY246" s="92"/>
      <c r="KZZ246" s="92"/>
      <c r="LAA246" s="92"/>
      <c r="LAB246" s="92"/>
      <c r="LAC246" s="92"/>
      <c r="LAD246" s="92"/>
      <c r="LAE246" s="92"/>
      <c r="LAF246" s="92"/>
      <c r="LAG246" s="92"/>
      <c r="LAH246" s="92"/>
      <c r="LAI246" s="92"/>
      <c r="LAJ246" s="92"/>
      <c r="LAK246" s="92"/>
      <c r="LAL246" s="92"/>
      <c r="LAM246" s="92"/>
      <c r="LAN246" s="92"/>
      <c r="LAO246" s="92"/>
      <c r="LAP246" s="92"/>
      <c r="LAQ246" s="92"/>
      <c r="LAR246" s="92"/>
      <c r="LAS246" s="92"/>
      <c r="LAT246" s="92"/>
      <c r="LAU246" s="92"/>
      <c r="LAV246" s="92"/>
      <c r="LAW246" s="92"/>
      <c r="LAX246" s="92"/>
      <c r="LAY246" s="92"/>
      <c r="LAZ246" s="92"/>
      <c r="LBA246" s="92"/>
      <c r="LBB246" s="92"/>
      <c r="LBC246" s="92"/>
      <c r="LBD246" s="92"/>
      <c r="LBE246" s="92"/>
      <c r="LBF246" s="92"/>
      <c r="LBG246" s="92"/>
      <c r="LBH246" s="92"/>
      <c r="LBI246" s="92"/>
      <c r="LBJ246" s="92"/>
      <c r="LBK246" s="92"/>
      <c r="LBL246" s="92"/>
      <c r="LBM246" s="92"/>
      <c r="LBN246" s="92"/>
      <c r="LBO246" s="92"/>
      <c r="LBP246" s="92"/>
      <c r="LBQ246" s="92"/>
      <c r="LBR246" s="92"/>
      <c r="LBS246" s="92"/>
      <c r="LBT246" s="92"/>
      <c r="LBU246" s="92"/>
      <c r="LBV246" s="92"/>
      <c r="LBW246" s="92"/>
      <c r="LBX246" s="92"/>
      <c r="LBY246" s="92"/>
      <c r="LBZ246" s="92"/>
      <c r="LCA246" s="92"/>
      <c r="LCB246" s="92"/>
      <c r="LCC246" s="92"/>
      <c r="LCD246" s="92"/>
      <c r="LCE246" s="92"/>
      <c r="LCF246" s="92"/>
      <c r="LCG246" s="92"/>
      <c r="LCH246" s="92"/>
      <c r="LCI246" s="92"/>
      <c r="LCJ246" s="92"/>
      <c r="LCK246" s="92"/>
      <c r="LCL246" s="92"/>
      <c r="LCM246" s="92"/>
      <c r="LCN246" s="92"/>
      <c r="LCO246" s="92"/>
      <c r="LCP246" s="92"/>
      <c r="LCQ246" s="92"/>
      <c r="LCR246" s="92"/>
      <c r="LCS246" s="92"/>
      <c r="LCT246" s="92"/>
      <c r="LCU246" s="92"/>
      <c r="LCV246" s="92"/>
      <c r="LCW246" s="92"/>
      <c r="LCX246" s="92"/>
      <c r="LCY246" s="92"/>
      <c r="LCZ246" s="92"/>
      <c r="LDA246" s="92"/>
      <c r="LDB246" s="92"/>
      <c r="LDC246" s="92"/>
      <c r="LDD246" s="92"/>
      <c r="LDE246" s="92"/>
      <c r="LDF246" s="92"/>
      <c r="LDG246" s="92"/>
      <c r="LDH246" s="92"/>
      <c r="LDI246" s="92"/>
      <c r="LDJ246" s="92"/>
      <c r="LDK246" s="92"/>
      <c r="LDL246" s="92"/>
      <c r="LDM246" s="92"/>
      <c r="LDN246" s="92"/>
      <c r="LDO246" s="92"/>
      <c r="LDP246" s="92"/>
      <c r="LDQ246" s="92"/>
      <c r="LDR246" s="92"/>
      <c r="LDS246" s="92"/>
      <c r="LDT246" s="92"/>
      <c r="LDU246" s="92"/>
      <c r="LDV246" s="92"/>
      <c r="LDW246" s="92"/>
      <c r="LDX246" s="92"/>
      <c r="LDY246" s="92"/>
      <c r="LDZ246" s="92"/>
      <c r="LEA246" s="92"/>
      <c r="LEB246" s="92"/>
      <c r="LEC246" s="92"/>
      <c r="LED246" s="92"/>
      <c r="LEE246" s="92"/>
      <c r="LEF246" s="92"/>
      <c r="LEG246" s="92"/>
      <c r="LEH246" s="92"/>
      <c r="LEI246" s="92"/>
      <c r="LEJ246" s="92"/>
      <c r="LEK246" s="92"/>
      <c r="LEL246" s="92"/>
      <c r="LEM246" s="92"/>
      <c r="LEN246" s="92"/>
      <c r="LEO246" s="92"/>
      <c r="LEP246" s="92"/>
      <c r="LEQ246" s="92"/>
      <c r="LER246" s="92"/>
      <c r="LES246" s="92"/>
      <c r="LET246" s="92"/>
      <c r="LEU246" s="92"/>
      <c r="LEV246" s="92"/>
      <c r="LEW246" s="92"/>
      <c r="LEX246" s="92"/>
      <c r="LEY246" s="92"/>
      <c r="LEZ246" s="92"/>
      <c r="LFA246" s="92"/>
      <c r="LFB246" s="92"/>
      <c r="LFC246" s="92"/>
      <c r="LFD246" s="92"/>
      <c r="LFE246" s="92"/>
      <c r="LFF246" s="92"/>
      <c r="LFG246" s="92"/>
      <c r="LFH246" s="92"/>
      <c r="LFI246" s="92"/>
      <c r="LFJ246" s="92"/>
      <c r="LFK246" s="92"/>
      <c r="LFL246" s="92"/>
      <c r="LFM246" s="92"/>
      <c r="LFN246" s="92"/>
      <c r="LFO246" s="92"/>
      <c r="LFP246" s="92"/>
      <c r="LFQ246" s="92"/>
      <c r="LFR246" s="92"/>
      <c r="LFS246" s="92"/>
      <c r="LFT246" s="92"/>
      <c r="LFU246" s="92"/>
      <c r="LFV246" s="92"/>
      <c r="LFW246" s="92"/>
      <c r="LFX246" s="92"/>
      <c r="LFY246" s="92"/>
      <c r="LFZ246" s="92"/>
      <c r="LGA246" s="92"/>
      <c r="LGB246" s="92"/>
      <c r="LGC246" s="92"/>
      <c r="LGD246" s="92"/>
      <c r="LGE246" s="92"/>
      <c r="LGF246" s="92"/>
      <c r="LGG246" s="92"/>
      <c r="LGH246" s="92"/>
      <c r="LGI246" s="92"/>
      <c r="LGJ246" s="92"/>
      <c r="LGK246" s="92"/>
      <c r="LGL246" s="92"/>
      <c r="LGM246" s="92"/>
      <c r="LGN246" s="92"/>
      <c r="LGO246" s="92"/>
      <c r="LGP246" s="92"/>
      <c r="LGQ246" s="92"/>
      <c r="LGR246" s="92"/>
      <c r="LGS246" s="92"/>
      <c r="LGT246" s="92"/>
      <c r="LGU246" s="92"/>
      <c r="LGV246" s="92"/>
      <c r="LGW246" s="92"/>
      <c r="LGX246" s="92"/>
      <c r="LGY246" s="92"/>
      <c r="LGZ246" s="92"/>
      <c r="LHA246" s="92"/>
      <c r="LHB246" s="92"/>
      <c r="LHC246" s="92"/>
      <c r="LHD246" s="92"/>
      <c r="LHE246" s="92"/>
      <c r="LHF246" s="92"/>
      <c r="LHG246" s="92"/>
      <c r="LHH246" s="92"/>
      <c r="LHI246" s="92"/>
      <c r="LHJ246" s="92"/>
      <c r="LHK246" s="92"/>
      <c r="LHL246" s="92"/>
      <c r="LHM246" s="92"/>
      <c r="LHN246" s="92"/>
      <c r="LHO246" s="92"/>
      <c r="LHP246" s="92"/>
      <c r="LHQ246" s="92"/>
      <c r="LHR246" s="92"/>
      <c r="LHS246" s="92"/>
      <c r="LHT246" s="92"/>
      <c r="LHU246" s="92"/>
      <c r="LHV246" s="92"/>
      <c r="LHW246" s="92"/>
      <c r="LHX246" s="92"/>
      <c r="LHY246" s="92"/>
      <c r="LHZ246" s="92"/>
      <c r="LIA246" s="92"/>
      <c r="LIB246" s="92"/>
      <c r="LIC246" s="92"/>
      <c r="LID246" s="92"/>
      <c r="LIE246" s="92"/>
      <c r="LIF246" s="92"/>
      <c r="LIG246" s="92"/>
      <c r="LIH246" s="92"/>
      <c r="LII246" s="92"/>
      <c r="LIJ246" s="92"/>
      <c r="LIK246" s="92"/>
      <c r="LIL246" s="92"/>
      <c r="LIM246" s="92"/>
      <c r="LIN246" s="92"/>
      <c r="LIO246" s="92"/>
      <c r="LIP246" s="92"/>
      <c r="LIQ246" s="92"/>
      <c r="LIR246" s="92"/>
      <c r="LIS246" s="92"/>
      <c r="LIT246" s="92"/>
      <c r="LIU246" s="92"/>
      <c r="LIV246" s="92"/>
      <c r="LIW246" s="92"/>
      <c r="LIX246" s="92"/>
      <c r="LIY246" s="92"/>
      <c r="LIZ246" s="92"/>
      <c r="LJA246" s="92"/>
      <c r="LJB246" s="92"/>
      <c r="LJC246" s="92"/>
      <c r="LJD246" s="92"/>
      <c r="LJE246" s="92"/>
      <c r="LJF246" s="92"/>
      <c r="LJG246" s="92"/>
      <c r="LJH246" s="92"/>
      <c r="LJI246" s="92"/>
      <c r="LJJ246" s="92"/>
      <c r="LJK246" s="92"/>
      <c r="LJL246" s="92"/>
      <c r="LJM246" s="92"/>
      <c r="LJN246" s="92"/>
      <c r="LJO246" s="92"/>
      <c r="LJP246" s="92"/>
      <c r="LJQ246" s="92"/>
      <c r="LJR246" s="92"/>
      <c r="LJS246" s="92"/>
      <c r="LJT246" s="92"/>
      <c r="LJU246" s="92"/>
      <c r="LJV246" s="92"/>
      <c r="LJW246" s="92"/>
      <c r="LJX246" s="92"/>
      <c r="LJY246" s="92"/>
      <c r="LJZ246" s="92"/>
      <c r="LKA246" s="92"/>
      <c r="LKB246" s="92"/>
      <c r="LKC246" s="92"/>
      <c r="LKD246" s="92"/>
      <c r="LKE246" s="92"/>
      <c r="LKF246" s="92"/>
      <c r="LKG246" s="92"/>
      <c r="LKH246" s="92"/>
      <c r="LKI246" s="92"/>
      <c r="LKJ246" s="92"/>
      <c r="LKK246" s="92"/>
      <c r="LKL246" s="92"/>
      <c r="LKM246" s="92"/>
      <c r="LKN246" s="92"/>
      <c r="LKO246" s="92"/>
      <c r="LKP246" s="92"/>
      <c r="LKQ246" s="92"/>
      <c r="LKR246" s="92"/>
      <c r="LKS246" s="92"/>
      <c r="LKT246" s="92"/>
      <c r="LKU246" s="92"/>
      <c r="LKV246" s="92"/>
      <c r="LKW246" s="92"/>
      <c r="LKX246" s="92"/>
      <c r="LKY246" s="92"/>
      <c r="LKZ246" s="92"/>
      <c r="LLA246" s="92"/>
      <c r="LLB246" s="92"/>
      <c r="LLC246" s="92"/>
      <c r="LLD246" s="92"/>
      <c r="LLE246" s="92"/>
      <c r="LLF246" s="92"/>
      <c r="LLG246" s="92"/>
      <c r="LLH246" s="92"/>
      <c r="LLI246" s="92"/>
      <c r="LLJ246" s="92"/>
      <c r="LLK246" s="92"/>
      <c r="LLL246" s="92"/>
      <c r="LLM246" s="92"/>
      <c r="LLN246" s="92"/>
      <c r="LLO246" s="92"/>
      <c r="LLP246" s="92"/>
      <c r="LLQ246" s="92"/>
      <c r="LLR246" s="92"/>
      <c r="LLS246" s="92"/>
      <c r="LLT246" s="92"/>
      <c r="LLU246" s="92"/>
      <c r="LLV246" s="92"/>
      <c r="LLW246" s="92"/>
      <c r="LLX246" s="92"/>
      <c r="LLY246" s="92"/>
      <c r="LLZ246" s="92"/>
      <c r="LMA246" s="92"/>
      <c r="LMB246" s="92"/>
      <c r="LMC246" s="92"/>
      <c r="LMD246" s="92"/>
      <c r="LME246" s="92"/>
      <c r="LMF246" s="92"/>
      <c r="LMG246" s="92"/>
      <c r="LMH246" s="92"/>
      <c r="LMI246" s="92"/>
      <c r="LMJ246" s="92"/>
      <c r="LMK246" s="92"/>
      <c r="LML246" s="92"/>
      <c r="LMM246" s="92"/>
      <c r="LMN246" s="92"/>
      <c r="LMO246" s="92"/>
      <c r="LMP246" s="92"/>
      <c r="LMQ246" s="92"/>
      <c r="LMR246" s="92"/>
      <c r="LMS246" s="92"/>
      <c r="LMT246" s="92"/>
      <c r="LMU246" s="92"/>
      <c r="LMV246" s="92"/>
      <c r="LMW246" s="92"/>
      <c r="LMX246" s="92"/>
      <c r="LMY246" s="92"/>
      <c r="LMZ246" s="92"/>
      <c r="LNA246" s="92"/>
      <c r="LNB246" s="92"/>
      <c r="LNC246" s="92"/>
      <c r="LND246" s="92"/>
      <c r="LNE246" s="92"/>
      <c r="LNF246" s="92"/>
      <c r="LNG246" s="92"/>
      <c r="LNH246" s="92"/>
      <c r="LNI246" s="92"/>
      <c r="LNJ246" s="92"/>
      <c r="LNK246" s="92"/>
      <c r="LNL246" s="92"/>
      <c r="LNM246" s="92"/>
      <c r="LNN246" s="92"/>
      <c r="LNO246" s="92"/>
      <c r="LNP246" s="92"/>
      <c r="LNQ246" s="92"/>
      <c r="LNR246" s="92"/>
      <c r="LNS246" s="92"/>
      <c r="LNT246" s="92"/>
      <c r="LNU246" s="92"/>
      <c r="LNV246" s="92"/>
      <c r="LNW246" s="92"/>
      <c r="LNX246" s="92"/>
      <c r="LNY246" s="92"/>
      <c r="LNZ246" s="92"/>
      <c r="LOA246" s="92"/>
      <c r="LOB246" s="92"/>
      <c r="LOC246" s="92"/>
      <c r="LOD246" s="92"/>
      <c r="LOE246" s="92"/>
      <c r="LOF246" s="92"/>
      <c r="LOG246" s="92"/>
      <c r="LOH246" s="92"/>
      <c r="LOI246" s="92"/>
      <c r="LOJ246" s="92"/>
      <c r="LOK246" s="92"/>
      <c r="LOL246" s="92"/>
      <c r="LOM246" s="92"/>
      <c r="LON246" s="92"/>
      <c r="LOO246" s="92"/>
      <c r="LOP246" s="92"/>
      <c r="LOQ246" s="92"/>
      <c r="LOR246" s="92"/>
      <c r="LOS246" s="92"/>
      <c r="LOT246" s="92"/>
      <c r="LOU246" s="92"/>
      <c r="LOV246" s="92"/>
      <c r="LOW246" s="92"/>
      <c r="LOX246" s="92"/>
      <c r="LOY246" s="92"/>
      <c r="LOZ246" s="92"/>
      <c r="LPA246" s="92"/>
      <c r="LPB246" s="92"/>
      <c r="LPC246" s="92"/>
      <c r="LPD246" s="92"/>
      <c r="LPE246" s="92"/>
      <c r="LPF246" s="92"/>
      <c r="LPG246" s="92"/>
      <c r="LPH246" s="92"/>
      <c r="LPI246" s="92"/>
      <c r="LPJ246" s="92"/>
      <c r="LPK246" s="92"/>
      <c r="LPL246" s="92"/>
      <c r="LPM246" s="92"/>
      <c r="LPN246" s="92"/>
      <c r="LPO246" s="92"/>
      <c r="LPP246" s="92"/>
      <c r="LPQ246" s="92"/>
      <c r="LPR246" s="92"/>
      <c r="LPS246" s="92"/>
      <c r="LPT246" s="92"/>
      <c r="LPU246" s="92"/>
      <c r="LPV246" s="92"/>
      <c r="LPW246" s="92"/>
      <c r="LPX246" s="92"/>
      <c r="LPY246" s="92"/>
      <c r="LPZ246" s="92"/>
      <c r="LQA246" s="92"/>
      <c r="LQB246" s="92"/>
      <c r="LQC246" s="92"/>
      <c r="LQD246" s="92"/>
      <c r="LQE246" s="92"/>
      <c r="LQF246" s="92"/>
      <c r="LQG246" s="92"/>
      <c r="LQH246" s="92"/>
      <c r="LQI246" s="92"/>
      <c r="LQJ246" s="92"/>
      <c r="LQK246" s="92"/>
      <c r="LQL246" s="92"/>
      <c r="LQM246" s="92"/>
      <c r="LQN246" s="92"/>
      <c r="LQO246" s="92"/>
      <c r="LQP246" s="92"/>
      <c r="LQQ246" s="92"/>
      <c r="LQR246" s="92"/>
      <c r="LQS246" s="92"/>
      <c r="LQT246" s="92"/>
      <c r="LQU246" s="92"/>
      <c r="LQV246" s="92"/>
      <c r="LQW246" s="92"/>
      <c r="LQX246" s="92"/>
      <c r="LQY246" s="92"/>
      <c r="LQZ246" s="92"/>
      <c r="LRA246" s="92"/>
      <c r="LRB246" s="92"/>
      <c r="LRC246" s="92"/>
      <c r="LRD246" s="92"/>
      <c r="LRE246" s="92"/>
      <c r="LRF246" s="92"/>
      <c r="LRG246" s="92"/>
      <c r="LRH246" s="92"/>
      <c r="LRI246" s="92"/>
      <c r="LRJ246" s="92"/>
      <c r="LRK246" s="92"/>
      <c r="LRL246" s="92"/>
      <c r="LRM246" s="92"/>
      <c r="LRN246" s="92"/>
      <c r="LRO246" s="92"/>
      <c r="LRP246" s="92"/>
      <c r="LRQ246" s="92"/>
      <c r="LRR246" s="92"/>
      <c r="LRS246" s="92"/>
      <c r="LRT246" s="92"/>
      <c r="LRU246" s="92"/>
      <c r="LRV246" s="92"/>
      <c r="LRW246" s="92"/>
      <c r="LRX246" s="92"/>
      <c r="LRY246" s="92"/>
      <c r="LRZ246" s="92"/>
      <c r="LSA246" s="92"/>
      <c r="LSB246" s="92"/>
      <c r="LSC246" s="92"/>
      <c r="LSD246" s="92"/>
      <c r="LSE246" s="92"/>
      <c r="LSF246" s="92"/>
      <c r="LSG246" s="92"/>
      <c r="LSH246" s="92"/>
      <c r="LSI246" s="92"/>
      <c r="LSJ246" s="92"/>
      <c r="LSK246" s="92"/>
      <c r="LSL246" s="92"/>
      <c r="LSM246" s="92"/>
      <c r="LSN246" s="92"/>
      <c r="LSO246" s="92"/>
      <c r="LSP246" s="92"/>
      <c r="LSQ246" s="92"/>
      <c r="LSR246" s="92"/>
      <c r="LSS246" s="92"/>
      <c r="LST246" s="92"/>
      <c r="LSU246" s="92"/>
      <c r="LSV246" s="92"/>
      <c r="LSW246" s="92"/>
      <c r="LSX246" s="92"/>
      <c r="LSY246" s="92"/>
      <c r="LSZ246" s="92"/>
      <c r="LTA246" s="92"/>
      <c r="LTB246" s="92"/>
      <c r="LTC246" s="92"/>
      <c r="LTD246" s="92"/>
      <c r="LTE246" s="92"/>
      <c r="LTF246" s="92"/>
      <c r="LTG246" s="92"/>
      <c r="LTH246" s="92"/>
      <c r="LTI246" s="92"/>
      <c r="LTJ246" s="92"/>
      <c r="LTK246" s="92"/>
      <c r="LTL246" s="92"/>
      <c r="LTM246" s="92"/>
      <c r="LTN246" s="92"/>
      <c r="LTO246" s="92"/>
      <c r="LTP246" s="92"/>
      <c r="LTQ246" s="92"/>
      <c r="LTR246" s="92"/>
      <c r="LTS246" s="92"/>
      <c r="LTT246" s="92"/>
      <c r="LTU246" s="92"/>
      <c r="LTV246" s="92"/>
      <c r="LTW246" s="92"/>
      <c r="LTX246" s="92"/>
      <c r="LTY246" s="92"/>
      <c r="LTZ246" s="92"/>
      <c r="LUA246" s="92"/>
      <c r="LUB246" s="92"/>
      <c r="LUC246" s="92"/>
      <c r="LUD246" s="92"/>
      <c r="LUE246" s="92"/>
      <c r="LUF246" s="92"/>
      <c r="LUG246" s="92"/>
      <c r="LUH246" s="92"/>
      <c r="LUI246" s="92"/>
      <c r="LUJ246" s="92"/>
      <c r="LUK246" s="92"/>
      <c r="LUL246" s="92"/>
      <c r="LUM246" s="92"/>
      <c r="LUN246" s="92"/>
      <c r="LUO246" s="92"/>
      <c r="LUP246" s="92"/>
      <c r="LUQ246" s="92"/>
      <c r="LUR246" s="92"/>
      <c r="LUS246" s="92"/>
      <c r="LUT246" s="92"/>
      <c r="LUU246" s="92"/>
      <c r="LUV246" s="92"/>
      <c r="LUW246" s="92"/>
      <c r="LUX246" s="92"/>
      <c r="LUY246" s="92"/>
      <c r="LUZ246" s="92"/>
      <c r="LVA246" s="92"/>
      <c r="LVB246" s="92"/>
      <c r="LVC246" s="92"/>
      <c r="LVD246" s="92"/>
      <c r="LVE246" s="92"/>
      <c r="LVF246" s="92"/>
      <c r="LVG246" s="92"/>
      <c r="LVH246" s="92"/>
      <c r="LVI246" s="92"/>
      <c r="LVJ246" s="92"/>
      <c r="LVK246" s="92"/>
      <c r="LVL246" s="92"/>
      <c r="LVM246" s="92"/>
      <c r="LVN246" s="92"/>
      <c r="LVO246" s="92"/>
      <c r="LVP246" s="92"/>
      <c r="LVQ246" s="92"/>
      <c r="LVR246" s="92"/>
      <c r="LVS246" s="92"/>
      <c r="LVT246" s="92"/>
      <c r="LVU246" s="92"/>
      <c r="LVV246" s="92"/>
      <c r="LVW246" s="92"/>
      <c r="LVX246" s="92"/>
      <c r="LVY246" s="92"/>
      <c r="LVZ246" s="92"/>
      <c r="LWA246" s="92"/>
      <c r="LWB246" s="92"/>
      <c r="LWC246" s="92"/>
      <c r="LWD246" s="92"/>
      <c r="LWE246" s="92"/>
      <c r="LWF246" s="92"/>
      <c r="LWG246" s="92"/>
      <c r="LWH246" s="92"/>
      <c r="LWI246" s="92"/>
      <c r="LWJ246" s="92"/>
      <c r="LWK246" s="92"/>
      <c r="LWL246" s="92"/>
      <c r="LWM246" s="92"/>
      <c r="LWN246" s="92"/>
      <c r="LWO246" s="92"/>
      <c r="LWP246" s="92"/>
      <c r="LWQ246" s="92"/>
      <c r="LWR246" s="92"/>
      <c r="LWS246" s="92"/>
      <c r="LWT246" s="92"/>
      <c r="LWU246" s="92"/>
      <c r="LWV246" s="92"/>
      <c r="LWW246" s="92"/>
      <c r="LWX246" s="92"/>
      <c r="LWY246" s="92"/>
      <c r="LWZ246" s="92"/>
      <c r="LXA246" s="92"/>
      <c r="LXB246" s="92"/>
      <c r="LXC246" s="92"/>
      <c r="LXD246" s="92"/>
      <c r="LXE246" s="92"/>
      <c r="LXF246" s="92"/>
      <c r="LXG246" s="92"/>
      <c r="LXH246" s="92"/>
      <c r="LXI246" s="92"/>
      <c r="LXJ246" s="92"/>
      <c r="LXK246" s="92"/>
      <c r="LXL246" s="92"/>
      <c r="LXM246" s="92"/>
      <c r="LXN246" s="92"/>
      <c r="LXO246" s="92"/>
      <c r="LXP246" s="92"/>
      <c r="LXQ246" s="92"/>
      <c r="LXR246" s="92"/>
      <c r="LXS246" s="92"/>
      <c r="LXT246" s="92"/>
      <c r="LXU246" s="92"/>
      <c r="LXV246" s="92"/>
      <c r="LXW246" s="92"/>
      <c r="LXX246" s="92"/>
      <c r="LXY246" s="92"/>
      <c r="LXZ246" s="92"/>
      <c r="LYA246" s="92"/>
      <c r="LYB246" s="92"/>
      <c r="LYC246" s="92"/>
      <c r="LYD246" s="92"/>
      <c r="LYE246" s="92"/>
      <c r="LYF246" s="92"/>
      <c r="LYG246" s="92"/>
      <c r="LYH246" s="92"/>
      <c r="LYI246" s="92"/>
      <c r="LYJ246" s="92"/>
      <c r="LYK246" s="92"/>
      <c r="LYL246" s="92"/>
      <c r="LYM246" s="92"/>
      <c r="LYN246" s="92"/>
      <c r="LYO246" s="92"/>
      <c r="LYP246" s="92"/>
      <c r="LYQ246" s="92"/>
      <c r="LYR246" s="92"/>
      <c r="LYS246" s="92"/>
      <c r="LYT246" s="92"/>
      <c r="LYU246" s="92"/>
      <c r="LYV246" s="92"/>
      <c r="LYW246" s="92"/>
      <c r="LYX246" s="92"/>
      <c r="LYY246" s="92"/>
      <c r="LYZ246" s="92"/>
      <c r="LZA246" s="92"/>
      <c r="LZB246" s="92"/>
      <c r="LZC246" s="92"/>
      <c r="LZD246" s="92"/>
      <c r="LZE246" s="92"/>
      <c r="LZF246" s="92"/>
      <c r="LZG246" s="92"/>
      <c r="LZH246" s="92"/>
      <c r="LZI246" s="92"/>
      <c r="LZJ246" s="92"/>
      <c r="LZK246" s="92"/>
      <c r="LZL246" s="92"/>
      <c r="LZM246" s="92"/>
      <c r="LZN246" s="92"/>
      <c r="LZO246" s="92"/>
      <c r="LZP246" s="92"/>
      <c r="LZQ246" s="92"/>
      <c r="LZR246" s="92"/>
      <c r="LZS246" s="92"/>
      <c r="LZT246" s="92"/>
      <c r="LZU246" s="92"/>
      <c r="LZV246" s="92"/>
      <c r="LZW246" s="92"/>
      <c r="LZX246" s="92"/>
      <c r="LZY246" s="92"/>
      <c r="LZZ246" s="92"/>
      <c r="MAA246" s="92"/>
      <c r="MAB246" s="92"/>
      <c r="MAC246" s="92"/>
      <c r="MAD246" s="92"/>
      <c r="MAE246" s="92"/>
      <c r="MAF246" s="92"/>
      <c r="MAG246" s="92"/>
      <c r="MAH246" s="92"/>
      <c r="MAI246" s="92"/>
      <c r="MAJ246" s="92"/>
      <c r="MAK246" s="92"/>
      <c r="MAL246" s="92"/>
      <c r="MAM246" s="92"/>
      <c r="MAN246" s="92"/>
      <c r="MAO246" s="92"/>
      <c r="MAP246" s="92"/>
      <c r="MAQ246" s="92"/>
      <c r="MAR246" s="92"/>
      <c r="MAS246" s="92"/>
      <c r="MAT246" s="92"/>
      <c r="MAU246" s="92"/>
      <c r="MAV246" s="92"/>
      <c r="MAW246" s="92"/>
      <c r="MAX246" s="92"/>
      <c r="MAY246" s="92"/>
      <c r="MAZ246" s="92"/>
      <c r="MBA246" s="92"/>
      <c r="MBB246" s="92"/>
      <c r="MBC246" s="92"/>
      <c r="MBD246" s="92"/>
      <c r="MBE246" s="92"/>
      <c r="MBF246" s="92"/>
      <c r="MBG246" s="92"/>
      <c r="MBH246" s="92"/>
      <c r="MBI246" s="92"/>
      <c r="MBJ246" s="92"/>
      <c r="MBK246" s="92"/>
      <c r="MBL246" s="92"/>
      <c r="MBM246" s="92"/>
      <c r="MBN246" s="92"/>
      <c r="MBO246" s="92"/>
      <c r="MBP246" s="92"/>
      <c r="MBQ246" s="92"/>
      <c r="MBR246" s="92"/>
      <c r="MBS246" s="92"/>
      <c r="MBT246" s="92"/>
      <c r="MBU246" s="92"/>
      <c r="MBV246" s="92"/>
      <c r="MBW246" s="92"/>
      <c r="MBX246" s="92"/>
      <c r="MBY246" s="92"/>
      <c r="MBZ246" s="92"/>
      <c r="MCA246" s="92"/>
      <c r="MCB246" s="92"/>
      <c r="MCC246" s="92"/>
      <c r="MCD246" s="92"/>
      <c r="MCE246" s="92"/>
      <c r="MCF246" s="92"/>
      <c r="MCG246" s="92"/>
      <c r="MCH246" s="92"/>
      <c r="MCI246" s="92"/>
      <c r="MCJ246" s="92"/>
      <c r="MCK246" s="92"/>
      <c r="MCL246" s="92"/>
      <c r="MCM246" s="92"/>
      <c r="MCN246" s="92"/>
      <c r="MCO246" s="92"/>
      <c r="MCP246" s="92"/>
      <c r="MCQ246" s="92"/>
      <c r="MCR246" s="92"/>
      <c r="MCS246" s="92"/>
      <c r="MCT246" s="92"/>
      <c r="MCU246" s="92"/>
      <c r="MCV246" s="92"/>
      <c r="MCW246" s="92"/>
      <c r="MCX246" s="92"/>
      <c r="MCY246" s="92"/>
      <c r="MCZ246" s="92"/>
      <c r="MDA246" s="92"/>
      <c r="MDB246" s="92"/>
      <c r="MDC246" s="92"/>
      <c r="MDD246" s="92"/>
      <c r="MDE246" s="92"/>
      <c r="MDF246" s="92"/>
      <c r="MDG246" s="92"/>
      <c r="MDH246" s="92"/>
      <c r="MDI246" s="92"/>
      <c r="MDJ246" s="92"/>
      <c r="MDK246" s="92"/>
      <c r="MDL246" s="92"/>
      <c r="MDM246" s="92"/>
      <c r="MDN246" s="92"/>
      <c r="MDO246" s="92"/>
      <c r="MDP246" s="92"/>
      <c r="MDQ246" s="92"/>
      <c r="MDR246" s="92"/>
      <c r="MDS246" s="92"/>
      <c r="MDT246" s="92"/>
      <c r="MDU246" s="92"/>
      <c r="MDV246" s="92"/>
      <c r="MDW246" s="92"/>
      <c r="MDX246" s="92"/>
      <c r="MDY246" s="92"/>
      <c r="MDZ246" s="92"/>
      <c r="MEA246" s="92"/>
      <c r="MEB246" s="92"/>
      <c r="MEC246" s="92"/>
      <c r="MED246" s="92"/>
      <c r="MEE246" s="92"/>
      <c r="MEF246" s="92"/>
      <c r="MEG246" s="92"/>
      <c r="MEH246" s="92"/>
      <c r="MEI246" s="92"/>
      <c r="MEJ246" s="92"/>
      <c r="MEK246" s="92"/>
      <c r="MEL246" s="92"/>
      <c r="MEM246" s="92"/>
      <c r="MEN246" s="92"/>
      <c r="MEO246" s="92"/>
      <c r="MEP246" s="92"/>
      <c r="MEQ246" s="92"/>
      <c r="MER246" s="92"/>
      <c r="MES246" s="92"/>
      <c r="MET246" s="92"/>
      <c r="MEU246" s="92"/>
      <c r="MEV246" s="92"/>
      <c r="MEW246" s="92"/>
      <c r="MEX246" s="92"/>
      <c r="MEY246" s="92"/>
      <c r="MEZ246" s="92"/>
      <c r="MFA246" s="92"/>
      <c r="MFB246" s="92"/>
      <c r="MFC246" s="92"/>
      <c r="MFD246" s="92"/>
      <c r="MFE246" s="92"/>
      <c r="MFF246" s="92"/>
      <c r="MFG246" s="92"/>
      <c r="MFH246" s="92"/>
      <c r="MFI246" s="92"/>
      <c r="MFJ246" s="92"/>
      <c r="MFK246" s="92"/>
      <c r="MFL246" s="92"/>
      <c r="MFM246" s="92"/>
      <c r="MFN246" s="92"/>
      <c r="MFO246" s="92"/>
      <c r="MFP246" s="92"/>
      <c r="MFQ246" s="92"/>
      <c r="MFR246" s="92"/>
      <c r="MFS246" s="92"/>
      <c r="MFT246" s="92"/>
      <c r="MFU246" s="92"/>
      <c r="MFV246" s="92"/>
      <c r="MFW246" s="92"/>
      <c r="MFX246" s="92"/>
      <c r="MFY246" s="92"/>
      <c r="MFZ246" s="92"/>
      <c r="MGA246" s="92"/>
      <c r="MGB246" s="92"/>
      <c r="MGC246" s="92"/>
      <c r="MGD246" s="92"/>
      <c r="MGE246" s="92"/>
      <c r="MGF246" s="92"/>
      <c r="MGG246" s="92"/>
      <c r="MGH246" s="92"/>
      <c r="MGI246" s="92"/>
      <c r="MGJ246" s="92"/>
      <c r="MGK246" s="92"/>
      <c r="MGL246" s="92"/>
      <c r="MGM246" s="92"/>
      <c r="MGN246" s="92"/>
      <c r="MGO246" s="92"/>
      <c r="MGP246" s="92"/>
      <c r="MGQ246" s="92"/>
      <c r="MGR246" s="92"/>
      <c r="MGS246" s="92"/>
      <c r="MGT246" s="92"/>
      <c r="MGU246" s="92"/>
      <c r="MGV246" s="92"/>
      <c r="MGW246" s="92"/>
      <c r="MGX246" s="92"/>
      <c r="MGY246" s="92"/>
      <c r="MGZ246" s="92"/>
      <c r="MHA246" s="92"/>
      <c r="MHB246" s="92"/>
      <c r="MHC246" s="92"/>
      <c r="MHD246" s="92"/>
      <c r="MHE246" s="92"/>
      <c r="MHF246" s="92"/>
      <c r="MHG246" s="92"/>
      <c r="MHH246" s="92"/>
      <c r="MHI246" s="92"/>
      <c r="MHJ246" s="92"/>
      <c r="MHK246" s="92"/>
      <c r="MHL246" s="92"/>
      <c r="MHM246" s="92"/>
      <c r="MHN246" s="92"/>
      <c r="MHO246" s="92"/>
      <c r="MHP246" s="92"/>
      <c r="MHQ246" s="92"/>
      <c r="MHR246" s="92"/>
      <c r="MHS246" s="92"/>
      <c r="MHT246" s="92"/>
      <c r="MHU246" s="92"/>
      <c r="MHV246" s="92"/>
      <c r="MHW246" s="92"/>
      <c r="MHX246" s="92"/>
      <c r="MHY246" s="92"/>
      <c r="MHZ246" s="92"/>
      <c r="MIA246" s="92"/>
      <c r="MIB246" s="92"/>
      <c r="MIC246" s="92"/>
      <c r="MID246" s="92"/>
      <c r="MIE246" s="92"/>
      <c r="MIF246" s="92"/>
      <c r="MIG246" s="92"/>
      <c r="MIH246" s="92"/>
      <c r="MII246" s="92"/>
      <c r="MIJ246" s="92"/>
      <c r="MIK246" s="92"/>
      <c r="MIL246" s="92"/>
      <c r="MIM246" s="92"/>
      <c r="MIN246" s="92"/>
      <c r="MIO246" s="92"/>
      <c r="MIP246" s="92"/>
      <c r="MIQ246" s="92"/>
      <c r="MIR246" s="92"/>
      <c r="MIS246" s="92"/>
      <c r="MIT246" s="92"/>
      <c r="MIU246" s="92"/>
      <c r="MIV246" s="92"/>
      <c r="MIW246" s="92"/>
      <c r="MIX246" s="92"/>
      <c r="MIY246" s="92"/>
      <c r="MIZ246" s="92"/>
      <c r="MJA246" s="92"/>
      <c r="MJB246" s="92"/>
      <c r="MJC246" s="92"/>
      <c r="MJD246" s="92"/>
      <c r="MJE246" s="92"/>
      <c r="MJF246" s="92"/>
      <c r="MJG246" s="92"/>
      <c r="MJH246" s="92"/>
      <c r="MJI246" s="92"/>
      <c r="MJJ246" s="92"/>
      <c r="MJK246" s="92"/>
      <c r="MJL246" s="92"/>
      <c r="MJM246" s="92"/>
      <c r="MJN246" s="92"/>
      <c r="MJO246" s="92"/>
      <c r="MJP246" s="92"/>
      <c r="MJQ246" s="92"/>
      <c r="MJR246" s="92"/>
      <c r="MJS246" s="92"/>
      <c r="MJT246" s="92"/>
      <c r="MJU246" s="92"/>
      <c r="MJV246" s="92"/>
      <c r="MJW246" s="92"/>
      <c r="MJX246" s="92"/>
      <c r="MJY246" s="92"/>
      <c r="MJZ246" s="92"/>
      <c r="MKA246" s="92"/>
      <c r="MKB246" s="92"/>
      <c r="MKC246" s="92"/>
      <c r="MKD246" s="92"/>
      <c r="MKE246" s="92"/>
      <c r="MKF246" s="92"/>
      <c r="MKG246" s="92"/>
      <c r="MKH246" s="92"/>
      <c r="MKI246" s="92"/>
      <c r="MKJ246" s="92"/>
      <c r="MKK246" s="92"/>
      <c r="MKL246" s="92"/>
      <c r="MKM246" s="92"/>
      <c r="MKN246" s="92"/>
      <c r="MKO246" s="92"/>
      <c r="MKP246" s="92"/>
      <c r="MKQ246" s="92"/>
      <c r="MKR246" s="92"/>
      <c r="MKS246" s="92"/>
      <c r="MKT246" s="92"/>
      <c r="MKU246" s="92"/>
      <c r="MKV246" s="92"/>
      <c r="MKW246" s="92"/>
      <c r="MKX246" s="92"/>
      <c r="MKY246" s="92"/>
      <c r="MKZ246" s="92"/>
      <c r="MLA246" s="92"/>
      <c r="MLB246" s="92"/>
      <c r="MLC246" s="92"/>
      <c r="MLD246" s="92"/>
      <c r="MLE246" s="92"/>
      <c r="MLF246" s="92"/>
      <c r="MLG246" s="92"/>
      <c r="MLH246" s="92"/>
      <c r="MLI246" s="92"/>
      <c r="MLJ246" s="92"/>
      <c r="MLK246" s="92"/>
      <c r="MLL246" s="92"/>
      <c r="MLM246" s="92"/>
      <c r="MLN246" s="92"/>
      <c r="MLO246" s="92"/>
      <c r="MLP246" s="92"/>
      <c r="MLQ246" s="92"/>
      <c r="MLR246" s="92"/>
      <c r="MLS246" s="92"/>
      <c r="MLT246" s="92"/>
      <c r="MLU246" s="92"/>
      <c r="MLV246" s="92"/>
      <c r="MLW246" s="92"/>
      <c r="MLX246" s="92"/>
      <c r="MLY246" s="92"/>
      <c r="MLZ246" s="92"/>
      <c r="MMA246" s="92"/>
      <c r="MMB246" s="92"/>
      <c r="MMC246" s="92"/>
      <c r="MMD246" s="92"/>
      <c r="MME246" s="92"/>
      <c r="MMF246" s="92"/>
      <c r="MMG246" s="92"/>
      <c r="MMH246" s="92"/>
      <c r="MMI246" s="92"/>
      <c r="MMJ246" s="92"/>
      <c r="MMK246" s="92"/>
      <c r="MML246" s="92"/>
      <c r="MMM246" s="92"/>
      <c r="MMN246" s="92"/>
      <c r="MMO246" s="92"/>
      <c r="MMP246" s="92"/>
      <c r="MMQ246" s="92"/>
      <c r="MMR246" s="92"/>
      <c r="MMS246" s="92"/>
      <c r="MMT246" s="92"/>
      <c r="MMU246" s="92"/>
      <c r="MMV246" s="92"/>
      <c r="MMW246" s="92"/>
      <c r="MMX246" s="92"/>
      <c r="MMY246" s="92"/>
      <c r="MMZ246" s="92"/>
      <c r="MNA246" s="92"/>
      <c r="MNB246" s="92"/>
      <c r="MNC246" s="92"/>
      <c r="MND246" s="92"/>
      <c r="MNE246" s="92"/>
      <c r="MNF246" s="92"/>
      <c r="MNG246" s="92"/>
      <c r="MNH246" s="92"/>
      <c r="MNI246" s="92"/>
      <c r="MNJ246" s="92"/>
      <c r="MNK246" s="92"/>
      <c r="MNL246" s="92"/>
      <c r="MNM246" s="92"/>
      <c r="MNN246" s="92"/>
      <c r="MNO246" s="92"/>
      <c r="MNP246" s="92"/>
      <c r="MNQ246" s="92"/>
      <c r="MNR246" s="92"/>
      <c r="MNS246" s="92"/>
      <c r="MNT246" s="92"/>
      <c r="MNU246" s="92"/>
      <c r="MNV246" s="92"/>
      <c r="MNW246" s="92"/>
      <c r="MNX246" s="92"/>
      <c r="MNY246" s="92"/>
      <c r="MNZ246" s="92"/>
      <c r="MOA246" s="92"/>
      <c r="MOB246" s="92"/>
      <c r="MOC246" s="92"/>
      <c r="MOD246" s="92"/>
      <c r="MOE246" s="92"/>
      <c r="MOF246" s="92"/>
      <c r="MOG246" s="92"/>
      <c r="MOH246" s="92"/>
      <c r="MOI246" s="92"/>
      <c r="MOJ246" s="92"/>
      <c r="MOK246" s="92"/>
      <c r="MOL246" s="92"/>
      <c r="MOM246" s="92"/>
      <c r="MON246" s="92"/>
      <c r="MOO246" s="92"/>
      <c r="MOP246" s="92"/>
      <c r="MOQ246" s="92"/>
      <c r="MOR246" s="92"/>
      <c r="MOS246" s="92"/>
      <c r="MOT246" s="92"/>
      <c r="MOU246" s="92"/>
      <c r="MOV246" s="92"/>
      <c r="MOW246" s="92"/>
      <c r="MOX246" s="92"/>
      <c r="MOY246" s="92"/>
      <c r="MOZ246" s="92"/>
      <c r="MPA246" s="92"/>
      <c r="MPB246" s="92"/>
      <c r="MPC246" s="92"/>
      <c r="MPD246" s="92"/>
      <c r="MPE246" s="92"/>
      <c r="MPF246" s="92"/>
      <c r="MPG246" s="92"/>
      <c r="MPH246" s="92"/>
      <c r="MPI246" s="92"/>
      <c r="MPJ246" s="92"/>
      <c r="MPK246" s="92"/>
      <c r="MPL246" s="92"/>
      <c r="MPM246" s="92"/>
      <c r="MPN246" s="92"/>
      <c r="MPO246" s="92"/>
      <c r="MPP246" s="92"/>
      <c r="MPQ246" s="92"/>
      <c r="MPR246" s="92"/>
      <c r="MPS246" s="92"/>
      <c r="MPT246" s="92"/>
      <c r="MPU246" s="92"/>
      <c r="MPV246" s="92"/>
      <c r="MPW246" s="92"/>
      <c r="MPX246" s="92"/>
      <c r="MPY246" s="92"/>
      <c r="MPZ246" s="92"/>
      <c r="MQA246" s="92"/>
      <c r="MQB246" s="92"/>
      <c r="MQC246" s="92"/>
      <c r="MQD246" s="92"/>
      <c r="MQE246" s="92"/>
      <c r="MQF246" s="92"/>
      <c r="MQG246" s="92"/>
      <c r="MQH246" s="92"/>
      <c r="MQI246" s="92"/>
      <c r="MQJ246" s="92"/>
      <c r="MQK246" s="92"/>
      <c r="MQL246" s="92"/>
      <c r="MQM246" s="92"/>
      <c r="MQN246" s="92"/>
      <c r="MQO246" s="92"/>
      <c r="MQP246" s="92"/>
      <c r="MQQ246" s="92"/>
      <c r="MQR246" s="92"/>
      <c r="MQS246" s="92"/>
      <c r="MQT246" s="92"/>
      <c r="MQU246" s="92"/>
      <c r="MQV246" s="92"/>
      <c r="MQW246" s="92"/>
      <c r="MQX246" s="92"/>
      <c r="MQY246" s="92"/>
      <c r="MQZ246" s="92"/>
      <c r="MRA246" s="92"/>
      <c r="MRB246" s="92"/>
      <c r="MRC246" s="92"/>
      <c r="MRD246" s="92"/>
      <c r="MRE246" s="92"/>
      <c r="MRF246" s="92"/>
      <c r="MRG246" s="92"/>
      <c r="MRH246" s="92"/>
      <c r="MRI246" s="92"/>
      <c r="MRJ246" s="92"/>
      <c r="MRK246" s="92"/>
      <c r="MRL246" s="92"/>
      <c r="MRM246" s="92"/>
      <c r="MRN246" s="92"/>
      <c r="MRO246" s="92"/>
      <c r="MRP246" s="92"/>
      <c r="MRQ246" s="92"/>
      <c r="MRR246" s="92"/>
      <c r="MRS246" s="92"/>
      <c r="MRT246" s="92"/>
      <c r="MRU246" s="92"/>
      <c r="MRV246" s="92"/>
      <c r="MRW246" s="92"/>
      <c r="MRX246" s="92"/>
      <c r="MRY246" s="92"/>
      <c r="MRZ246" s="92"/>
      <c r="MSA246" s="92"/>
      <c r="MSB246" s="92"/>
      <c r="MSC246" s="92"/>
      <c r="MSD246" s="92"/>
      <c r="MSE246" s="92"/>
      <c r="MSF246" s="92"/>
      <c r="MSG246" s="92"/>
      <c r="MSH246" s="92"/>
      <c r="MSI246" s="92"/>
      <c r="MSJ246" s="92"/>
      <c r="MSK246" s="92"/>
      <c r="MSL246" s="92"/>
      <c r="MSM246" s="92"/>
      <c r="MSN246" s="92"/>
      <c r="MSO246" s="92"/>
      <c r="MSP246" s="92"/>
      <c r="MSQ246" s="92"/>
      <c r="MSR246" s="92"/>
      <c r="MSS246" s="92"/>
      <c r="MST246" s="92"/>
      <c r="MSU246" s="92"/>
      <c r="MSV246" s="92"/>
      <c r="MSW246" s="92"/>
      <c r="MSX246" s="92"/>
      <c r="MSY246" s="92"/>
      <c r="MSZ246" s="92"/>
      <c r="MTA246" s="92"/>
      <c r="MTB246" s="92"/>
      <c r="MTC246" s="92"/>
      <c r="MTD246" s="92"/>
      <c r="MTE246" s="92"/>
      <c r="MTF246" s="92"/>
      <c r="MTG246" s="92"/>
      <c r="MTH246" s="92"/>
      <c r="MTI246" s="92"/>
      <c r="MTJ246" s="92"/>
      <c r="MTK246" s="92"/>
      <c r="MTL246" s="92"/>
      <c r="MTM246" s="92"/>
      <c r="MTN246" s="92"/>
      <c r="MTO246" s="92"/>
      <c r="MTP246" s="92"/>
      <c r="MTQ246" s="92"/>
      <c r="MTR246" s="92"/>
      <c r="MTS246" s="92"/>
      <c r="MTT246" s="92"/>
      <c r="MTU246" s="92"/>
      <c r="MTV246" s="92"/>
      <c r="MTW246" s="92"/>
      <c r="MTX246" s="92"/>
      <c r="MTY246" s="92"/>
      <c r="MTZ246" s="92"/>
      <c r="MUA246" s="92"/>
      <c r="MUB246" s="92"/>
      <c r="MUC246" s="92"/>
      <c r="MUD246" s="92"/>
      <c r="MUE246" s="92"/>
      <c r="MUF246" s="92"/>
      <c r="MUG246" s="92"/>
      <c r="MUH246" s="92"/>
      <c r="MUI246" s="92"/>
      <c r="MUJ246" s="92"/>
      <c r="MUK246" s="92"/>
      <c r="MUL246" s="92"/>
      <c r="MUM246" s="92"/>
      <c r="MUN246" s="92"/>
      <c r="MUO246" s="92"/>
      <c r="MUP246" s="92"/>
      <c r="MUQ246" s="92"/>
      <c r="MUR246" s="92"/>
      <c r="MUS246" s="92"/>
      <c r="MUT246" s="92"/>
      <c r="MUU246" s="92"/>
      <c r="MUV246" s="92"/>
      <c r="MUW246" s="92"/>
      <c r="MUX246" s="92"/>
      <c r="MUY246" s="92"/>
      <c r="MUZ246" s="92"/>
      <c r="MVA246" s="92"/>
      <c r="MVB246" s="92"/>
      <c r="MVC246" s="92"/>
      <c r="MVD246" s="92"/>
      <c r="MVE246" s="92"/>
      <c r="MVF246" s="92"/>
      <c r="MVG246" s="92"/>
      <c r="MVH246" s="92"/>
      <c r="MVI246" s="92"/>
      <c r="MVJ246" s="92"/>
      <c r="MVK246" s="92"/>
      <c r="MVL246" s="92"/>
      <c r="MVM246" s="92"/>
      <c r="MVN246" s="92"/>
      <c r="MVO246" s="92"/>
      <c r="MVP246" s="92"/>
      <c r="MVQ246" s="92"/>
      <c r="MVR246" s="92"/>
      <c r="MVS246" s="92"/>
      <c r="MVT246" s="92"/>
      <c r="MVU246" s="92"/>
      <c r="MVV246" s="92"/>
      <c r="MVW246" s="92"/>
      <c r="MVX246" s="92"/>
      <c r="MVY246" s="92"/>
      <c r="MVZ246" s="92"/>
      <c r="MWA246" s="92"/>
      <c r="MWB246" s="92"/>
      <c r="MWC246" s="92"/>
      <c r="MWD246" s="92"/>
      <c r="MWE246" s="92"/>
      <c r="MWF246" s="92"/>
      <c r="MWG246" s="92"/>
      <c r="MWH246" s="92"/>
      <c r="MWI246" s="92"/>
      <c r="MWJ246" s="92"/>
      <c r="MWK246" s="92"/>
      <c r="MWL246" s="92"/>
      <c r="MWM246" s="92"/>
      <c r="MWN246" s="92"/>
      <c r="MWO246" s="92"/>
      <c r="MWP246" s="92"/>
      <c r="MWQ246" s="92"/>
      <c r="MWR246" s="92"/>
      <c r="MWS246" s="92"/>
      <c r="MWT246" s="92"/>
      <c r="MWU246" s="92"/>
      <c r="MWV246" s="92"/>
      <c r="MWW246" s="92"/>
      <c r="MWX246" s="92"/>
      <c r="MWY246" s="92"/>
      <c r="MWZ246" s="92"/>
      <c r="MXA246" s="92"/>
      <c r="MXB246" s="92"/>
      <c r="MXC246" s="92"/>
      <c r="MXD246" s="92"/>
      <c r="MXE246" s="92"/>
      <c r="MXF246" s="92"/>
      <c r="MXG246" s="92"/>
      <c r="MXH246" s="92"/>
      <c r="MXI246" s="92"/>
      <c r="MXJ246" s="92"/>
      <c r="MXK246" s="92"/>
      <c r="MXL246" s="92"/>
      <c r="MXM246" s="92"/>
      <c r="MXN246" s="92"/>
      <c r="MXO246" s="92"/>
      <c r="MXP246" s="92"/>
      <c r="MXQ246" s="92"/>
      <c r="MXR246" s="92"/>
      <c r="MXS246" s="92"/>
      <c r="MXT246" s="92"/>
      <c r="MXU246" s="92"/>
      <c r="MXV246" s="92"/>
      <c r="MXW246" s="92"/>
      <c r="MXX246" s="92"/>
      <c r="MXY246" s="92"/>
      <c r="MXZ246" s="92"/>
      <c r="MYA246" s="92"/>
      <c r="MYB246" s="92"/>
      <c r="MYC246" s="92"/>
      <c r="MYD246" s="92"/>
      <c r="MYE246" s="92"/>
      <c r="MYF246" s="92"/>
      <c r="MYG246" s="92"/>
      <c r="MYH246" s="92"/>
      <c r="MYI246" s="92"/>
      <c r="MYJ246" s="92"/>
      <c r="MYK246" s="92"/>
      <c r="MYL246" s="92"/>
      <c r="MYM246" s="92"/>
      <c r="MYN246" s="92"/>
      <c r="MYO246" s="92"/>
      <c r="MYP246" s="92"/>
      <c r="MYQ246" s="92"/>
      <c r="MYR246" s="92"/>
      <c r="MYS246" s="92"/>
      <c r="MYT246" s="92"/>
      <c r="MYU246" s="92"/>
      <c r="MYV246" s="92"/>
      <c r="MYW246" s="92"/>
      <c r="MYX246" s="92"/>
      <c r="MYY246" s="92"/>
      <c r="MYZ246" s="92"/>
      <c r="MZA246" s="92"/>
      <c r="MZB246" s="92"/>
      <c r="MZC246" s="92"/>
      <c r="MZD246" s="92"/>
      <c r="MZE246" s="92"/>
      <c r="MZF246" s="92"/>
      <c r="MZG246" s="92"/>
      <c r="MZH246" s="92"/>
      <c r="MZI246" s="92"/>
      <c r="MZJ246" s="92"/>
      <c r="MZK246" s="92"/>
      <c r="MZL246" s="92"/>
      <c r="MZM246" s="92"/>
      <c r="MZN246" s="92"/>
      <c r="MZO246" s="92"/>
      <c r="MZP246" s="92"/>
      <c r="MZQ246" s="92"/>
      <c r="MZR246" s="92"/>
      <c r="MZS246" s="92"/>
      <c r="MZT246" s="92"/>
      <c r="MZU246" s="92"/>
      <c r="MZV246" s="92"/>
      <c r="MZW246" s="92"/>
      <c r="MZX246" s="92"/>
      <c r="MZY246" s="92"/>
      <c r="MZZ246" s="92"/>
      <c r="NAA246" s="92"/>
      <c r="NAB246" s="92"/>
      <c r="NAC246" s="92"/>
      <c r="NAD246" s="92"/>
      <c r="NAE246" s="92"/>
      <c r="NAF246" s="92"/>
      <c r="NAG246" s="92"/>
      <c r="NAH246" s="92"/>
      <c r="NAI246" s="92"/>
      <c r="NAJ246" s="92"/>
      <c r="NAK246" s="92"/>
      <c r="NAL246" s="92"/>
      <c r="NAM246" s="92"/>
      <c r="NAN246" s="92"/>
      <c r="NAO246" s="92"/>
      <c r="NAP246" s="92"/>
      <c r="NAQ246" s="92"/>
      <c r="NAR246" s="92"/>
      <c r="NAS246" s="92"/>
      <c r="NAT246" s="92"/>
      <c r="NAU246" s="92"/>
      <c r="NAV246" s="92"/>
      <c r="NAW246" s="92"/>
      <c r="NAX246" s="92"/>
      <c r="NAY246" s="92"/>
      <c r="NAZ246" s="92"/>
      <c r="NBA246" s="92"/>
      <c r="NBB246" s="92"/>
      <c r="NBC246" s="92"/>
      <c r="NBD246" s="92"/>
      <c r="NBE246" s="92"/>
      <c r="NBF246" s="92"/>
      <c r="NBG246" s="92"/>
      <c r="NBH246" s="92"/>
      <c r="NBI246" s="92"/>
      <c r="NBJ246" s="92"/>
      <c r="NBK246" s="92"/>
      <c r="NBL246" s="92"/>
      <c r="NBM246" s="92"/>
      <c r="NBN246" s="92"/>
      <c r="NBO246" s="92"/>
      <c r="NBP246" s="92"/>
      <c r="NBQ246" s="92"/>
      <c r="NBR246" s="92"/>
      <c r="NBS246" s="92"/>
      <c r="NBT246" s="92"/>
      <c r="NBU246" s="92"/>
      <c r="NBV246" s="92"/>
      <c r="NBW246" s="92"/>
      <c r="NBX246" s="92"/>
      <c r="NBY246" s="92"/>
      <c r="NBZ246" s="92"/>
      <c r="NCA246" s="92"/>
      <c r="NCB246" s="92"/>
      <c r="NCC246" s="92"/>
      <c r="NCD246" s="92"/>
      <c r="NCE246" s="92"/>
      <c r="NCF246" s="92"/>
      <c r="NCG246" s="92"/>
      <c r="NCH246" s="92"/>
      <c r="NCI246" s="92"/>
      <c r="NCJ246" s="92"/>
      <c r="NCK246" s="92"/>
      <c r="NCL246" s="92"/>
      <c r="NCM246" s="92"/>
      <c r="NCN246" s="92"/>
      <c r="NCO246" s="92"/>
      <c r="NCP246" s="92"/>
      <c r="NCQ246" s="92"/>
      <c r="NCR246" s="92"/>
      <c r="NCS246" s="92"/>
      <c r="NCT246" s="92"/>
      <c r="NCU246" s="92"/>
      <c r="NCV246" s="92"/>
      <c r="NCW246" s="92"/>
      <c r="NCX246" s="92"/>
      <c r="NCY246" s="92"/>
      <c r="NCZ246" s="92"/>
      <c r="NDA246" s="92"/>
      <c r="NDB246" s="92"/>
      <c r="NDC246" s="92"/>
      <c r="NDD246" s="92"/>
      <c r="NDE246" s="92"/>
      <c r="NDF246" s="92"/>
      <c r="NDG246" s="92"/>
      <c r="NDH246" s="92"/>
      <c r="NDI246" s="92"/>
      <c r="NDJ246" s="92"/>
      <c r="NDK246" s="92"/>
      <c r="NDL246" s="92"/>
      <c r="NDM246" s="92"/>
      <c r="NDN246" s="92"/>
      <c r="NDO246" s="92"/>
      <c r="NDP246" s="92"/>
      <c r="NDQ246" s="92"/>
      <c r="NDR246" s="92"/>
      <c r="NDS246" s="92"/>
      <c r="NDT246" s="92"/>
      <c r="NDU246" s="92"/>
      <c r="NDV246" s="92"/>
      <c r="NDW246" s="92"/>
      <c r="NDX246" s="92"/>
      <c r="NDY246" s="92"/>
      <c r="NDZ246" s="92"/>
      <c r="NEA246" s="92"/>
      <c r="NEB246" s="92"/>
      <c r="NEC246" s="92"/>
      <c r="NED246" s="92"/>
      <c r="NEE246" s="92"/>
      <c r="NEF246" s="92"/>
      <c r="NEG246" s="92"/>
      <c r="NEH246" s="92"/>
      <c r="NEI246" s="92"/>
      <c r="NEJ246" s="92"/>
      <c r="NEK246" s="92"/>
      <c r="NEL246" s="92"/>
      <c r="NEM246" s="92"/>
      <c r="NEN246" s="92"/>
      <c r="NEO246" s="92"/>
      <c r="NEP246" s="92"/>
      <c r="NEQ246" s="92"/>
      <c r="NER246" s="92"/>
      <c r="NES246" s="92"/>
      <c r="NET246" s="92"/>
      <c r="NEU246" s="92"/>
      <c r="NEV246" s="92"/>
      <c r="NEW246" s="92"/>
      <c r="NEX246" s="92"/>
      <c r="NEY246" s="92"/>
      <c r="NEZ246" s="92"/>
      <c r="NFA246" s="92"/>
      <c r="NFB246" s="92"/>
      <c r="NFC246" s="92"/>
      <c r="NFD246" s="92"/>
      <c r="NFE246" s="92"/>
      <c r="NFF246" s="92"/>
      <c r="NFG246" s="92"/>
      <c r="NFH246" s="92"/>
      <c r="NFI246" s="92"/>
      <c r="NFJ246" s="92"/>
      <c r="NFK246" s="92"/>
      <c r="NFL246" s="92"/>
      <c r="NFM246" s="92"/>
      <c r="NFN246" s="92"/>
      <c r="NFO246" s="92"/>
      <c r="NFP246" s="92"/>
      <c r="NFQ246" s="92"/>
      <c r="NFR246" s="92"/>
      <c r="NFS246" s="92"/>
      <c r="NFT246" s="92"/>
      <c r="NFU246" s="92"/>
      <c r="NFV246" s="92"/>
      <c r="NFW246" s="92"/>
      <c r="NFX246" s="92"/>
      <c r="NFY246" s="92"/>
      <c r="NFZ246" s="92"/>
      <c r="NGA246" s="92"/>
      <c r="NGB246" s="92"/>
      <c r="NGC246" s="92"/>
      <c r="NGD246" s="92"/>
      <c r="NGE246" s="92"/>
      <c r="NGF246" s="92"/>
      <c r="NGG246" s="92"/>
      <c r="NGH246" s="92"/>
      <c r="NGI246" s="92"/>
      <c r="NGJ246" s="92"/>
      <c r="NGK246" s="92"/>
      <c r="NGL246" s="92"/>
      <c r="NGM246" s="92"/>
      <c r="NGN246" s="92"/>
      <c r="NGO246" s="92"/>
      <c r="NGP246" s="92"/>
      <c r="NGQ246" s="92"/>
      <c r="NGR246" s="92"/>
      <c r="NGS246" s="92"/>
      <c r="NGT246" s="92"/>
      <c r="NGU246" s="92"/>
      <c r="NGV246" s="92"/>
      <c r="NGW246" s="92"/>
      <c r="NGX246" s="92"/>
      <c r="NGY246" s="92"/>
      <c r="NGZ246" s="92"/>
      <c r="NHA246" s="92"/>
      <c r="NHB246" s="92"/>
      <c r="NHC246" s="92"/>
      <c r="NHD246" s="92"/>
      <c r="NHE246" s="92"/>
      <c r="NHF246" s="92"/>
      <c r="NHG246" s="92"/>
      <c r="NHH246" s="92"/>
      <c r="NHI246" s="92"/>
      <c r="NHJ246" s="92"/>
      <c r="NHK246" s="92"/>
      <c r="NHL246" s="92"/>
      <c r="NHM246" s="92"/>
      <c r="NHN246" s="92"/>
      <c r="NHO246" s="92"/>
      <c r="NHP246" s="92"/>
      <c r="NHQ246" s="92"/>
      <c r="NHR246" s="92"/>
      <c r="NHS246" s="92"/>
      <c r="NHT246" s="92"/>
      <c r="NHU246" s="92"/>
      <c r="NHV246" s="92"/>
      <c r="NHW246" s="92"/>
      <c r="NHX246" s="92"/>
      <c r="NHY246" s="92"/>
      <c r="NHZ246" s="92"/>
      <c r="NIA246" s="92"/>
      <c r="NIB246" s="92"/>
      <c r="NIC246" s="92"/>
      <c r="NID246" s="92"/>
      <c r="NIE246" s="92"/>
      <c r="NIF246" s="92"/>
      <c r="NIG246" s="92"/>
      <c r="NIH246" s="92"/>
      <c r="NII246" s="92"/>
      <c r="NIJ246" s="92"/>
      <c r="NIK246" s="92"/>
      <c r="NIL246" s="92"/>
      <c r="NIM246" s="92"/>
      <c r="NIN246" s="92"/>
      <c r="NIO246" s="92"/>
      <c r="NIP246" s="92"/>
      <c r="NIQ246" s="92"/>
      <c r="NIR246" s="92"/>
      <c r="NIS246" s="92"/>
      <c r="NIT246" s="92"/>
      <c r="NIU246" s="92"/>
      <c r="NIV246" s="92"/>
      <c r="NIW246" s="92"/>
      <c r="NIX246" s="92"/>
      <c r="NIY246" s="92"/>
      <c r="NIZ246" s="92"/>
      <c r="NJA246" s="92"/>
      <c r="NJB246" s="92"/>
      <c r="NJC246" s="92"/>
      <c r="NJD246" s="92"/>
      <c r="NJE246" s="92"/>
      <c r="NJF246" s="92"/>
      <c r="NJG246" s="92"/>
      <c r="NJH246" s="92"/>
      <c r="NJI246" s="92"/>
      <c r="NJJ246" s="92"/>
      <c r="NJK246" s="92"/>
      <c r="NJL246" s="92"/>
      <c r="NJM246" s="92"/>
      <c r="NJN246" s="92"/>
      <c r="NJO246" s="92"/>
      <c r="NJP246" s="92"/>
      <c r="NJQ246" s="92"/>
      <c r="NJR246" s="92"/>
      <c r="NJS246" s="92"/>
      <c r="NJT246" s="92"/>
      <c r="NJU246" s="92"/>
      <c r="NJV246" s="92"/>
      <c r="NJW246" s="92"/>
      <c r="NJX246" s="92"/>
      <c r="NJY246" s="92"/>
      <c r="NJZ246" s="92"/>
      <c r="NKA246" s="92"/>
      <c r="NKB246" s="92"/>
      <c r="NKC246" s="92"/>
      <c r="NKD246" s="92"/>
      <c r="NKE246" s="92"/>
      <c r="NKF246" s="92"/>
      <c r="NKG246" s="92"/>
      <c r="NKH246" s="92"/>
      <c r="NKI246" s="92"/>
      <c r="NKJ246" s="92"/>
      <c r="NKK246" s="92"/>
      <c r="NKL246" s="92"/>
      <c r="NKM246" s="92"/>
      <c r="NKN246" s="92"/>
      <c r="NKO246" s="92"/>
      <c r="NKP246" s="92"/>
      <c r="NKQ246" s="92"/>
      <c r="NKR246" s="92"/>
      <c r="NKS246" s="92"/>
      <c r="NKT246" s="92"/>
      <c r="NKU246" s="92"/>
      <c r="NKV246" s="92"/>
      <c r="NKW246" s="92"/>
      <c r="NKX246" s="92"/>
      <c r="NKY246" s="92"/>
      <c r="NKZ246" s="92"/>
      <c r="NLA246" s="92"/>
      <c r="NLB246" s="92"/>
      <c r="NLC246" s="92"/>
      <c r="NLD246" s="92"/>
      <c r="NLE246" s="92"/>
      <c r="NLF246" s="92"/>
      <c r="NLG246" s="92"/>
      <c r="NLH246" s="92"/>
      <c r="NLI246" s="92"/>
      <c r="NLJ246" s="92"/>
      <c r="NLK246" s="92"/>
      <c r="NLL246" s="92"/>
      <c r="NLM246" s="92"/>
      <c r="NLN246" s="92"/>
      <c r="NLO246" s="92"/>
      <c r="NLP246" s="92"/>
      <c r="NLQ246" s="92"/>
      <c r="NLR246" s="92"/>
      <c r="NLS246" s="92"/>
      <c r="NLT246" s="92"/>
      <c r="NLU246" s="92"/>
      <c r="NLV246" s="92"/>
      <c r="NLW246" s="92"/>
      <c r="NLX246" s="92"/>
      <c r="NLY246" s="92"/>
      <c r="NLZ246" s="92"/>
      <c r="NMA246" s="92"/>
      <c r="NMB246" s="92"/>
      <c r="NMC246" s="92"/>
      <c r="NMD246" s="92"/>
      <c r="NME246" s="92"/>
      <c r="NMF246" s="92"/>
      <c r="NMG246" s="92"/>
      <c r="NMH246" s="92"/>
      <c r="NMI246" s="92"/>
      <c r="NMJ246" s="92"/>
      <c r="NMK246" s="92"/>
      <c r="NML246" s="92"/>
      <c r="NMM246" s="92"/>
      <c r="NMN246" s="92"/>
      <c r="NMO246" s="92"/>
      <c r="NMP246" s="92"/>
      <c r="NMQ246" s="92"/>
      <c r="NMR246" s="92"/>
      <c r="NMS246" s="92"/>
      <c r="NMT246" s="92"/>
      <c r="NMU246" s="92"/>
      <c r="NMV246" s="92"/>
      <c r="NMW246" s="92"/>
      <c r="NMX246" s="92"/>
      <c r="NMY246" s="92"/>
      <c r="NMZ246" s="92"/>
      <c r="NNA246" s="92"/>
      <c r="NNB246" s="92"/>
      <c r="NNC246" s="92"/>
      <c r="NND246" s="92"/>
      <c r="NNE246" s="92"/>
      <c r="NNF246" s="92"/>
      <c r="NNG246" s="92"/>
      <c r="NNH246" s="92"/>
      <c r="NNI246" s="92"/>
      <c r="NNJ246" s="92"/>
      <c r="NNK246" s="92"/>
      <c r="NNL246" s="92"/>
      <c r="NNM246" s="92"/>
      <c r="NNN246" s="92"/>
      <c r="NNO246" s="92"/>
      <c r="NNP246" s="92"/>
      <c r="NNQ246" s="92"/>
      <c r="NNR246" s="92"/>
      <c r="NNS246" s="92"/>
      <c r="NNT246" s="92"/>
      <c r="NNU246" s="92"/>
      <c r="NNV246" s="92"/>
      <c r="NNW246" s="92"/>
      <c r="NNX246" s="92"/>
      <c r="NNY246" s="92"/>
      <c r="NNZ246" s="92"/>
      <c r="NOA246" s="92"/>
      <c r="NOB246" s="92"/>
      <c r="NOC246" s="92"/>
      <c r="NOD246" s="92"/>
      <c r="NOE246" s="92"/>
      <c r="NOF246" s="92"/>
      <c r="NOG246" s="92"/>
      <c r="NOH246" s="92"/>
      <c r="NOI246" s="92"/>
      <c r="NOJ246" s="92"/>
      <c r="NOK246" s="92"/>
      <c r="NOL246" s="92"/>
      <c r="NOM246" s="92"/>
      <c r="NON246" s="92"/>
      <c r="NOO246" s="92"/>
      <c r="NOP246" s="92"/>
      <c r="NOQ246" s="92"/>
      <c r="NOR246" s="92"/>
      <c r="NOS246" s="92"/>
      <c r="NOT246" s="92"/>
      <c r="NOU246" s="92"/>
      <c r="NOV246" s="92"/>
      <c r="NOW246" s="92"/>
      <c r="NOX246" s="92"/>
      <c r="NOY246" s="92"/>
      <c r="NOZ246" s="92"/>
      <c r="NPA246" s="92"/>
      <c r="NPB246" s="92"/>
      <c r="NPC246" s="92"/>
      <c r="NPD246" s="92"/>
      <c r="NPE246" s="92"/>
      <c r="NPF246" s="92"/>
      <c r="NPG246" s="92"/>
      <c r="NPH246" s="92"/>
      <c r="NPI246" s="92"/>
      <c r="NPJ246" s="92"/>
      <c r="NPK246" s="92"/>
      <c r="NPL246" s="92"/>
      <c r="NPM246" s="92"/>
      <c r="NPN246" s="92"/>
      <c r="NPO246" s="92"/>
      <c r="NPP246" s="92"/>
      <c r="NPQ246" s="92"/>
      <c r="NPR246" s="92"/>
      <c r="NPS246" s="92"/>
      <c r="NPT246" s="92"/>
      <c r="NPU246" s="92"/>
      <c r="NPV246" s="92"/>
      <c r="NPW246" s="92"/>
      <c r="NPX246" s="92"/>
      <c r="NPY246" s="92"/>
      <c r="NPZ246" s="92"/>
      <c r="NQA246" s="92"/>
      <c r="NQB246" s="92"/>
      <c r="NQC246" s="92"/>
      <c r="NQD246" s="92"/>
      <c r="NQE246" s="92"/>
      <c r="NQF246" s="92"/>
      <c r="NQG246" s="92"/>
      <c r="NQH246" s="92"/>
      <c r="NQI246" s="92"/>
      <c r="NQJ246" s="92"/>
      <c r="NQK246" s="92"/>
      <c r="NQL246" s="92"/>
      <c r="NQM246" s="92"/>
      <c r="NQN246" s="92"/>
      <c r="NQO246" s="92"/>
      <c r="NQP246" s="92"/>
      <c r="NQQ246" s="92"/>
      <c r="NQR246" s="92"/>
      <c r="NQS246" s="92"/>
      <c r="NQT246" s="92"/>
      <c r="NQU246" s="92"/>
      <c r="NQV246" s="92"/>
      <c r="NQW246" s="92"/>
      <c r="NQX246" s="92"/>
      <c r="NQY246" s="92"/>
      <c r="NQZ246" s="92"/>
      <c r="NRA246" s="92"/>
      <c r="NRB246" s="92"/>
      <c r="NRC246" s="92"/>
      <c r="NRD246" s="92"/>
      <c r="NRE246" s="92"/>
      <c r="NRF246" s="92"/>
      <c r="NRG246" s="92"/>
      <c r="NRH246" s="92"/>
      <c r="NRI246" s="92"/>
      <c r="NRJ246" s="92"/>
      <c r="NRK246" s="92"/>
      <c r="NRL246" s="92"/>
      <c r="NRM246" s="92"/>
      <c r="NRN246" s="92"/>
      <c r="NRO246" s="92"/>
      <c r="NRP246" s="92"/>
      <c r="NRQ246" s="92"/>
      <c r="NRR246" s="92"/>
      <c r="NRS246" s="92"/>
      <c r="NRT246" s="92"/>
      <c r="NRU246" s="92"/>
      <c r="NRV246" s="92"/>
      <c r="NRW246" s="92"/>
      <c r="NRX246" s="92"/>
      <c r="NRY246" s="92"/>
      <c r="NRZ246" s="92"/>
      <c r="NSA246" s="92"/>
      <c r="NSB246" s="92"/>
      <c r="NSC246" s="92"/>
      <c r="NSD246" s="92"/>
      <c r="NSE246" s="92"/>
      <c r="NSF246" s="92"/>
      <c r="NSG246" s="92"/>
      <c r="NSH246" s="92"/>
      <c r="NSI246" s="92"/>
      <c r="NSJ246" s="92"/>
      <c r="NSK246" s="92"/>
      <c r="NSL246" s="92"/>
      <c r="NSM246" s="92"/>
      <c r="NSN246" s="92"/>
      <c r="NSO246" s="92"/>
      <c r="NSP246" s="92"/>
      <c r="NSQ246" s="92"/>
      <c r="NSR246" s="92"/>
      <c r="NSS246" s="92"/>
      <c r="NST246" s="92"/>
      <c r="NSU246" s="92"/>
      <c r="NSV246" s="92"/>
      <c r="NSW246" s="92"/>
      <c r="NSX246" s="92"/>
      <c r="NSY246" s="92"/>
      <c r="NSZ246" s="92"/>
      <c r="NTA246" s="92"/>
      <c r="NTB246" s="92"/>
      <c r="NTC246" s="92"/>
      <c r="NTD246" s="92"/>
      <c r="NTE246" s="92"/>
      <c r="NTF246" s="92"/>
      <c r="NTG246" s="92"/>
      <c r="NTH246" s="92"/>
      <c r="NTI246" s="92"/>
      <c r="NTJ246" s="92"/>
      <c r="NTK246" s="92"/>
      <c r="NTL246" s="92"/>
      <c r="NTM246" s="92"/>
      <c r="NTN246" s="92"/>
      <c r="NTO246" s="92"/>
      <c r="NTP246" s="92"/>
      <c r="NTQ246" s="92"/>
      <c r="NTR246" s="92"/>
      <c r="NTS246" s="92"/>
      <c r="NTT246" s="92"/>
      <c r="NTU246" s="92"/>
      <c r="NTV246" s="92"/>
      <c r="NTW246" s="92"/>
      <c r="NTX246" s="92"/>
      <c r="NTY246" s="92"/>
      <c r="NTZ246" s="92"/>
      <c r="NUA246" s="92"/>
      <c r="NUB246" s="92"/>
      <c r="NUC246" s="92"/>
      <c r="NUD246" s="92"/>
      <c r="NUE246" s="92"/>
      <c r="NUF246" s="92"/>
      <c r="NUG246" s="92"/>
      <c r="NUH246" s="92"/>
      <c r="NUI246" s="92"/>
      <c r="NUJ246" s="92"/>
      <c r="NUK246" s="92"/>
      <c r="NUL246" s="92"/>
      <c r="NUM246" s="92"/>
      <c r="NUN246" s="92"/>
      <c r="NUO246" s="92"/>
      <c r="NUP246" s="92"/>
      <c r="NUQ246" s="92"/>
      <c r="NUR246" s="92"/>
      <c r="NUS246" s="92"/>
      <c r="NUT246" s="92"/>
      <c r="NUU246" s="92"/>
      <c r="NUV246" s="92"/>
      <c r="NUW246" s="92"/>
      <c r="NUX246" s="92"/>
      <c r="NUY246" s="92"/>
      <c r="NUZ246" s="92"/>
      <c r="NVA246" s="92"/>
      <c r="NVB246" s="92"/>
      <c r="NVC246" s="92"/>
      <c r="NVD246" s="92"/>
      <c r="NVE246" s="92"/>
      <c r="NVF246" s="92"/>
      <c r="NVG246" s="92"/>
      <c r="NVH246" s="92"/>
      <c r="NVI246" s="92"/>
      <c r="NVJ246" s="92"/>
      <c r="NVK246" s="92"/>
      <c r="NVL246" s="92"/>
      <c r="NVM246" s="92"/>
      <c r="NVN246" s="92"/>
      <c r="NVO246" s="92"/>
      <c r="NVP246" s="92"/>
      <c r="NVQ246" s="92"/>
      <c r="NVR246" s="92"/>
      <c r="NVS246" s="92"/>
      <c r="NVT246" s="92"/>
      <c r="NVU246" s="92"/>
      <c r="NVV246" s="92"/>
      <c r="NVW246" s="92"/>
      <c r="NVX246" s="92"/>
      <c r="NVY246" s="92"/>
      <c r="NVZ246" s="92"/>
      <c r="NWA246" s="92"/>
      <c r="NWB246" s="92"/>
      <c r="NWC246" s="92"/>
      <c r="NWD246" s="92"/>
      <c r="NWE246" s="92"/>
      <c r="NWF246" s="92"/>
      <c r="NWG246" s="92"/>
      <c r="NWH246" s="92"/>
      <c r="NWI246" s="92"/>
      <c r="NWJ246" s="92"/>
      <c r="NWK246" s="92"/>
      <c r="NWL246" s="92"/>
      <c r="NWM246" s="92"/>
      <c r="NWN246" s="92"/>
      <c r="NWO246" s="92"/>
      <c r="NWP246" s="92"/>
      <c r="NWQ246" s="92"/>
      <c r="NWR246" s="92"/>
      <c r="NWS246" s="92"/>
      <c r="NWT246" s="92"/>
      <c r="NWU246" s="92"/>
      <c r="NWV246" s="92"/>
      <c r="NWW246" s="92"/>
      <c r="NWX246" s="92"/>
      <c r="NWY246" s="92"/>
      <c r="NWZ246" s="92"/>
      <c r="NXA246" s="92"/>
      <c r="NXB246" s="92"/>
      <c r="NXC246" s="92"/>
      <c r="NXD246" s="92"/>
      <c r="NXE246" s="92"/>
      <c r="NXF246" s="92"/>
      <c r="NXG246" s="92"/>
      <c r="NXH246" s="92"/>
      <c r="NXI246" s="92"/>
      <c r="NXJ246" s="92"/>
      <c r="NXK246" s="92"/>
      <c r="NXL246" s="92"/>
      <c r="NXM246" s="92"/>
      <c r="NXN246" s="92"/>
      <c r="NXO246" s="92"/>
      <c r="NXP246" s="92"/>
      <c r="NXQ246" s="92"/>
      <c r="NXR246" s="92"/>
      <c r="NXS246" s="92"/>
      <c r="NXT246" s="92"/>
      <c r="NXU246" s="92"/>
      <c r="NXV246" s="92"/>
      <c r="NXW246" s="92"/>
      <c r="NXX246" s="92"/>
      <c r="NXY246" s="92"/>
      <c r="NXZ246" s="92"/>
      <c r="NYA246" s="92"/>
      <c r="NYB246" s="92"/>
      <c r="NYC246" s="92"/>
      <c r="NYD246" s="92"/>
      <c r="NYE246" s="92"/>
      <c r="NYF246" s="92"/>
      <c r="NYG246" s="92"/>
      <c r="NYH246" s="92"/>
      <c r="NYI246" s="92"/>
      <c r="NYJ246" s="92"/>
      <c r="NYK246" s="92"/>
      <c r="NYL246" s="92"/>
      <c r="NYM246" s="92"/>
      <c r="NYN246" s="92"/>
      <c r="NYO246" s="92"/>
      <c r="NYP246" s="92"/>
      <c r="NYQ246" s="92"/>
      <c r="NYR246" s="92"/>
      <c r="NYS246" s="92"/>
      <c r="NYT246" s="92"/>
      <c r="NYU246" s="92"/>
      <c r="NYV246" s="92"/>
      <c r="NYW246" s="92"/>
      <c r="NYX246" s="92"/>
      <c r="NYY246" s="92"/>
      <c r="NYZ246" s="92"/>
      <c r="NZA246" s="92"/>
      <c r="NZB246" s="92"/>
      <c r="NZC246" s="92"/>
      <c r="NZD246" s="92"/>
      <c r="NZE246" s="92"/>
      <c r="NZF246" s="92"/>
      <c r="NZG246" s="92"/>
      <c r="NZH246" s="92"/>
      <c r="NZI246" s="92"/>
      <c r="NZJ246" s="92"/>
      <c r="NZK246" s="92"/>
      <c r="NZL246" s="92"/>
      <c r="NZM246" s="92"/>
      <c r="NZN246" s="92"/>
      <c r="NZO246" s="92"/>
      <c r="NZP246" s="92"/>
      <c r="NZQ246" s="92"/>
      <c r="NZR246" s="92"/>
      <c r="NZS246" s="92"/>
      <c r="NZT246" s="92"/>
      <c r="NZU246" s="92"/>
      <c r="NZV246" s="92"/>
      <c r="NZW246" s="92"/>
      <c r="NZX246" s="92"/>
      <c r="NZY246" s="92"/>
      <c r="NZZ246" s="92"/>
      <c r="OAA246" s="92"/>
      <c r="OAB246" s="92"/>
      <c r="OAC246" s="92"/>
      <c r="OAD246" s="92"/>
      <c r="OAE246" s="92"/>
      <c r="OAF246" s="92"/>
      <c r="OAG246" s="92"/>
      <c r="OAH246" s="92"/>
      <c r="OAI246" s="92"/>
      <c r="OAJ246" s="92"/>
      <c r="OAK246" s="92"/>
      <c r="OAL246" s="92"/>
      <c r="OAM246" s="92"/>
      <c r="OAN246" s="92"/>
      <c r="OAO246" s="92"/>
      <c r="OAP246" s="92"/>
      <c r="OAQ246" s="92"/>
      <c r="OAR246" s="92"/>
      <c r="OAS246" s="92"/>
      <c r="OAT246" s="92"/>
      <c r="OAU246" s="92"/>
      <c r="OAV246" s="92"/>
      <c r="OAW246" s="92"/>
      <c r="OAX246" s="92"/>
      <c r="OAY246" s="92"/>
      <c r="OAZ246" s="92"/>
      <c r="OBA246" s="92"/>
      <c r="OBB246" s="92"/>
      <c r="OBC246" s="92"/>
      <c r="OBD246" s="92"/>
      <c r="OBE246" s="92"/>
      <c r="OBF246" s="92"/>
      <c r="OBG246" s="92"/>
      <c r="OBH246" s="92"/>
      <c r="OBI246" s="92"/>
      <c r="OBJ246" s="92"/>
      <c r="OBK246" s="92"/>
      <c r="OBL246" s="92"/>
      <c r="OBM246" s="92"/>
      <c r="OBN246" s="92"/>
      <c r="OBO246" s="92"/>
      <c r="OBP246" s="92"/>
      <c r="OBQ246" s="92"/>
      <c r="OBR246" s="92"/>
      <c r="OBS246" s="92"/>
      <c r="OBT246" s="92"/>
      <c r="OBU246" s="92"/>
      <c r="OBV246" s="92"/>
      <c r="OBW246" s="92"/>
      <c r="OBX246" s="92"/>
      <c r="OBY246" s="92"/>
      <c r="OBZ246" s="92"/>
      <c r="OCA246" s="92"/>
      <c r="OCB246" s="92"/>
      <c r="OCC246" s="92"/>
      <c r="OCD246" s="92"/>
      <c r="OCE246" s="92"/>
      <c r="OCF246" s="92"/>
      <c r="OCG246" s="92"/>
      <c r="OCH246" s="92"/>
      <c r="OCI246" s="92"/>
      <c r="OCJ246" s="92"/>
      <c r="OCK246" s="92"/>
      <c r="OCL246" s="92"/>
      <c r="OCM246" s="92"/>
      <c r="OCN246" s="92"/>
      <c r="OCO246" s="92"/>
      <c r="OCP246" s="92"/>
      <c r="OCQ246" s="92"/>
      <c r="OCR246" s="92"/>
      <c r="OCS246" s="92"/>
      <c r="OCT246" s="92"/>
      <c r="OCU246" s="92"/>
      <c r="OCV246" s="92"/>
      <c r="OCW246" s="92"/>
      <c r="OCX246" s="92"/>
      <c r="OCY246" s="92"/>
      <c r="OCZ246" s="92"/>
      <c r="ODA246" s="92"/>
      <c r="ODB246" s="92"/>
      <c r="ODC246" s="92"/>
      <c r="ODD246" s="92"/>
      <c r="ODE246" s="92"/>
      <c r="ODF246" s="92"/>
      <c r="ODG246" s="92"/>
      <c r="ODH246" s="92"/>
      <c r="ODI246" s="92"/>
      <c r="ODJ246" s="92"/>
      <c r="ODK246" s="92"/>
      <c r="ODL246" s="92"/>
      <c r="ODM246" s="92"/>
      <c r="ODN246" s="92"/>
      <c r="ODO246" s="92"/>
      <c r="ODP246" s="92"/>
      <c r="ODQ246" s="92"/>
      <c r="ODR246" s="92"/>
      <c r="ODS246" s="92"/>
      <c r="ODT246" s="92"/>
      <c r="ODU246" s="92"/>
      <c r="ODV246" s="92"/>
      <c r="ODW246" s="92"/>
      <c r="ODX246" s="92"/>
      <c r="ODY246" s="92"/>
      <c r="ODZ246" s="92"/>
      <c r="OEA246" s="92"/>
      <c r="OEB246" s="92"/>
      <c r="OEC246" s="92"/>
      <c r="OED246" s="92"/>
      <c r="OEE246" s="92"/>
      <c r="OEF246" s="92"/>
      <c r="OEG246" s="92"/>
      <c r="OEH246" s="92"/>
      <c r="OEI246" s="92"/>
      <c r="OEJ246" s="92"/>
      <c r="OEK246" s="92"/>
      <c r="OEL246" s="92"/>
      <c r="OEM246" s="92"/>
      <c r="OEN246" s="92"/>
      <c r="OEO246" s="92"/>
      <c r="OEP246" s="92"/>
      <c r="OEQ246" s="92"/>
      <c r="OER246" s="92"/>
      <c r="OES246" s="92"/>
      <c r="OET246" s="92"/>
      <c r="OEU246" s="92"/>
      <c r="OEV246" s="92"/>
      <c r="OEW246" s="92"/>
      <c r="OEX246" s="92"/>
      <c r="OEY246" s="92"/>
      <c r="OEZ246" s="92"/>
      <c r="OFA246" s="92"/>
      <c r="OFB246" s="92"/>
      <c r="OFC246" s="92"/>
      <c r="OFD246" s="92"/>
      <c r="OFE246" s="92"/>
      <c r="OFF246" s="92"/>
      <c r="OFG246" s="92"/>
      <c r="OFH246" s="92"/>
      <c r="OFI246" s="92"/>
      <c r="OFJ246" s="92"/>
      <c r="OFK246" s="92"/>
      <c r="OFL246" s="92"/>
      <c r="OFM246" s="92"/>
      <c r="OFN246" s="92"/>
      <c r="OFO246" s="92"/>
      <c r="OFP246" s="92"/>
      <c r="OFQ246" s="92"/>
      <c r="OFR246" s="92"/>
      <c r="OFS246" s="92"/>
      <c r="OFT246" s="92"/>
      <c r="OFU246" s="92"/>
      <c r="OFV246" s="92"/>
      <c r="OFW246" s="92"/>
      <c r="OFX246" s="92"/>
      <c r="OFY246" s="92"/>
      <c r="OFZ246" s="92"/>
      <c r="OGA246" s="92"/>
      <c r="OGB246" s="92"/>
      <c r="OGC246" s="92"/>
      <c r="OGD246" s="92"/>
      <c r="OGE246" s="92"/>
      <c r="OGF246" s="92"/>
      <c r="OGG246" s="92"/>
      <c r="OGH246" s="92"/>
      <c r="OGI246" s="92"/>
      <c r="OGJ246" s="92"/>
      <c r="OGK246" s="92"/>
      <c r="OGL246" s="92"/>
      <c r="OGM246" s="92"/>
      <c r="OGN246" s="92"/>
      <c r="OGO246" s="92"/>
      <c r="OGP246" s="92"/>
      <c r="OGQ246" s="92"/>
      <c r="OGR246" s="92"/>
      <c r="OGS246" s="92"/>
      <c r="OGT246" s="92"/>
      <c r="OGU246" s="92"/>
      <c r="OGV246" s="92"/>
      <c r="OGW246" s="92"/>
      <c r="OGX246" s="92"/>
      <c r="OGY246" s="92"/>
      <c r="OGZ246" s="92"/>
      <c r="OHA246" s="92"/>
      <c r="OHB246" s="92"/>
      <c r="OHC246" s="92"/>
      <c r="OHD246" s="92"/>
      <c r="OHE246" s="92"/>
      <c r="OHF246" s="92"/>
      <c r="OHG246" s="92"/>
      <c r="OHH246" s="92"/>
      <c r="OHI246" s="92"/>
      <c r="OHJ246" s="92"/>
      <c r="OHK246" s="92"/>
      <c r="OHL246" s="92"/>
      <c r="OHM246" s="92"/>
      <c r="OHN246" s="92"/>
      <c r="OHO246" s="92"/>
      <c r="OHP246" s="92"/>
      <c r="OHQ246" s="92"/>
      <c r="OHR246" s="92"/>
      <c r="OHS246" s="92"/>
      <c r="OHT246" s="92"/>
      <c r="OHU246" s="92"/>
      <c r="OHV246" s="92"/>
      <c r="OHW246" s="92"/>
      <c r="OHX246" s="92"/>
      <c r="OHY246" s="92"/>
      <c r="OHZ246" s="92"/>
      <c r="OIA246" s="92"/>
      <c r="OIB246" s="92"/>
      <c r="OIC246" s="92"/>
      <c r="OID246" s="92"/>
      <c r="OIE246" s="92"/>
      <c r="OIF246" s="92"/>
      <c r="OIG246" s="92"/>
      <c r="OIH246" s="92"/>
      <c r="OII246" s="92"/>
      <c r="OIJ246" s="92"/>
      <c r="OIK246" s="92"/>
      <c r="OIL246" s="92"/>
      <c r="OIM246" s="92"/>
      <c r="OIN246" s="92"/>
      <c r="OIO246" s="92"/>
      <c r="OIP246" s="92"/>
      <c r="OIQ246" s="92"/>
      <c r="OIR246" s="92"/>
      <c r="OIS246" s="92"/>
      <c r="OIT246" s="92"/>
      <c r="OIU246" s="92"/>
      <c r="OIV246" s="92"/>
      <c r="OIW246" s="92"/>
      <c r="OIX246" s="92"/>
      <c r="OIY246" s="92"/>
      <c r="OIZ246" s="92"/>
      <c r="OJA246" s="92"/>
      <c r="OJB246" s="92"/>
      <c r="OJC246" s="92"/>
      <c r="OJD246" s="92"/>
      <c r="OJE246" s="92"/>
      <c r="OJF246" s="92"/>
      <c r="OJG246" s="92"/>
      <c r="OJH246" s="92"/>
      <c r="OJI246" s="92"/>
      <c r="OJJ246" s="92"/>
      <c r="OJK246" s="92"/>
      <c r="OJL246" s="92"/>
      <c r="OJM246" s="92"/>
      <c r="OJN246" s="92"/>
      <c r="OJO246" s="92"/>
      <c r="OJP246" s="92"/>
      <c r="OJQ246" s="92"/>
      <c r="OJR246" s="92"/>
      <c r="OJS246" s="92"/>
      <c r="OJT246" s="92"/>
      <c r="OJU246" s="92"/>
      <c r="OJV246" s="92"/>
      <c r="OJW246" s="92"/>
      <c r="OJX246" s="92"/>
      <c r="OJY246" s="92"/>
      <c r="OJZ246" s="92"/>
      <c r="OKA246" s="92"/>
      <c r="OKB246" s="92"/>
      <c r="OKC246" s="92"/>
      <c r="OKD246" s="92"/>
      <c r="OKE246" s="92"/>
      <c r="OKF246" s="92"/>
      <c r="OKG246" s="92"/>
      <c r="OKH246" s="92"/>
      <c r="OKI246" s="92"/>
      <c r="OKJ246" s="92"/>
      <c r="OKK246" s="92"/>
      <c r="OKL246" s="92"/>
      <c r="OKM246" s="92"/>
      <c r="OKN246" s="92"/>
      <c r="OKO246" s="92"/>
      <c r="OKP246" s="92"/>
      <c r="OKQ246" s="92"/>
      <c r="OKR246" s="92"/>
      <c r="OKS246" s="92"/>
      <c r="OKT246" s="92"/>
      <c r="OKU246" s="92"/>
      <c r="OKV246" s="92"/>
      <c r="OKW246" s="92"/>
      <c r="OKX246" s="92"/>
      <c r="OKY246" s="92"/>
      <c r="OKZ246" s="92"/>
      <c r="OLA246" s="92"/>
      <c r="OLB246" s="92"/>
      <c r="OLC246" s="92"/>
      <c r="OLD246" s="92"/>
      <c r="OLE246" s="92"/>
      <c r="OLF246" s="92"/>
      <c r="OLG246" s="92"/>
      <c r="OLH246" s="92"/>
      <c r="OLI246" s="92"/>
      <c r="OLJ246" s="92"/>
      <c r="OLK246" s="92"/>
      <c r="OLL246" s="92"/>
      <c r="OLM246" s="92"/>
      <c r="OLN246" s="92"/>
      <c r="OLO246" s="92"/>
      <c r="OLP246" s="92"/>
      <c r="OLQ246" s="92"/>
      <c r="OLR246" s="92"/>
      <c r="OLS246" s="92"/>
      <c r="OLT246" s="92"/>
      <c r="OLU246" s="92"/>
      <c r="OLV246" s="92"/>
      <c r="OLW246" s="92"/>
      <c r="OLX246" s="92"/>
      <c r="OLY246" s="92"/>
      <c r="OLZ246" s="92"/>
      <c r="OMA246" s="92"/>
      <c r="OMB246" s="92"/>
      <c r="OMC246" s="92"/>
      <c r="OMD246" s="92"/>
      <c r="OME246" s="92"/>
      <c r="OMF246" s="92"/>
      <c r="OMG246" s="92"/>
      <c r="OMH246" s="92"/>
      <c r="OMI246" s="92"/>
      <c r="OMJ246" s="92"/>
      <c r="OMK246" s="92"/>
      <c r="OML246" s="92"/>
      <c r="OMM246" s="92"/>
      <c r="OMN246" s="92"/>
      <c r="OMO246" s="92"/>
      <c r="OMP246" s="92"/>
      <c r="OMQ246" s="92"/>
      <c r="OMR246" s="92"/>
      <c r="OMS246" s="92"/>
      <c r="OMT246" s="92"/>
      <c r="OMU246" s="92"/>
      <c r="OMV246" s="92"/>
      <c r="OMW246" s="92"/>
      <c r="OMX246" s="92"/>
      <c r="OMY246" s="92"/>
      <c r="OMZ246" s="92"/>
      <c r="ONA246" s="92"/>
      <c r="ONB246" s="92"/>
      <c r="ONC246" s="92"/>
      <c r="OND246" s="92"/>
      <c r="ONE246" s="92"/>
      <c r="ONF246" s="92"/>
      <c r="ONG246" s="92"/>
      <c r="ONH246" s="92"/>
      <c r="ONI246" s="92"/>
      <c r="ONJ246" s="92"/>
      <c r="ONK246" s="92"/>
      <c r="ONL246" s="92"/>
      <c r="ONM246" s="92"/>
      <c r="ONN246" s="92"/>
      <c r="ONO246" s="92"/>
      <c r="ONP246" s="92"/>
      <c r="ONQ246" s="92"/>
      <c r="ONR246" s="92"/>
      <c r="ONS246" s="92"/>
      <c r="ONT246" s="92"/>
      <c r="ONU246" s="92"/>
      <c r="ONV246" s="92"/>
      <c r="ONW246" s="92"/>
      <c r="ONX246" s="92"/>
      <c r="ONY246" s="92"/>
      <c r="ONZ246" s="92"/>
      <c r="OOA246" s="92"/>
      <c r="OOB246" s="92"/>
      <c r="OOC246" s="92"/>
      <c r="OOD246" s="92"/>
      <c r="OOE246" s="92"/>
      <c r="OOF246" s="92"/>
      <c r="OOG246" s="92"/>
      <c r="OOH246" s="92"/>
      <c r="OOI246" s="92"/>
      <c r="OOJ246" s="92"/>
      <c r="OOK246" s="92"/>
      <c r="OOL246" s="92"/>
      <c r="OOM246" s="92"/>
      <c r="OON246" s="92"/>
      <c r="OOO246" s="92"/>
      <c r="OOP246" s="92"/>
      <c r="OOQ246" s="92"/>
      <c r="OOR246" s="92"/>
      <c r="OOS246" s="92"/>
      <c r="OOT246" s="92"/>
      <c r="OOU246" s="92"/>
      <c r="OOV246" s="92"/>
      <c r="OOW246" s="92"/>
      <c r="OOX246" s="92"/>
      <c r="OOY246" s="92"/>
      <c r="OOZ246" s="92"/>
      <c r="OPA246" s="92"/>
      <c r="OPB246" s="92"/>
      <c r="OPC246" s="92"/>
      <c r="OPD246" s="92"/>
      <c r="OPE246" s="92"/>
      <c r="OPF246" s="92"/>
      <c r="OPG246" s="92"/>
      <c r="OPH246" s="92"/>
      <c r="OPI246" s="92"/>
      <c r="OPJ246" s="92"/>
      <c r="OPK246" s="92"/>
      <c r="OPL246" s="92"/>
      <c r="OPM246" s="92"/>
      <c r="OPN246" s="92"/>
      <c r="OPO246" s="92"/>
      <c r="OPP246" s="92"/>
      <c r="OPQ246" s="92"/>
      <c r="OPR246" s="92"/>
      <c r="OPS246" s="92"/>
      <c r="OPT246" s="92"/>
      <c r="OPU246" s="92"/>
      <c r="OPV246" s="92"/>
      <c r="OPW246" s="92"/>
      <c r="OPX246" s="92"/>
      <c r="OPY246" s="92"/>
      <c r="OPZ246" s="92"/>
      <c r="OQA246" s="92"/>
      <c r="OQB246" s="92"/>
      <c r="OQC246" s="92"/>
      <c r="OQD246" s="92"/>
      <c r="OQE246" s="92"/>
      <c r="OQF246" s="92"/>
      <c r="OQG246" s="92"/>
      <c r="OQH246" s="92"/>
      <c r="OQI246" s="92"/>
      <c r="OQJ246" s="92"/>
      <c r="OQK246" s="92"/>
      <c r="OQL246" s="92"/>
      <c r="OQM246" s="92"/>
      <c r="OQN246" s="92"/>
      <c r="OQO246" s="92"/>
      <c r="OQP246" s="92"/>
      <c r="OQQ246" s="92"/>
      <c r="OQR246" s="92"/>
      <c r="OQS246" s="92"/>
      <c r="OQT246" s="92"/>
      <c r="OQU246" s="92"/>
      <c r="OQV246" s="92"/>
      <c r="OQW246" s="92"/>
      <c r="OQX246" s="92"/>
      <c r="OQY246" s="92"/>
      <c r="OQZ246" s="92"/>
      <c r="ORA246" s="92"/>
      <c r="ORB246" s="92"/>
      <c r="ORC246" s="92"/>
      <c r="ORD246" s="92"/>
      <c r="ORE246" s="92"/>
      <c r="ORF246" s="92"/>
      <c r="ORG246" s="92"/>
      <c r="ORH246" s="92"/>
      <c r="ORI246" s="92"/>
      <c r="ORJ246" s="92"/>
      <c r="ORK246" s="92"/>
      <c r="ORL246" s="92"/>
      <c r="ORM246" s="92"/>
      <c r="ORN246" s="92"/>
      <c r="ORO246" s="92"/>
      <c r="ORP246" s="92"/>
      <c r="ORQ246" s="92"/>
      <c r="ORR246" s="92"/>
      <c r="ORS246" s="92"/>
      <c r="ORT246" s="92"/>
      <c r="ORU246" s="92"/>
      <c r="ORV246" s="92"/>
      <c r="ORW246" s="92"/>
      <c r="ORX246" s="92"/>
      <c r="ORY246" s="92"/>
      <c r="ORZ246" s="92"/>
      <c r="OSA246" s="92"/>
      <c r="OSB246" s="92"/>
      <c r="OSC246" s="92"/>
      <c r="OSD246" s="92"/>
      <c r="OSE246" s="92"/>
      <c r="OSF246" s="92"/>
      <c r="OSG246" s="92"/>
      <c r="OSH246" s="92"/>
      <c r="OSI246" s="92"/>
      <c r="OSJ246" s="92"/>
      <c r="OSK246" s="92"/>
      <c r="OSL246" s="92"/>
      <c r="OSM246" s="92"/>
      <c r="OSN246" s="92"/>
      <c r="OSO246" s="92"/>
      <c r="OSP246" s="92"/>
      <c r="OSQ246" s="92"/>
      <c r="OSR246" s="92"/>
      <c r="OSS246" s="92"/>
      <c r="OST246" s="92"/>
      <c r="OSU246" s="92"/>
      <c r="OSV246" s="92"/>
      <c r="OSW246" s="92"/>
      <c r="OSX246" s="92"/>
      <c r="OSY246" s="92"/>
      <c r="OSZ246" s="92"/>
      <c r="OTA246" s="92"/>
      <c r="OTB246" s="92"/>
      <c r="OTC246" s="92"/>
      <c r="OTD246" s="92"/>
      <c r="OTE246" s="92"/>
      <c r="OTF246" s="92"/>
      <c r="OTG246" s="92"/>
      <c r="OTH246" s="92"/>
      <c r="OTI246" s="92"/>
      <c r="OTJ246" s="92"/>
      <c r="OTK246" s="92"/>
      <c r="OTL246" s="92"/>
      <c r="OTM246" s="92"/>
      <c r="OTN246" s="92"/>
      <c r="OTO246" s="92"/>
      <c r="OTP246" s="92"/>
      <c r="OTQ246" s="92"/>
      <c r="OTR246" s="92"/>
      <c r="OTS246" s="92"/>
      <c r="OTT246" s="92"/>
      <c r="OTU246" s="92"/>
      <c r="OTV246" s="92"/>
      <c r="OTW246" s="92"/>
      <c r="OTX246" s="92"/>
      <c r="OTY246" s="92"/>
      <c r="OTZ246" s="92"/>
      <c r="OUA246" s="92"/>
      <c r="OUB246" s="92"/>
      <c r="OUC246" s="92"/>
      <c r="OUD246" s="92"/>
      <c r="OUE246" s="92"/>
      <c r="OUF246" s="92"/>
      <c r="OUG246" s="92"/>
      <c r="OUH246" s="92"/>
      <c r="OUI246" s="92"/>
      <c r="OUJ246" s="92"/>
      <c r="OUK246" s="92"/>
      <c r="OUL246" s="92"/>
      <c r="OUM246" s="92"/>
      <c r="OUN246" s="92"/>
      <c r="OUO246" s="92"/>
      <c r="OUP246" s="92"/>
      <c r="OUQ246" s="92"/>
      <c r="OUR246" s="92"/>
      <c r="OUS246" s="92"/>
      <c r="OUT246" s="92"/>
      <c r="OUU246" s="92"/>
      <c r="OUV246" s="92"/>
      <c r="OUW246" s="92"/>
      <c r="OUX246" s="92"/>
      <c r="OUY246" s="92"/>
      <c r="OUZ246" s="92"/>
      <c r="OVA246" s="92"/>
      <c r="OVB246" s="92"/>
      <c r="OVC246" s="92"/>
      <c r="OVD246" s="92"/>
      <c r="OVE246" s="92"/>
      <c r="OVF246" s="92"/>
      <c r="OVG246" s="92"/>
      <c r="OVH246" s="92"/>
      <c r="OVI246" s="92"/>
      <c r="OVJ246" s="92"/>
      <c r="OVK246" s="92"/>
      <c r="OVL246" s="92"/>
      <c r="OVM246" s="92"/>
      <c r="OVN246" s="92"/>
      <c r="OVO246" s="92"/>
      <c r="OVP246" s="92"/>
      <c r="OVQ246" s="92"/>
      <c r="OVR246" s="92"/>
      <c r="OVS246" s="92"/>
      <c r="OVT246" s="92"/>
      <c r="OVU246" s="92"/>
      <c r="OVV246" s="92"/>
      <c r="OVW246" s="92"/>
      <c r="OVX246" s="92"/>
      <c r="OVY246" s="92"/>
      <c r="OVZ246" s="92"/>
      <c r="OWA246" s="92"/>
      <c r="OWB246" s="92"/>
      <c r="OWC246" s="92"/>
      <c r="OWD246" s="92"/>
      <c r="OWE246" s="92"/>
      <c r="OWF246" s="92"/>
      <c r="OWG246" s="92"/>
      <c r="OWH246" s="92"/>
      <c r="OWI246" s="92"/>
      <c r="OWJ246" s="92"/>
      <c r="OWK246" s="92"/>
      <c r="OWL246" s="92"/>
      <c r="OWM246" s="92"/>
      <c r="OWN246" s="92"/>
      <c r="OWO246" s="92"/>
      <c r="OWP246" s="92"/>
      <c r="OWQ246" s="92"/>
      <c r="OWR246" s="92"/>
      <c r="OWS246" s="92"/>
      <c r="OWT246" s="92"/>
      <c r="OWU246" s="92"/>
      <c r="OWV246" s="92"/>
      <c r="OWW246" s="92"/>
      <c r="OWX246" s="92"/>
      <c r="OWY246" s="92"/>
      <c r="OWZ246" s="92"/>
      <c r="OXA246" s="92"/>
      <c r="OXB246" s="92"/>
      <c r="OXC246" s="92"/>
      <c r="OXD246" s="92"/>
      <c r="OXE246" s="92"/>
      <c r="OXF246" s="92"/>
      <c r="OXG246" s="92"/>
      <c r="OXH246" s="92"/>
      <c r="OXI246" s="92"/>
      <c r="OXJ246" s="92"/>
      <c r="OXK246" s="92"/>
      <c r="OXL246" s="92"/>
      <c r="OXM246" s="92"/>
      <c r="OXN246" s="92"/>
      <c r="OXO246" s="92"/>
      <c r="OXP246" s="92"/>
      <c r="OXQ246" s="92"/>
      <c r="OXR246" s="92"/>
      <c r="OXS246" s="92"/>
      <c r="OXT246" s="92"/>
      <c r="OXU246" s="92"/>
      <c r="OXV246" s="92"/>
      <c r="OXW246" s="92"/>
      <c r="OXX246" s="92"/>
      <c r="OXY246" s="92"/>
      <c r="OXZ246" s="92"/>
      <c r="OYA246" s="92"/>
      <c r="OYB246" s="92"/>
      <c r="OYC246" s="92"/>
      <c r="OYD246" s="92"/>
      <c r="OYE246" s="92"/>
      <c r="OYF246" s="92"/>
      <c r="OYG246" s="92"/>
      <c r="OYH246" s="92"/>
      <c r="OYI246" s="92"/>
      <c r="OYJ246" s="92"/>
      <c r="OYK246" s="92"/>
      <c r="OYL246" s="92"/>
      <c r="OYM246" s="92"/>
      <c r="OYN246" s="92"/>
      <c r="OYO246" s="92"/>
      <c r="OYP246" s="92"/>
      <c r="OYQ246" s="92"/>
      <c r="OYR246" s="92"/>
      <c r="OYS246" s="92"/>
      <c r="OYT246" s="92"/>
      <c r="OYU246" s="92"/>
      <c r="OYV246" s="92"/>
      <c r="OYW246" s="92"/>
      <c r="OYX246" s="92"/>
      <c r="OYY246" s="92"/>
      <c r="OYZ246" s="92"/>
      <c r="OZA246" s="92"/>
      <c r="OZB246" s="92"/>
      <c r="OZC246" s="92"/>
      <c r="OZD246" s="92"/>
      <c r="OZE246" s="92"/>
      <c r="OZF246" s="92"/>
      <c r="OZG246" s="92"/>
      <c r="OZH246" s="92"/>
      <c r="OZI246" s="92"/>
      <c r="OZJ246" s="92"/>
      <c r="OZK246" s="92"/>
      <c r="OZL246" s="92"/>
      <c r="OZM246" s="92"/>
      <c r="OZN246" s="92"/>
      <c r="OZO246" s="92"/>
      <c r="OZP246" s="92"/>
      <c r="OZQ246" s="92"/>
      <c r="OZR246" s="92"/>
      <c r="OZS246" s="92"/>
      <c r="OZT246" s="92"/>
      <c r="OZU246" s="92"/>
      <c r="OZV246" s="92"/>
      <c r="OZW246" s="92"/>
      <c r="OZX246" s="92"/>
      <c r="OZY246" s="92"/>
      <c r="OZZ246" s="92"/>
      <c r="PAA246" s="92"/>
      <c r="PAB246" s="92"/>
      <c r="PAC246" s="92"/>
      <c r="PAD246" s="92"/>
      <c r="PAE246" s="92"/>
      <c r="PAF246" s="92"/>
      <c r="PAG246" s="92"/>
      <c r="PAH246" s="92"/>
      <c r="PAI246" s="92"/>
      <c r="PAJ246" s="92"/>
      <c r="PAK246" s="92"/>
      <c r="PAL246" s="92"/>
      <c r="PAM246" s="92"/>
      <c r="PAN246" s="92"/>
      <c r="PAO246" s="92"/>
      <c r="PAP246" s="92"/>
      <c r="PAQ246" s="92"/>
      <c r="PAR246" s="92"/>
      <c r="PAS246" s="92"/>
      <c r="PAT246" s="92"/>
      <c r="PAU246" s="92"/>
      <c r="PAV246" s="92"/>
      <c r="PAW246" s="92"/>
      <c r="PAX246" s="92"/>
      <c r="PAY246" s="92"/>
      <c r="PAZ246" s="92"/>
      <c r="PBA246" s="92"/>
      <c r="PBB246" s="92"/>
      <c r="PBC246" s="92"/>
      <c r="PBD246" s="92"/>
      <c r="PBE246" s="92"/>
      <c r="PBF246" s="92"/>
      <c r="PBG246" s="92"/>
      <c r="PBH246" s="92"/>
      <c r="PBI246" s="92"/>
      <c r="PBJ246" s="92"/>
      <c r="PBK246" s="92"/>
      <c r="PBL246" s="92"/>
      <c r="PBM246" s="92"/>
      <c r="PBN246" s="92"/>
      <c r="PBO246" s="92"/>
      <c r="PBP246" s="92"/>
      <c r="PBQ246" s="92"/>
      <c r="PBR246" s="92"/>
      <c r="PBS246" s="92"/>
      <c r="PBT246" s="92"/>
      <c r="PBU246" s="92"/>
      <c r="PBV246" s="92"/>
      <c r="PBW246" s="92"/>
      <c r="PBX246" s="92"/>
      <c r="PBY246" s="92"/>
      <c r="PBZ246" s="92"/>
      <c r="PCA246" s="92"/>
      <c r="PCB246" s="92"/>
      <c r="PCC246" s="92"/>
      <c r="PCD246" s="92"/>
      <c r="PCE246" s="92"/>
      <c r="PCF246" s="92"/>
      <c r="PCG246" s="92"/>
      <c r="PCH246" s="92"/>
      <c r="PCI246" s="92"/>
      <c r="PCJ246" s="92"/>
      <c r="PCK246" s="92"/>
      <c r="PCL246" s="92"/>
      <c r="PCM246" s="92"/>
      <c r="PCN246" s="92"/>
      <c r="PCO246" s="92"/>
      <c r="PCP246" s="92"/>
      <c r="PCQ246" s="92"/>
      <c r="PCR246" s="92"/>
      <c r="PCS246" s="92"/>
      <c r="PCT246" s="92"/>
      <c r="PCU246" s="92"/>
      <c r="PCV246" s="92"/>
      <c r="PCW246" s="92"/>
      <c r="PCX246" s="92"/>
      <c r="PCY246" s="92"/>
      <c r="PCZ246" s="92"/>
      <c r="PDA246" s="92"/>
      <c r="PDB246" s="92"/>
      <c r="PDC246" s="92"/>
      <c r="PDD246" s="92"/>
      <c r="PDE246" s="92"/>
      <c r="PDF246" s="92"/>
      <c r="PDG246" s="92"/>
      <c r="PDH246" s="92"/>
      <c r="PDI246" s="92"/>
      <c r="PDJ246" s="92"/>
      <c r="PDK246" s="92"/>
      <c r="PDL246" s="92"/>
      <c r="PDM246" s="92"/>
      <c r="PDN246" s="92"/>
      <c r="PDO246" s="92"/>
      <c r="PDP246" s="92"/>
      <c r="PDQ246" s="92"/>
      <c r="PDR246" s="92"/>
      <c r="PDS246" s="92"/>
      <c r="PDT246" s="92"/>
      <c r="PDU246" s="92"/>
      <c r="PDV246" s="92"/>
      <c r="PDW246" s="92"/>
      <c r="PDX246" s="92"/>
      <c r="PDY246" s="92"/>
      <c r="PDZ246" s="92"/>
      <c r="PEA246" s="92"/>
      <c r="PEB246" s="92"/>
      <c r="PEC246" s="92"/>
      <c r="PED246" s="92"/>
      <c r="PEE246" s="92"/>
      <c r="PEF246" s="92"/>
      <c r="PEG246" s="92"/>
      <c r="PEH246" s="92"/>
      <c r="PEI246" s="92"/>
      <c r="PEJ246" s="92"/>
      <c r="PEK246" s="92"/>
      <c r="PEL246" s="92"/>
      <c r="PEM246" s="92"/>
      <c r="PEN246" s="92"/>
      <c r="PEO246" s="92"/>
      <c r="PEP246" s="92"/>
      <c r="PEQ246" s="92"/>
      <c r="PER246" s="92"/>
      <c r="PES246" s="92"/>
      <c r="PET246" s="92"/>
      <c r="PEU246" s="92"/>
      <c r="PEV246" s="92"/>
      <c r="PEW246" s="92"/>
      <c r="PEX246" s="92"/>
      <c r="PEY246" s="92"/>
      <c r="PEZ246" s="92"/>
      <c r="PFA246" s="92"/>
      <c r="PFB246" s="92"/>
      <c r="PFC246" s="92"/>
      <c r="PFD246" s="92"/>
      <c r="PFE246" s="92"/>
      <c r="PFF246" s="92"/>
      <c r="PFG246" s="92"/>
      <c r="PFH246" s="92"/>
      <c r="PFI246" s="92"/>
      <c r="PFJ246" s="92"/>
      <c r="PFK246" s="92"/>
      <c r="PFL246" s="92"/>
      <c r="PFM246" s="92"/>
      <c r="PFN246" s="92"/>
      <c r="PFO246" s="92"/>
      <c r="PFP246" s="92"/>
      <c r="PFQ246" s="92"/>
      <c r="PFR246" s="92"/>
      <c r="PFS246" s="92"/>
      <c r="PFT246" s="92"/>
      <c r="PFU246" s="92"/>
      <c r="PFV246" s="92"/>
      <c r="PFW246" s="92"/>
      <c r="PFX246" s="92"/>
      <c r="PFY246" s="92"/>
      <c r="PFZ246" s="92"/>
      <c r="PGA246" s="92"/>
      <c r="PGB246" s="92"/>
      <c r="PGC246" s="92"/>
      <c r="PGD246" s="92"/>
      <c r="PGE246" s="92"/>
      <c r="PGF246" s="92"/>
      <c r="PGG246" s="92"/>
      <c r="PGH246" s="92"/>
      <c r="PGI246" s="92"/>
      <c r="PGJ246" s="92"/>
      <c r="PGK246" s="92"/>
      <c r="PGL246" s="92"/>
      <c r="PGM246" s="92"/>
      <c r="PGN246" s="92"/>
      <c r="PGO246" s="92"/>
      <c r="PGP246" s="92"/>
      <c r="PGQ246" s="92"/>
      <c r="PGR246" s="92"/>
      <c r="PGS246" s="92"/>
      <c r="PGT246" s="92"/>
      <c r="PGU246" s="92"/>
      <c r="PGV246" s="92"/>
      <c r="PGW246" s="92"/>
      <c r="PGX246" s="92"/>
      <c r="PGY246" s="92"/>
      <c r="PGZ246" s="92"/>
      <c r="PHA246" s="92"/>
      <c r="PHB246" s="92"/>
      <c r="PHC246" s="92"/>
      <c r="PHD246" s="92"/>
      <c r="PHE246" s="92"/>
      <c r="PHF246" s="92"/>
      <c r="PHG246" s="92"/>
      <c r="PHH246" s="92"/>
      <c r="PHI246" s="92"/>
      <c r="PHJ246" s="92"/>
      <c r="PHK246" s="92"/>
      <c r="PHL246" s="92"/>
      <c r="PHM246" s="92"/>
      <c r="PHN246" s="92"/>
      <c r="PHO246" s="92"/>
      <c r="PHP246" s="92"/>
      <c r="PHQ246" s="92"/>
      <c r="PHR246" s="92"/>
      <c r="PHS246" s="92"/>
      <c r="PHT246" s="92"/>
      <c r="PHU246" s="92"/>
      <c r="PHV246" s="92"/>
      <c r="PHW246" s="92"/>
      <c r="PHX246" s="92"/>
      <c r="PHY246" s="92"/>
      <c r="PHZ246" s="92"/>
      <c r="PIA246" s="92"/>
      <c r="PIB246" s="92"/>
      <c r="PIC246" s="92"/>
      <c r="PID246" s="92"/>
      <c r="PIE246" s="92"/>
      <c r="PIF246" s="92"/>
      <c r="PIG246" s="92"/>
      <c r="PIH246" s="92"/>
      <c r="PII246" s="92"/>
      <c r="PIJ246" s="92"/>
      <c r="PIK246" s="92"/>
      <c r="PIL246" s="92"/>
      <c r="PIM246" s="92"/>
      <c r="PIN246" s="92"/>
      <c r="PIO246" s="92"/>
      <c r="PIP246" s="92"/>
      <c r="PIQ246" s="92"/>
      <c r="PIR246" s="92"/>
      <c r="PIS246" s="92"/>
      <c r="PIT246" s="92"/>
      <c r="PIU246" s="92"/>
      <c r="PIV246" s="92"/>
      <c r="PIW246" s="92"/>
      <c r="PIX246" s="92"/>
      <c r="PIY246" s="92"/>
      <c r="PIZ246" s="92"/>
      <c r="PJA246" s="92"/>
      <c r="PJB246" s="92"/>
      <c r="PJC246" s="92"/>
      <c r="PJD246" s="92"/>
      <c r="PJE246" s="92"/>
      <c r="PJF246" s="92"/>
      <c r="PJG246" s="92"/>
      <c r="PJH246" s="92"/>
      <c r="PJI246" s="92"/>
      <c r="PJJ246" s="92"/>
      <c r="PJK246" s="92"/>
      <c r="PJL246" s="92"/>
      <c r="PJM246" s="92"/>
      <c r="PJN246" s="92"/>
      <c r="PJO246" s="92"/>
      <c r="PJP246" s="92"/>
      <c r="PJQ246" s="92"/>
      <c r="PJR246" s="92"/>
      <c r="PJS246" s="92"/>
      <c r="PJT246" s="92"/>
      <c r="PJU246" s="92"/>
      <c r="PJV246" s="92"/>
      <c r="PJW246" s="92"/>
      <c r="PJX246" s="92"/>
      <c r="PJY246" s="92"/>
      <c r="PJZ246" s="92"/>
      <c r="PKA246" s="92"/>
      <c r="PKB246" s="92"/>
      <c r="PKC246" s="92"/>
      <c r="PKD246" s="92"/>
      <c r="PKE246" s="92"/>
      <c r="PKF246" s="92"/>
      <c r="PKG246" s="92"/>
      <c r="PKH246" s="92"/>
      <c r="PKI246" s="92"/>
      <c r="PKJ246" s="92"/>
      <c r="PKK246" s="92"/>
      <c r="PKL246" s="92"/>
      <c r="PKM246" s="92"/>
      <c r="PKN246" s="92"/>
      <c r="PKO246" s="92"/>
      <c r="PKP246" s="92"/>
      <c r="PKQ246" s="92"/>
      <c r="PKR246" s="92"/>
      <c r="PKS246" s="92"/>
      <c r="PKT246" s="92"/>
      <c r="PKU246" s="92"/>
      <c r="PKV246" s="92"/>
      <c r="PKW246" s="92"/>
      <c r="PKX246" s="92"/>
      <c r="PKY246" s="92"/>
      <c r="PKZ246" s="92"/>
      <c r="PLA246" s="92"/>
      <c r="PLB246" s="92"/>
      <c r="PLC246" s="92"/>
      <c r="PLD246" s="92"/>
      <c r="PLE246" s="92"/>
      <c r="PLF246" s="92"/>
      <c r="PLG246" s="92"/>
      <c r="PLH246" s="92"/>
      <c r="PLI246" s="92"/>
      <c r="PLJ246" s="92"/>
      <c r="PLK246" s="92"/>
      <c r="PLL246" s="92"/>
      <c r="PLM246" s="92"/>
      <c r="PLN246" s="92"/>
      <c r="PLO246" s="92"/>
      <c r="PLP246" s="92"/>
      <c r="PLQ246" s="92"/>
      <c r="PLR246" s="92"/>
      <c r="PLS246" s="92"/>
      <c r="PLT246" s="92"/>
      <c r="PLU246" s="92"/>
      <c r="PLV246" s="92"/>
      <c r="PLW246" s="92"/>
      <c r="PLX246" s="92"/>
      <c r="PLY246" s="92"/>
      <c r="PLZ246" s="92"/>
      <c r="PMA246" s="92"/>
      <c r="PMB246" s="92"/>
      <c r="PMC246" s="92"/>
      <c r="PMD246" s="92"/>
      <c r="PME246" s="92"/>
      <c r="PMF246" s="92"/>
      <c r="PMG246" s="92"/>
      <c r="PMH246" s="92"/>
      <c r="PMI246" s="92"/>
      <c r="PMJ246" s="92"/>
      <c r="PMK246" s="92"/>
      <c r="PML246" s="92"/>
      <c r="PMM246" s="92"/>
      <c r="PMN246" s="92"/>
      <c r="PMO246" s="92"/>
      <c r="PMP246" s="92"/>
      <c r="PMQ246" s="92"/>
      <c r="PMR246" s="92"/>
      <c r="PMS246" s="92"/>
      <c r="PMT246" s="92"/>
      <c r="PMU246" s="92"/>
      <c r="PMV246" s="92"/>
      <c r="PMW246" s="92"/>
      <c r="PMX246" s="92"/>
      <c r="PMY246" s="92"/>
      <c r="PMZ246" s="92"/>
      <c r="PNA246" s="92"/>
      <c r="PNB246" s="92"/>
      <c r="PNC246" s="92"/>
      <c r="PND246" s="92"/>
      <c r="PNE246" s="92"/>
      <c r="PNF246" s="92"/>
      <c r="PNG246" s="92"/>
      <c r="PNH246" s="92"/>
      <c r="PNI246" s="92"/>
      <c r="PNJ246" s="92"/>
      <c r="PNK246" s="92"/>
      <c r="PNL246" s="92"/>
      <c r="PNM246" s="92"/>
      <c r="PNN246" s="92"/>
      <c r="PNO246" s="92"/>
      <c r="PNP246" s="92"/>
      <c r="PNQ246" s="92"/>
      <c r="PNR246" s="92"/>
      <c r="PNS246" s="92"/>
      <c r="PNT246" s="92"/>
      <c r="PNU246" s="92"/>
      <c r="PNV246" s="92"/>
      <c r="PNW246" s="92"/>
      <c r="PNX246" s="92"/>
      <c r="PNY246" s="92"/>
      <c r="PNZ246" s="92"/>
      <c r="POA246" s="92"/>
      <c r="POB246" s="92"/>
      <c r="POC246" s="92"/>
      <c r="POD246" s="92"/>
      <c r="POE246" s="92"/>
      <c r="POF246" s="92"/>
      <c r="POG246" s="92"/>
      <c r="POH246" s="92"/>
      <c r="POI246" s="92"/>
      <c r="POJ246" s="92"/>
      <c r="POK246" s="92"/>
      <c r="POL246" s="92"/>
      <c r="POM246" s="92"/>
      <c r="PON246" s="92"/>
      <c r="POO246" s="92"/>
      <c r="POP246" s="92"/>
      <c r="POQ246" s="92"/>
      <c r="POR246" s="92"/>
      <c r="POS246" s="92"/>
      <c r="POT246" s="92"/>
      <c r="POU246" s="92"/>
      <c r="POV246" s="92"/>
      <c r="POW246" s="92"/>
      <c r="POX246" s="92"/>
      <c r="POY246" s="92"/>
      <c r="POZ246" s="92"/>
      <c r="PPA246" s="92"/>
      <c r="PPB246" s="92"/>
      <c r="PPC246" s="92"/>
      <c r="PPD246" s="92"/>
      <c r="PPE246" s="92"/>
      <c r="PPF246" s="92"/>
      <c r="PPG246" s="92"/>
      <c r="PPH246" s="92"/>
      <c r="PPI246" s="92"/>
      <c r="PPJ246" s="92"/>
      <c r="PPK246" s="92"/>
      <c r="PPL246" s="92"/>
      <c r="PPM246" s="92"/>
      <c r="PPN246" s="92"/>
      <c r="PPO246" s="92"/>
      <c r="PPP246" s="92"/>
      <c r="PPQ246" s="92"/>
      <c r="PPR246" s="92"/>
      <c r="PPS246" s="92"/>
      <c r="PPT246" s="92"/>
      <c r="PPU246" s="92"/>
      <c r="PPV246" s="92"/>
      <c r="PPW246" s="92"/>
      <c r="PPX246" s="92"/>
      <c r="PPY246" s="92"/>
      <c r="PPZ246" s="92"/>
      <c r="PQA246" s="92"/>
      <c r="PQB246" s="92"/>
      <c r="PQC246" s="92"/>
      <c r="PQD246" s="92"/>
      <c r="PQE246" s="92"/>
      <c r="PQF246" s="92"/>
      <c r="PQG246" s="92"/>
      <c r="PQH246" s="92"/>
      <c r="PQI246" s="92"/>
      <c r="PQJ246" s="92"/>
      <c r="PQK246" s="92"/>
      <c r="PQL246" s="92"/>
      <c r="PQM246" s="92"/>
      <c r="PQN246" s="92"/>
      <c r="PQO246" s="92"/>
      <c r="PQP246" s="92"/>
      <c r="PQQ246" s="92"/>
      <c r="PQR246" s="92"/>
      <c r="PQS246" s="92"/>
      <c r="PQT246" s="92"/>
      <c r="PQU246" s="92"/>
      <c r="PQV246" s="92"/>
      <c r="PQW246" s="92"/>
      <c r="PQX246" s="92"/>
      <c r="PQY246" s="92"/>
      <c r="PQZ246" s="92"/>
      <c r="PRA246" s="92"/>
      <c r="PRB246" s="92"/>
      <c r="PRC246" s="92"/>
      <c r="PRD246" s="92"/>
      <c r="PRE246" s="92"/>
      <c r="PRF246" s="92"/>
      <c r="PRG246" s="92"/>
      <c r="PRH246" s="92"/>
      <c r="PRI246" s="92"/>
      <c r="PRJ246" s="92"/>
      <c r="PRK246" s="92"/>
      <c r="PRL246" s="92"/>
      <c r="PRM246" s="92"/>
      <c r="PRN246" s="92"/>
      <c r="PRO246" s="92"/>
      <c r="PRP246" s="92"/>
      <c r="PRQ246" s="92"/>
      <c r="PRR246" s="92"/>
      <c r="PRS246" s="92"/>
      <c r="PRT246" s="92"/>
      <c r="PRU246" s="92"/>
      <c r="PRV246" s="92"/>
      <c r="PRW246" s="92"/>
      <c r="PRX246" s="92"/>
      <c r="PRY246" s="92"/>
      <c r="PRZ246" s="92"/>
      <c r="PSA246" s="92"/>
      <c r="PSB246" s="92"/>
      <c r="PSC246" s="92"/>
      <c r="PSD246" s="92"/>
      <c r="PSE246" s="92"/>
      <c r="PSF246" s="92"/>
      <c r="PSG246" s="92"/>
      <c r="PSH246" s="92"/>
      <c r="PSI246" s="92"/>
      <c r="PSJ246" s="92"/>
      <c r="PSK246" s="92"/>
      <c r="PSL246" s="92"/>
      <c r="PSM246" s="92"/>
      <c r="PSN246" s="92"/>
      <c r="PSO246" s="92"/>
      <c r="PSP246" s="92"/>
      <c r="PSQ246" s="92"/>
      <c r="PSR246" s="92"/>
      <c r="PSS246" s="92"/>
      <c r="PST246" s="92"/>
      <c r="PSU246" s="92"/>
      <c r="PSV246" s="92"/>
      <c r="PSW246" s="92"/>
      <c r="PSX246" s="92"/>
      <c r="PSY246" s="92"/>
      <c r="PSZ246" s="92"/>
      <c r="PTA246" s="92"/>
      <c r="PTB246" s="92"/>
      <c r="PTC246" s="92"/>
      <c r="PTD246" s="92"/>
      <c r="PTE246" s="92"/>
      <c r="PTF246" s="92"/>
      <c r="PTG246" s="92"/>
      <c r="PTH246" s="92"/>
      <c r="PTI246" s="92"/>
      <c r="PTJ246" s="92"/>
      <c r="PTK246" s="92"/>
      <c r="PTL246" s="92"/>
      <c r="PTM246" s="92"/>
      <c r="PTN246" s="92"/>
      <c r="PTO246" s="92"/>
      <c r="PTP246" s="92"/>
      <c r="PTQ246" s="92"/>
      <c r="PTR246" s="92"/>
      <c r="PTS246" s="92"/>
      <c r="PTT246" s="92"/>
      <c r="PTU246" s="92"/>
      <c r="PTV246" s="92"/>
      <c r="PTW246" s="92"/>
      <c r="PTX246" s="92"/>
      <c r="PTY246" s="92"/>
      <c r="PTZ246" s="92"/>
      <c r="PUA246" s="92"/>
      <c r="PUB246" s="92"/>
      <c r="PUC246" s="92"/>
      <c r="PUD246" s="92"/>
      <c r="PUE246" s="92"/>
      <c r="PUF246" s="92"/>
      <c r="PUG246" s="92"/>
      <c r="PUH246" s="92"/>
      <c r="PUI246" s="92"/>
      <c r="PUJ246" s="92"/>
      <c r="PUK246" s="92"/>
      <c r="PUL246" s="92"/>
      <c r="PUM246" s="92"/>
      <c r="PUN246" s="92"/>
      <c r="PUO246" s="92"/>
      <c r="PUP246" s="92"/>
      <c r="PUQ246" s="92"/>
      <c r="PUR246" s="92"/>
      <c r="PUS246" s="92"/>
      <c r="PUT246" s="92"/>
      <c r="PUU246" s="92"/>
      <c r="PUV246" s="92"/>
      <c r="PUW246" s="92"/>
      <c r="PUX246" s="92"/>
      <c r="PUY246" s="92"/>
      <c r="PUZ246" s="92"/>
      <c r="PVA246" s="92"/>
      <c r="PVB246" s="92"/>
      <c r="PVC246" s="92"/>
      <c r="PVD246" s="92"/>
      <c r="PVE246" s="92"/>
      <c r="PVF246" s="92"/>
      <c r="PVG246" s="92"/>
      <c r="PVH246" s="92"/>
      <c r="PVI246" s="92"/>
      <c r="PVJ246" s="92"/>
      <c r="PVK246" s="92"/>
      <c r="PVL246" s="92"/>
      <c r="PVM246" s="92"/>
      <c r="PVN246" s="92"/>
      <c r="PVO246" s="92"/>
      <c r="PVP246" s="92"/>
      <c r="PVQ246" s="92"/>
      <c r="PVR246" s="92"/>
      <c r="PVS246" s="92"/>
      <c r="PVT246" s="92"/>
      <c r="PVU246" s="92"/>
      <c r="PVV246" s="92"/>
      <c r="PVW246" s="92"/>
      <c r="PVX246" s="92"/>
      <c r="PVY246" s="92"/>
      <c r="PVZ246" s="92"/>
      <c r="PWA246" s="92"/>
      <c r="PWB246" s="92"/>
      <c r="PWC246" s="92"/>
      <c r="PWD246" s="92"/>
      <c r="PWE246" s="92"/>
      <c r="PWF246" s="92"/>
      <c r="PWG246" s="92"/>
      <c r="PWH246" s="92"/>
      <c r="PWI246" s="92"/>
      <c r="PWJ246" s="92"/>
      <c r="PWK246" s="92"/>
      <c r="PWL246" s="92"/>
      <c r="PWM246" s="92"/>
      <c r="PWN246" s="92"/>
      <c r="PWO246" s="92"/>
      <c r="PWP246" s="92"/>
      <c r="PWQ246" s="92"/>
      <c r="PWR246" s="92"/>
      <c r="PWS246" s="92"/>
      <c r="PWT246" s="92"/>
      <c r="PWU246" s="92"/>
      <c r="PWV246" s="92"/>
      <c r="PWW246" s="92"/>
      <c r="PWX246" s="92"/>
      <c r="PWY246" s="92"/>
      <c r="PWZ246" s="92"/>
      <c r="PXA246" s="92"/>
      <c r="PXB246" s="92"/>
      <c r="PXC246" s="92"/>
      <c r="PXD246" s="92"/>
      <c r="PXE246" s="92"/>
      <c r="PXF246" s="92"/>
      <c r="PXG246" s="92"/>
      <c r="PXH246" s="92"/>
      <c r="PXI246" s="92"/>
      <c r="PXJ246" s="92"/>
      <c r="PXK246" s="92"/>
      <c r="PXL246" s="92"/>
      <c r="PXM246" s="92"/>
      <c r="PXN246" s="92"/>
      <c r="PXO246" s="92"/>
      <c r="PXP246" s="92"/>
      <c r="PXQ246" s="92"/>
      <c r="PXR246" s="92"/>
      <c r="PXS246" s="92"/>
      <c r="PXT246" s="92"/>
      <c r="PXU246" s="92"/>
      <c r="PXV246" s="92"/>
      <c r="PXW246" s="92"/>
      <c r="PXX246" s="92"/>
      <c r="PXY246" s="92"/>
      <c r="PXZ246" s="92"/>
      <c r="PYA246" s="92"/>
      <c r="PYB246" s="92"/>
      <c r="PYC246" s="92"/>
      <c r="PYD246" s="92"/>
      <c r="PYE246" s="92"/>
      <c r="PYF246" s="92"/>
      <c r="PYG246" s="92"/>
      <c r="PYH246" s="92"/>
      <c r="PYI246" s="92"/>
      <c r="PYJ246" s="92"/>
      <c r="PYK246" s="92"/>
      <c r="PYL246" s="92"/>
      <c r="PYM246" s="92"/>
      <c r="PYN246" s="92"/>
      <c r="PYO246" s="92"/>
      <c r="PYP246" s="92"/>
      <c r="PYQ246" s="92"/>
      <c r="PYR246" s="92"/>
      <c r="PYS246" s="92"/>
      <c r="PYT246" s="92"/>
      <c r="PYU246" s="92"/>
      <c r="PYV246" s="92"/>
      <c r="PYW246" s="92"/>
      <c r="PYX246" s="92"/>
      <c r="PYY246" s="92"/>
      <c r="PYZ246" s="92"/>
      <c r="PZA246" s="92"/>
      <c r="PZB246" s="92"/>
      <c r="PZC246" s="92"/>
      <c r="PZD246" s="92"/>
      <c r="PZE246" s="92"/>
      <c r="PZF246" s="92"/>
      <c r="PZG246" s="92"/>
      <c r="PZH246" s="92"/>
      <c r="PZI246" s="92"/>
      <c r="PZJ246" s="92"/>
      <c r="PZK246" s="92"/>
      <c r="PZL246" s="92"/>
      <c r="PZM246" s="92"/>
      <c r="PZN246" s="92"/>
      <c r="PZO246" s="92"/>
      <c r="PZP246" s="92"/>
      <c r="PZQ246" s="92"/>
      <c r="PZR246" s="92"/>
      <c r="PZS246" s="92"/>
      <c r="PZT246" s="92"/>
      <c r="PZU246" s="92"/>
      <c r="PZV246" s="92"/>
      <c r="PZW246" s="92"/>
      <c r="PZX246" s="92"/>
      <c r="PZY246" s="92"/>
      <c r="PZZ246" s="92"/>
      <c r="QAA246" s="92"/>
      <c r="QAB246" s="92"/>
      <c r="QAC246" s="92"/>
      <c r="QAD246" s="92"/>
      <c r="QAE246" s="92"/>
      <c r="QAF246" s="92"/>
      <c r="QAG246" s="92"/>
      <c r="QAH246" s="92"/>
      <c r="QAI246" s="92"/>
      <c r="QAJ246" s="92"/>
      <c r="QAK246" s="92"/>
      <c r="QAL246" s="92"/>
      <c r="QAM246" s="92"/>
      <c r="QAN246" s="92"/>
      <c r="QAO246" s="92"/>
      <c r="QAP246" s="92"/>
      <c r="QAQ246" s="92"/>
      <c r="QAR246" s="92"/>
      <c r="QAS246" s="92"/>
      <c r="QAT246" s="92"/>
      <c r="QAU246" s="92"/>
      <c r="QAV246" s="92"/>
      <c r="QAW246" s="92"/>
      <c r="QAX246" s="92"/>
      <c r="QAY246" s="92"/>
      <c r="QAZ246" s="92"/>
      <c r="QBA246" s="92"/>
      <c r="QBB246" s="92"/>
      <c r="QBC246" s="92"/>
      <c r="QBD246" s="92"/>
      <c r="QBE246" s="92"/>
      <c r="QBF246" s="92"/>
      <c r="QBG246" s="92"/>
      <c r="QBH246" s="92"/>
      <c r="QBI246" s="92"/>
      <c r="QBJ246" s="92"/>
      <c r="QBK246" s="92"/>
      <c r="QBL246" s="92"/>
      <c r="QBM246" s="92"/>
      <c r="QBN246" s="92"/>
      <c r="QBO246" s="92"/>
      <c r="QBP246" s="92"/>
      <c r="QBQ246" s="92"/>
      <c r="QBR246" s="92"/>
      <c r="QBS246" s="92"/>
      <c r="QBT246" s="92"/>
      <c r="QBU246" s="92"/>
      <c r="QBV246" s="92"/>
      <c r="QBW246" s="92"/>
      <c r="QBX246" s="92"/>
      <c r="QBY246" s="92"/>
      <c r="QBZ246" s="92"/>
      <c r="QCA246" s="92"/>
      <c r="QCB246" s="92"/>
      <c r="QCC246" s="92"/>
      <c r="QCD246" s="92"/>
      <c r="QCE246" s="92"/>
      <c r="QCF246" s="92"/>
      <c r="QCG246" s="92"/>
      <c r="QCH246" s="92"/>
      <c r="QCI246" s="92"/>
      <c r="QCJ246" s="92"/>
      <c r="QCK246" s="92"/>
      <c r="QCL246" s="92"/>
      <c r="QCM246" s="92"/>
      <c r="QCN246" s="92"/>
      <c r="QCO246" s="92"/>
      <c r="QCP246" s="92"/>
      <c r="QCQ246" s="92"/>
      <c r="QCR246" s="92"/>
      <c r="QCS246" s="92"/>
      <c r="QCT246" s="92"/>
      <c r="QCU246" s="92"/>
      <c r="QCV246" s="92"/>
      <c r="QCW246" s="92"/>
      <c r="QCX246" s="92"/>
      <c r="QCY246" s="92"/>
      <c r="QCZ246" s="92"/>
      <c r="QDA246" s="92"/>
      <c r="QDB246" s="92"/>
      <c r="QDC246" s="92"/>
      <c r="QDD246" s="92"/>
      <c r="QDE246" s="92"/>
      <c r="QDF246" s="92"/>
      <c r="QDG246" s="92"/>
      <c r="QDH246" s="92"/>
      <c r="QDI246" s="92"/>
      <c r="QDJ246" s="92"/>
      <c r="QDK246" s="92"/>
      <c r="QDL246" s="92"/>
      <c r="QDM246" s="92"/>
      <c r="QDN246" s="92"/>
      <c r="QDO246" s="92"/>
      <c r="QDP246" s="92"/>
      <c r="QDQ246" s="92"/>
      <c r="QDR246" s="92"/>
      <c r="QDS246" s="92"/>
      <c r="QDT246" s="92"/>
      <c r="QDU246" s="92"/>
      <c r="QDV246" s="92"/>
      <c r="QDW246" s="92"/>
      <c r="QDX246" s="92"/>
      <c r="QDY246" s="92"/>
      <c r="QDZ246" s="92"/>
      <c r="QEA246" s="92"/>
      <c r="QEB246" s="92"/>
      <c r="QEC246" s="92"/>
      <c r="QED246" s="92"/>
      <c r="QEE246" s="92"/>
      <c r="QEF246" s="92"/>
      <c r="QEG246" s="92"/>
      <c r="QEH246" s="92"/>
      <c r="QEI246" s="92"/>
      <c r="QEJ246" s="92"/>
      <c r="QEK246" s="92"/>
      <c r="QEL246" s="92"/>
      <c r="QEM246" s="92"/>
      <c r="QEN246" s="92"/>
      <c r="QEO246" s="92"/>
      <c r="QEP246" s="92"/>
      <c r="QEQ246" s="92"/>
      <c r="QER246" s="92"/>
      <c r="QES246" s="92"/>
      <c r="QET246" s="92"/>
      <c r="QEU246" s="92"/>
      <c r="QEV246" s="92"/>
      <c r="QEW246" s="92"/>
      <c r="QEX246" s="92"/>
      <c r="QEY246" s="92"/>
      <c r="QEZ246" s="92"/>
      <c r="QFA246" s="92"/>
      <c r="QFB246" s="92"/>
      <c r="QFC246" s="92"/>
      <c r="QFD246" s="92"/>
      <c r="QFE246" s="92"/>
      <c r="QFF246" s="92"/>
      <c r="QFG246" s="92"/>
      <c r="QFH246" s="92"/>
      <c r="QFI246" s="92"/>
      <c r="QFJ246" s="92"/>
      <c r="QFK246" s="92"/>
      <c r="QFL246" s="92"/>
      <c r="QFM246" s="92"/>
      <c r="QFN246" s="92"/>
      <c r="QFO246" s="92"/>
      <c r="QFP246" s="92"/>
      <c r="QFQ246" s="92"/>
      <c r="QFR246" s="92"/>
      <c r="QFS246" s="92"/>
      <c r="QFT246" s="92"/>
      <c r="QFU246" s="92"/>
      <c r="QFV246" s="92"/>
      <c r="QFW246" s="92"/>
      <c r="QFX246" s="92"/>
      <c r="QFY246" s="92"/>
      <c r="QFZ246" s="92"/>
      <c r="QGA246" s="92"/>
      <c r="QGB246" s="92"/>
      <c r="QGC246" s="92"/>
      <c r="QGD246" s="92"/>
      <c r="QGE246" s="92"/>
      <c r="QGF246" s="92"/>
      <c r="QGG246" s="92"/>
      <c r="QGH246" s="92"/>
      <c r="QGI246" s="92"/>
      <c r="QGJ246" s="92"/>
      <c r="QGK246" s="92"/>
      <c r="QGL246" s="92"/>
      <c r="QGM246" s="92"/>
      <c r="QGN246" s="92"/>
      <c r="QGO246" s="92"/>
      <c r="QGP246" s="92"/>
      <c r="QGQ246" s="92"/>
      <c r="QGR246" s="92"/>
      <c r="QGS246" s="92"/>
      <c r="QGT246" s="92"/>
      <c r="QGU246" s="92"/>
      <c r="QGV246" s="92"/>
      <c r="QGW246" s="92"/>
      <c r="QGX246" s="92"/>
      <c r="QGY246" s="92"/>
      <c r="QGZ246" s="92"/>
      <c r="QHA246" s="92"/>
      <c r="QHB246" s="92"/>
      <c r="QHC246" s="92"/>
      <c r="QHD246" s="92"/>
      <c r="QHE246" s="92"/>
      <c r="QHF246" s="92"/>
      <c r="QHG246" s="92"/>
      <c r="QHH246" s="92"/>
      <c r="QHI246" s="92"/>
      <c r="QHJ246" s="92"/>
      <c r="QHK246" s="92"/>
      <c r="QHL246" s="92"/>
      <c r="QHM246" s="92"/>
      <c r="QHN246" s="92"/>
      <c r="QHO246" s="92"/>
      <c r="QHP246" s="92"/>
      <c r="QHQ246" s="92"/>
      <c r="QHR246" s="92"/>
      <c r="QHS246" s="92"/>
      <c r="QHT246" s="92"/>
      <c r="QHU246" s="92"/>
      <c r="QHV246" s="92"/>
      <c r="QHW246" s="92"/>
      <c r="QHX246" s="92"/>
      <c r="QHY246" s="92"/>
      <c r="QHZ246" s="92"/>
      <c r="QIA246" s="92"/>
      <c r="QIB246" s="92"/>
      <c r="QIC246" s="92"/>
      <c r="QID246" s="92"/>
      <c r="QIE246" s="92"/>
      <c r="QIF246" s="92"/>
      <c r="QIG246" s="92"/>
      <c r="QIH246" s="92"/>
      <c r="QII246" s="92"/>
      <c r="QIJ246" s="92"/>
      <c r="QIK246" s="92"/>
      <c r="QIL246" s="92"/>
      <c r="QIM246" s="92"/>
      <c r="QIN246" s="92"/>
      <c r="QIO246" s="92"/>
      <c r="QIP246" s="92"/>
      <c r="QIQ246" s="92"/>
      <c r="QIR246" s="92"/>
      <c r="QIS246" s="92"/>
      <c r="QIT246" s="92"/>
      <c r="QIU246" s="92"/>
      <c r="QIV246" s="92"/>
      <c r="QIW246" s="92"/>
      <c r="QIX246" s="92"/>
      <c r="QIY246" s="92"/>
      <c r="QIZ246" s="92"/>
      <c r="QJA246" s="92"/>
      <c r="QJB246" s="92"/>
      <c r="QJC246" s="92"/>
      <c r="QJD246" s="92"/>
      <c r="QJE246" s="92"/>
      <c r="QJF246" s="92"/>
      <c r="QJG246" s="92"/>
      <c r="QJH246" s="92"/>
      <c r="QJI246" s="92"/>
      <c r="QJJ246" s="92"/>
      <c r="QJK246" s="92"/>
      <c r="QJL246" s="92"/>
      <c r="QJM246" s="92"/>
      <c r="QJN246" s="92"/>
      <c r="QJO246" s="92"/>
      <c r="QJP246" s="92"/>
      <c r="QJQ246" s="92"/>
      <c r="QJR246" s="92"/>
      <c r="QJS246" s="92"/>
      <c r="QJT246" s="92"/>
      <c r="QJU246" s="92"/>
      <c r="QJV246" s="92"/>
      <c r="QJW246" s="92"/>
      <c r="QJX246" s="92"/>
      <c r="QJY246" s="92"/>
      <c r="QJZ246" s="92"/>
      <c r="QKA246" s="92"/>
      <c r="QKB246" s="92"/>
      <c r="QKC246" s="92"/>
      <c r="QKD246" s="92"/>
      <c r="QKE246" s="92"/>
      <c r="QKF246" s="92"/>
      <c r="QKG246" s="92"/>
      <c r="QKH246" s="92"/>
      <c r="QKI246" s="92"/>
      <c r="QKJ246" s="92"/>
      <c r="QKK246" s="92"/>
      <c r="QKL246" s="92"/>
      <c r="QKM246" s="92"/>
      <c r="QKN246" s="92"/>
      <c r="QKO246" s="92"/>
      <c r="QKP246" s="92"/>
      <c r="QKQ246" s="92"/>
      <c r="QKR246" s="92"/>
      <c r="QKS246" s="92"/>
      <c r="QKT246" s="92"/>
      <c r="QKU246" s="92"/>
      <c r="QKV246" s="92"/>
      <c r="QKW246" s="92"/>
      <c r="QKX246" s="92"/>
      <c r="QKY246" s="92"/>
      <c r="QKZ246" s="92"/>
      <c r="QLA246" s="92"/>
      <c r="QLB246" s="92"/>
      <c r="QLC246" s="92"/>
      <c r="QLD246" s="92"/>
      <c r="QLE246" s="92"/>
      <c r="QLF246" s="92"/>
      <c r="QLG246" s="92"/>
      <c r="QLH246" s="92"/>
      <c r="QLI246" s="92"/>
      <c r="QLJ246" s="92"/>
      <c r="QLK246" s="92"/>
      <c r="QLL246" s="92"/>
      <c r="QLM246" s="92"/>
      <c r="QLN246" s="92"/>
      <c r="QLO246" s="92"/>
      <c r="QLP246" s="92"/>
      <c r="QLQ246" s="92"/>
      <c r="QLR246" s="92"/>
      <c r="QLS246" s="92"/>
      <c r="QLT246" s="92"/>
      <c r="QLU246" s="92"/>
      <c r="QLV246" s="92"/>
      <c r="QLW246" s="92"/>
      <c r="QLX246" s="92"/>
      <c r="QLY246" s="92"/>
      <c r="QLZ246" s="92"/>
      <c r="QMA246" s="92"/>
      <c r="QMB246" s="92"/>
      <c r="QMC246" s="92"/>
      <c r="QMD246" s="92"/>
      <c r="QME246" s="92"/>
      <c r="QMF246" s="92"/>
      <c r="QMG246" s="92"/>
      <c r="QMH246" s="92"/>
      <c r="QMI246" s="92"/>
      <c r="QMJ246" s="92"/>
      <c r="QMK246" s="92"/>
      <c r="QML246" s="92"/>
      <c r="QMM246" s="92"/>
      <c r="QMN246" s="92"/>
      <c r="QMO246" s="92"/>
      <c r="QMP246" s="92"/>
      <c r="QMQ246" s="92"/>
      <c r="QMR246" s="92"/>
      <c r="QMS246" s="92"/>
      <c r="QMT246" s="92"/>
      <c r="QMU246" s="92"/>
      <c r="QMV246" s="92"/>
      <c r="QMW246" s="92"/>
      <c r="QMX246" s="92"/>
      <c r="QMY246" s="92"/>
      <c r="QMZ246" s="92"/>
      <c r="QNA246" s="92"/>
      <c r="QNB246" s="92"/>
      <c r="QNC246" s="92"/>
      <c r="QND246" s="92"/>
      <c r="QNE246" s="92"/>
      <c r="QNF246" s="92"/>
      <c r="QNG246" s="92"/>
      <c r="QNH246" s="92"/>
      <c r="QNI246" s="92"/>
      <c r="QNJ246" s="92"/>
      <c r="QNK246" s="92"/>
      <c r="QNL246" s="92"/>
      <c r="QNM246" s="92"/>
      <c r="QNN246" s="92"/>
      <c r="QNO246" s="92"/>
      <c r="QNP246" s="92"/>
      <c r="QNQ246" s="92"/>
      <c r="QNR246" s="92"/>
      <c r="QNS246" s="92"/>
      <c r="QNT246" s="92"/>
      <c r="QNU246" s="92"/>
      <c r="QNV246" s="92"/>
      <c r="QNW246" s="92"/>
      <c r="QNX246" s="92"/>
      <c r="QNY246" s="92"/>
      <c r="QNZ246" s="92"/>
      <c r="QOA246" s="92"/>
      <c r="QOB246" s="92"/>
      <c r="QOC246" s="92"/>
      <c r="QOD246" s="92"/>
      <c r="QOE246" s="92"/>
      <c r="QOF246" s="92"/>
      <c r="QOG246" s="92"/>
      <c r="QOH246" s="92"/>
      <c r="QOI246" s="92"/>
      <c r="QOJ246" s="92"/>
      <c r="QOK246" s="92"/>
      <c r="QOL246" s="92"/>
      <c r="QOM246" s="92"/>
      <c r="QON246" s="92"/>
      <c r="QOO246" s="92"/>
      <c r="QOP246" s="92"/>
      <c r="QOQ246" s="92"/>
      <c r="QOR246" s="92"/>
      <c r="QOS246" s="92"/>
      <c r="QOT246" s="92"/>
      <c r="QOU246" s="92"/>
      <c r="QOV246" s="92"/>
      <c r="QOW246" s="92"/>
      <c r="QOX246" s="92"/>
      <c r="QOY246" s="92"/>
      <c r="QOZ246" s="92"/>
      <c r="QPA246" s="92"/>
      <c r="QPB246" s="92"/>
      <c r="QPC246" s="92"/>
      <c r="QPD246" s="92"/>
      <c r="QPE246" s="92"/>
      <c r="QPF246" s="92"/>
      <c r="QPG246" s="92"/>
      <c r="QPH246" s="92"/>
      <c r="QPI246" s="92"/>
      <c r="QPJ246" s="92"/>
      <c r="QPK246" s="92"/>
      <c r="QPL246" s="92"/>
      <c r="QPM246" s="92"/>
      <c r="QPN246" s="92"/>
      <c r="QPO246" s="92"/>
      <c r="QPP246" s="92"/>
      <c r="QPQ246" s="92"/>
      <c r="QPR246" s="92"/>
      <c r="QPS246" s="92"/>
      <c r="QPT246" s="92"/>
      <c r="QPU246" s="92"/>
      <c r="QPV246" s="92"/>
      <c r="QPW246" s="92"/>
      <c r="QPX246" s="92"/>
      <c r="QPY246" s="92"/>
      <c r="QPZ246" s="92"/>
      <c r="QQA246" s="92"/>
      <c r="QQB246" s="92"/>
      <c r="QQC246" s="92"/>
      <c r="QQD246" s="92"/>
      <c r="QQE246" s="92"/>
      <c r="QQF246" s="92"/>
      <c r="QQG246" s="92"/>
      <c r="QQH246" s="92"/>
      <c r="QQI246" s="92"/>
      <c r="QQJ246" s="92"/>
      <c r="QQK246" s="92"/>
      <c r="QQL246" s="92"/>
      <c r="QQM246" s="92"/>
      <c r="QQN246" s="92"/>
      <c r="QQO246" s="92"/>
      <c r="QQP246" s="92"/>
      <c r="QQQ246" s="92"/>
      <c r="QQR246" s="92"/>
      <c r="QQS246" s="92"/>
      <c r="QQT246" s="92"/>
      <c r="QQU246" s="92"/>
      <c r="QQV246" s="92"/>
      <c r="QQW246" s="92"/>
      <c r="QQX246" s="92"/>
      <c r="QQY246" s="92"/>
      <c r="QQZ246" s="92"/>
      <c r="QRA246" s="92"/>
      <c r="QRB246" s="92"/>
      <c r="QRC246" s="92"/>
      <c r="QRD246" s="92"/>
      <c r="QRE246" s="92"/>
      <c r="QRF246" s="92"/>
      <c r="QRG246" s="92"/>
      <c r="QRH246" s="92"/>
      <c r="QRI246" s="92"/>
      <c r="QRJ246" s="92"/>
      <c r="QRK246" s="92"/>
      <c r="QRL246" s="92"/>
      <c r="QRM246" s="92"/>
      <c r="QRN246" s="92"/>
      <c r="QRO246" s="92"/>
      <c r="QRP246" s="92"/>
      <c r="QRQ246" s="92"/>
      <c r="QRR246" s="92"/>
      <c r="QRS246" s="92"/>
      <c r="QRT246" s="92"/>
      <c r="QRU246" s="92"/>
      <c r="QRV246" s="92"/>
      <c r="QRW246" s="92"/>
      <c r="QRX246" s="92"/>
      <c r="QRY246" s="92"/>
      <c r="QRZ246" s="92"/>
      <c r="QSA246" s="92"/>
      <c r="QSB246" s="92"/>
      <c r="QSC246" s="92"/>
      <c r="QSD246" s="92"/>
      <c r="QSE246" s="92"/>
      <c r="QSF246" s="92"/>
      <c r="QSG246" s="92"/>
      <c r="QSH246" s="92"/>
      <c r="QSI246" s="92"/>
      <c r="QSJ246" s="92"/>
      <c r="QSK246" s="92"/>
      <c r="QSL246" s="92"/>
      <c r="QSM246" s="92"/>
      <c r="QSN246" s="92"/>
      <c r="QSO246" s="92"/>
      <c r="QSP246" s="92"/>
      <c r="QSQ246" s="92"/>
      <c r="QSR246" s="92"/>
      <c r="QSS246" s="92"/>
      <c r="QST246" s="92"/>
      <c r="QSU246" s="92"/>
      <c r="QSV246" s="92"/>
      <c r="QSW246" s="92"/>
      <c r="QSX246" s="92"/>
      <c r="QSY246" s="92"/>
      <c r="QSZ246" s="92"/>
      <c r="QTA246" s="92"/>
      <c r="QTB246" s="92"/>
      <c r="QTC246" s="92"/>
      <c r="QTD246" s="92"/>
      <c r="QTE246" s="92"/>
      <c r="QTF246" s="92"/>
      <c r="QTG246" s="92"/>
      <c r="QTH246" s="92"/>
      <c r="QTI246" s="92"/>
      <c r="QTJ246" s="92"/>
      <c r="QTK246" s="92"/>
      <c r="QTL246" s="92"/>
      <c r="QTM246" s="92"/>
      <c r="QTN246" s="92"/>
      <c r="QTO246" s="92"/>
      <c r="QTP246" s="92"/>
      <c r="QTQ246" s="92"/>
      <c r="QTR246" s="92"/>
      <c r="QTS246" s="92"/>
      <c r="QTT246" s="92"/>
      <c r="QTU246" s="92"/>
      <c r="QTV246" s="92"/>
      <c r="QTW246" s="92"/>
      <c r="QTX246" s="92"/>
      <c r="QTY246" s="92"/>
      <c r="QTZ246" s="92"/>
      <c r="QUA246" s="92"/>
      <c r="QUB246" s="92"/>
      <c r="QUC246" s="92"/>
      <c r="QUD246" s="92"/>
      <c r="QUE246" s="92"/>
      <c r="QUF246" s="92"/>
      <c r="QUG246" s="92"/>
      <c r="QUH246" s="92"/>
      <c r="QUI246" s="92"/>
      <c r="QUJ246" s="92"/>
      <c r="QUK246" s="92"/>
      <c r="QUL246" s="92"/>
      <c r="QUM246" s="92"/>
      <c r="QUN246" s="92"/>
      <c r="QUO246" s="92"/>
      <c r="QUP246" s="92"/>
      <c r="QUQ246" s="92"/>
      <c r="QUR246" s="92"/>
      <c r="QUS246" s="92"/>
      <c r="QUT246" s="92"/>
      <c r="QUU246" s="92"/>
      <c r="QUV246" s="92"/>
      <c r="QUW246" s="92"/>
      <c r="QUX246" s="92"/>
      <c r="QUY246" s="92"/>
      <c r="QUZ246" s="92"/>
      <c r="QVA246" s="92"/>
      <c r="QVB246" s="92"/>
      <c r="QVC246" s="92"/>
      <c r="QVD246" s="92"/>
      <c r="QVE246" s="92"/>
      <c r="QVF246" s="92"/>
      <c r="QVG246" s="92"/>
      <c r="QVH246" s="92"/>
      <c r="QVI246" s="92"/>
      <c r="QVJ246" s="92"/>
      <c r="QVK246" s="92"/>
      <c r="QVL246" s="92"/>
      <c r="QVM246" s="92"/>
      <c r="QVN246" s="92"/>
      <c r="QVO246" s="92"/>
      <c r="QVP246" s="92"/>
      <c r="QVQ246" s="92"/>
      <c r="QVR246" s="92"/>
      <c r="QVS246" s="92"/>
      <c r="QVT246" s="92"/>
      <c r="QVU246" s="92"/>
      <c r="QVV246" s="92"/>
      <c r="QVW246" s="92"/>
      <c r="QVX246" s="92"/>
      <c r="QVY246" s="92"/>
      <c r="QVZ246" s="92"/>
      <c r="QWA246" s="92"/>
      <c r="QWB246" s="92"/>
      <c r="QWC246" s="92"/>
      <c r="QWD246" s="92"/>
      <c r="QWE246" s="92"/>
      <c r="QWF246" s="92"/>
      <c r="QWG246" s="92"/>
      <c r="QWH246" s="92"/>
      <c r="QWI246" s="92"/>
      <c r="QWJ246" s="92"/>
      <c r="QWK246" s="92"/>
      <c r="QWL246" s="92"/>
      <c r="QWM246" s="92"/>
      <c r="QWN246" s="92"/>
      <c r="QWO246" s="92"/>
      <c r="QWP246" s="92"/>
      <c r="QWQ246" s="92"/>
      <c r="QWR246" s="92"/>
      <c r="QWS246" s="92"/>
      <c r="QWT246" s="92"/>
      <c r="QWU246" s="92"/>
      <c r="QWV246" s="92"/>
      <c r="QWW246" s="92"/>
      <c r="QWX246" s="92"/>
      <c r="QWY246" s="92"/>
      <c r="QWZ246" s="92"/>
      <c r="QXA246" s="92"/>
      <c r="QXB246" s="92"/>
      <c r="QXC246" s="92"/>
      <c r="QXD246" s="92"/>
      <c r="QXE246" s="92"/>
      <c r="QXF246" s="92"/>
      <c r="QXG246" s="92"/>
      <c r="QXH246" s="92"/>
      <c r="QXI246" s="92"/>
      <c r="QXJ246" s="92"/>
      <c r="QXK246" s="92"/>
      <c r="QXL246" s="92"/>
      <c r="QXM246" s="92"/>
      <c r="QXN246" s="92"/>
      <c r="QXO246" s="92"/>
      <c r="QXP246" s="92"/>
      <c r="QXQ246" s="92"/>
      <c r="QXR246" s="92"/>
      <c r="QXS246" s="92"/>
      <c r="QXT246" s="92"/>
      <c r="QXU246" s="92"/>
      <c r="QXV246" s="92"/>
      <c r="QXW246" s="92"/>
      <c r="QXX246" s="92"/>
      <c r="QXY246" s="92"/>
      <c r="QXZ246" s="92"/>
      <c r="QYA246" s="92"/>
      <c r="QYB246" s="92"/>
      <c r="QYC246" s="92"/>
      <c r="QYD246" s="92"/>
      <c r="QYE246" s="92"/>
      <c r="QYF246" s="92"/>
      <c r="QYG246" s="92"/>
      <c r="QYH246" s="92"/>
      <c r="QYI246" s="92"/>
      <c r="QYJ246" s="92"/>
      <c r="QYK246" s="92"/>
      <c r="QYL246" s="92"/>
      <c r="QYM246" s="92"/>
      <c r="QYN246" s="92"/>
      <c r="QYO246" s="92"/>
      <c r="QYP246" s="92"/>
      <c r="QYQ246" s="92"/>
      <c r="QYR246" s="92"/>
      <c r="QYS246" s="92"/>
      <c r="QYT246" s="92"/>
      <c r="QYU246" s="92"/>
      <c r="QYV246" s="92"/>
      <c r="QYW246" s="92"/>
      <c r="QYX246" s="92"/>
      <c r="QYY246" s="92"/>
      <c r="QYZ246" s="92"/>
      <c r="QZA246" s="92"/>
      <c r="QZB246" s="92"/>
      <c r="QZC246" s="92"/>
      <c r="QZD246" s="92"/>
      <c r="QZE246" s="92"/>
      <c r="QZF246" s="92"/>
      <c r="QZG246" s="92"/>
      <c r="QZH246" s="92"/>
      <c r="QZI246" s="92"/>
      <c r="QZJ246" s="92"/>
      <c r="QZK246" s="92"/>
      <c r="QZL246" s="92"/>
      <c r="QZM246" s="92"/>
      <c r="QZN246" s="92"/>
      <c r="QZO246" s="92"/>
      <c r="QZP246" s="92"/>
      <c r="QZQ246" s="92"/>
      <c r="QZR246" s="92"/>
      <c r="QZS246" s="92"/>
      <c r="QZT246" s="92"/>
      <c r="QZU246" s="92"/>
      <c r="QZV246" s="92"/>
      <c r="QZW246" s="92"/>
      <c r="QZX246" s="92"/>
      <c r="QZY246" s="92"/>
      <c r="QZZ246" s="92"/>
      <c r="RAA246" s="92"/>
      <c r="RAB246" s="92"/>
      <c r="RAC246" s="92"/>
      <c r="RAD246" s="92"/>
      <c r="RAE246" s="92"/>
      <c r="RAF246" s="92"/>
      <c r="RAG246" s="92"/>
      <c r="RAH246" s="92"/>
      <c r="RAI246" s="92"/>
      <c r="RAJ246" s="92"/>
      <c r="RAK246" s="92"/>
      <c r="RAL246" s="92"/>
      <c r="RAM246" s="92"/>
      <c r="RAN246" s="92"/>
      <c r="RAO246" s="92"/>
      <c r="RAP246" s="92"/>
      <c r="RAQ246" s="92"/>
      <c r="RAR246" s="92"/>
      <c r="RAS246" s="92"/>
      <c r="RAT246" s="92"/>
      <c r="RAU246" s="92"/>
      <c r="RAV246" s="92"/>
      <c r="RAW246" s="92"/>
      <c r="RAX246" s="92"/>
      <c r="RAY246" s="92"/>
      <c r="RAZ246" s="92"/>
      <c r="RBA246" s="92"/>
      <c r="RBB246" s="92"/>
      <c r="RBC246" s="92"/>
      <c r="RBD246" s="92"/>
      <c r="RBE246" s="92"/>
      <c r="RBF246" s="92"/>
      <c r="RBG246" s="92"/>
      <c r="RBH246" s="92"/>
      <c r="RBI246" s="92"/>
      <c r="RBJ246" s="92"/>
      <c r="RBK246" s="92"/>
      <c r="RBL246" s="92"/>
      <c r="RBM246" s="92"/>
      <c r="RBN246" s="92"/>
      <c r="RBO246" s="92"/>
      <c r="RBP246" s="92"/>
      <c r="RBQ246" s="92"/>
      <c r="RBR246" s="92"/>
      <c r="RBS246" s="92"/>
      <c r="RBT246" s="92"/>
      <c r="RBU246" s="92"/>
      <c r="RBV246" s="92"/>
      <c r="RBW246" s="92"/>
      <c r="RBX246" s="92"/>
      <c r="RBY246" s="92"/>
      <c r="RBZ246" s="92"/>
      <c r="RCA246" s="92"/>
      <c r="RCB246" s="92"/>
      <c r="RCC246" s="92"/>
      <c r="RCD246" s="92"/>
      <c r="RCE246" s="92"/>
      <c r="RCF246" s="92"/>
      <c r="RCG246" s="92"/>
      <c r="RCH246" s="92"/>
      <c r="RCI246" s="92"/>
      <c r="RCJ246" s="92"/>
      <c r="RCK246" s="92"/>
      <c r="RCL246" s="92"/>
      <c r="RCM246" s="92"/>
      <c r="RCN246" s="92"/>
      <c r="RCO246" s="92"/>
      <c r="RCP246" s="92"/>
      <c r="RCQ246" s="92"/>
      <c r="RCR246" s="92"/>
      <c r="RCS246" s="92"/>
      <c r="RCT246" s="92"/>
      <c r="RCU246" s="92"/>
      <c r="RCV246" s="92"/>
      <c r="RCW246" s="92"/>
      <c r="RCX246" s="92"/>
      <c r="RCY246" s="92"/>
      <c r="RCZ246" s="92"/>
      <c r="RDA246" s="92"/>
      <c r="RDB246" s="92"/>
      <c r="RDC246" s="92"/>
      <c r="RDD246" s="92"/>
      <c r="RDE246" s="92"/>
      <c r="RDF246" s="92"/>
      <c r="RDG246" s="92"/>
      <c r="RDH246" s="92"/>
      <c r="RDI246" s="92"/>
      <c r="RDJ246" s="92"/>
      <c r="RDK246" s="92"/>
      <c r="RDL246" s="92"/>
      <c r="RDM246" s="92"/>
      <c r="RDN246" s="92"/>
      <c r="RDO246" s="92"/>
      <c r="RDP246" s="92"/>
      <c r="RDQ246" s="92"/>
      <c r="RDR246" s="92"/>
      <c r="RDS246" s="92"/>
      <c r="RDT246" s="92"/>
      <c r="RDU246" s="92"/>
      <c r="RDV246" s="92"/>
      <c r="RDW246" s="92"/>
      <c r="RDX246" s="92"/>
      <c r="RDY246" s="92"/>
      <c r="RDZ246" s="92"/>
      <c r="REA246" s="92"/>
      <c r="REB246" s="92"/>
      <c r="REC246" s="92"/>
      <c r="RED246" s="92"/>
      <c r="REE246" s="92"/>
      <c r="REF246" s="92"/>
      <c r="REG246" s="92"/>
      <c r="REH246" s="92"/>
      <c r="REI246" s="92"/>
      <c r="REJ246" s="92"/>
      <c r="REK246" s="92"/>
      <c r="REL246" s="92"/>
      <c r="REM246" s="92"/>
      <c r="REN246" s="92"/>
      <c r="REO246" s="92"/>
      <c r="REP246" s="92"/>
      <c r="REQ246" s="92"/>
      <c r="RER246" s="92"/>
      <c r="RES246" s="92"/>
      <c r="RET246" s="92"/>
      <c r="REU246" s="92"/>
      <c r="REV246" s="92"/>
      <c r="REW246" s="92"/>
      <c r="REX246" s="92"/>
      <c r="REY246" s="92"/>
      <c r="REZ246" s="92"/>
      <c r="RFA246" s="92"/>
      <c r="RFB246" s="92"/>
      <c r="RFC246" s="92"/>
      <c r="RFD246" s="92"/>
      <c r="RFE246" s="92"/>
      <c r="RFF246" s="92"/>
      <c r="RFG246" s="92"/>
      <c r="RFH246" s="92"/>
      <c r="RFI246" s="92"/>
      <c r="RFJ246" s="92"/>
      <c r="RFK246" s="92"/>
      <c r="RFL246" s="92"/>
      <c r="RFM246" s="92"/>
      <c r="RFN246" s="92"/>
      <c r="RFO246" s="92"/>
      <c r="RFP246" s="92"/>
      <c r="RFQ246" s="92"/>
      <c r="RFR246" s="92"/>
      <c r="RFS246" s="92"/>
      <c r="RFT246" s="92"/>
      <c r="RFU246" s="92"/>
      <c r="RFV246" s="92"/>
      <c r="RFW246" s="92"/>
      <c r="RFX246" s="92"/>
      <c r="RFY246" s="92"/>
      <c r="RFZ246" s="92"/>
      <c r="RGA246" s="92"/>
      <c r="RGB246" s="92"/>
      <c r="RGC246" s="92"/>
      <c r="RGD246" s="92"/>
      <c r="RGE246" s="92"/>
      <c r="RGF246" s="92"/>
      <c r="RGG246" s="92"/>
      <c r="RGH246" s="92"/>
      <c r="RGI246" s="92"/>
      <c r="RGJ246" s="92"/>
      <c r="RGK246" s="92"/>
      <c r="RGL246" s="92"/>
      <c r="RGM246" s="92"/>
      <c r="RGN246" s="92"/>
      <c r="RGO246" s="92"/>
      <c r="RGP246" s="92"/>
      <c r="RGQ246" s="92"/>
      <c r="RGR246" s="92"/>
      <c r="RGS246" s="92"/>
      <c r="RGT246" s="92"/>
      <c r="RGU246" s="92"/>
      <c r="RGV246" s="92"/>
      <c r="RGW246" s="92"/>
      <c r="RGX246" s="92"/>
      <c r="RGY246" s="92"/>
      <c r="RGZ246" s="92"/>
      <c r="RHA246" s="92"/>
      <c r="RHB246" s="92"/>
      <c r="RHC246" s="92"/>
      <c r="RHD246" s="92"/>
      <c r="RHE246" s="92"/>
      <c r="RHF246" s="92"/>
      <c r="RHG246" s="92"/>
      <c r="RHH246" s="92"/>
      <c r="RHI246" s="92"/>
      <c r="RHJ246" s="92"/>
      <c r="RHK246" s="92"/>
      <c r="RHL246" s="92"/>
      <c r="RHM246" s="92"/>
      <c r="RHN246" s="92"/>
      <c r="RHO246" s="92"/>
      <c r="RHP246" s="92"/>
      <c r="RHQ246" s="92"/>
      <c r="RHR246" s="92"/>
      <c r="RHS246" s="92"/>
      <c r="RHT246" s="92"/>
      <c r="RHU246" s="92"/>
      <c r="RHV246" s="92"/>
      <c r="RHW246" s="92"/>
      <c r="RHX246" s="92"/>
      <c r="RHY246" s="92"/>
      <c r="RHZ246" s="92"/>
      <c r="RIA246" s="92"/>
      <c r="RIB246" s="92"/>
      <c r="RIC246" s="92"/>
      <c r="RID246" s="92"/>
      <c r="RIE246" s="92"/>
      <c r="RIF246" s="92"/>
      <c r="RIG246" s="92"/>
      <c r="RIH246" s="92"/>
      <c r="RII246" s="92"/>
      <c r="RIJ246" s="92"/>
      <c r="RIK246" s="92"/>
      <c r="RIL246" s="92"/>
      <c r="RIM246" s="92"/>
      <c r="RIN246" s="92"/>
      <c r="RIO246" s="92"/>
      <c r="RIP246" s="92"/>
      <c r="RIQ246" s="92"/>
      <c r="RIR246" s="92"/>
      <c r="RIS246" s="92"/>
      <c r="RIT246" s="92"/>
      <c r="RIU246" s="92"/>
      <c r="RIV246" s="92"/>
      <c r="RIW246" s="92"/>
      <c r="RIX246" s="92"/>
      <c r="RIY246" s="92"/>
      <c r="RIZ246" s="92"/>
      <c r="RJA246" s="92"/>
      <c r="RJB246" s="92"/>
      <c r="RJC246" s="92"/>
      <c r="RJD246" s="92"/>
      <c r="RJE246" s="92"/>
      <c r="RJF246" s="92"/>
      <c r="RJG246" s="92"/>
      <c r="RJH246" s="92"/>
      <c r="RJI246" s="92"/>
      <c r="RJJ246" s="92"/>
      <c r="RJK246" s="92"/>
      <c r="RJL246" s="92"/>
      <c r="RJM246" s="92"/>
      <c r="RJN246" s="92"/>
      <c r="RJO246" s="92"/>
      <c r="RJP246" s="92"/>
      <c r="RJQ246" s="92"/>
      <c r="RJR246" s="92"/>
      <c r="RJS246" s="92"/>
      <c r="RJT246" s="92"/>
      <c r="RJU246" s="92"/>
      <c r="RJV246" s="92"/>
      <c r="RJW246" s="92"/>
      <c r="RJX246" s="92"/>
      <c r="RJY246" s="92"/>
      <c r="RJZ246" s="92"/>
      <c r="RKA246" s="92"/>
      <c r="RKB246" s="92"/>
      <c r="RKC246" s="92"/>
      <c r="RKD246" s="92"/>
      <c r="RKE246" s="92"/>
      <c r="RKF246" s="92"/>
      <c r="RKG246" s="92"/>
      <c r="RKH246" s="92"/>
      <c r="RKI246" s="92"/>
      <c r="RKJ246" s="92"/>
      <c r="RKK246" s="92"/>
      <c r="RKL246" s="92"/>
      <c r="RKM246" s="92"/>
      <c r="RKN246" s="92"/>
      <c r="RKO246" s="92"/>
      <c r="RKP246" s="92"/>
      <c r="RKQ246" s="92"/>
      <c r="RKR246" s="92"/>
      <c r="RKS246" s="92"/>
      <c r="RKT246" s="92"/>
      <c r="RKU246" s="92"/>
      <c r="RKV246" s="92"/>
      <c r="RKW246" s="92"/>
      <c r="RKX246" s="92"/>
      <c r="RKY246" s="92"/>
      <c r="RKZ246" s="92"/>
      <c r="RLA246" s="92"/>
      <c r="RLB246" s="92"/>
      <c r="RLC246" s="92"/>
      <c r="RLD246" s="92"/>
      <c r="RLE246" s="92"/>
      <c r="RLF246" s="92"/>
      <c r="RLG246" s="92"/>
      <c r="RLH246" s="92"/>
      <c r="RLI246" s="92"/>
      <c r="RLJ246" s="92"/>
      <c r="RLK246" s="92"/>
      <c r="RLL246" s="92"/>
      <c r="RLM246" s="92"/>
      <c r="RLN246" s="92"/>
      <c r="RLO246" s="92"/>
      <c r="RLP246" s="92"/>
      <c r="RLQ246" s="92"/>
      <c r="RLR246" s="92"/>
      <c r="RLS246" s="92"/>
      <c r="RLT246" s="92"/>
      <c r="RLU246" s="92"/>
      <c r="RLV246" s="92"/>
      <c r="RLW246" s="92"/>
      <c r="RLX246" s="92"/>
      <c r="RLY246" s="92"/>
      <c r="RLZ246" s="92"/>
      <c r="RMA246" s="92"/>
      <c r="RMB246" s="92"/>
      <c r="RMC246" s="92"/>
      <c r="RMD246" s="92"/>
      <c r="RME246" s="92"/>
      <c r="RMF246" s="92"/>
      <c r="RMG246" s="92"/>
      <c r="RMH246" s="92"/>
      <c r="RMI246" s="92"/>
      <c r="RMJ246" s="92"/>
      <c r="RMK246" s="92"/>
      <c r="RML246" s="92"/>
      <c r="RMM246" s="92"/>
      <c r="RMN246" s="92"/>
      <c r="RMO246" s="92"/>
      <c r="RMP246" s="92"/>
      <c r="RMQ246" s="92"/>
      <c r="RMR246" s="92"/>
      <c r="RMS246" s="92"/>
      <c r="RMT246" s="92"/>
      <c r="RMU246" s="92"/>
      <c r="RMV246" s="92"/>
      <c r="RMW246" s="92"/>
      <c r="RMX246" s="92"/>
      <c r="RMY246" s="92"/>
      <c r="RMZ246" s="92"/>
      <c r="RNA246" s="92"/>
      <c r="RNB246" s="92"/>
      <c r="RNC246" s="92"/>
      <c r="RND246" s="92"/>
      <c r="RNE246" s="92"/>
      <c r="RNF246" s="92"/>
      <c r="RNG246" s="92"/>
      <c r="RNH246" s="92"/>
      <c r="RNI246" s="92"/>
      <c r="RNJ246" s="92"/>
      <c r="RNK246" s="92"/>
      <c r="RNL246" s="92"/>
      <c r="RNM246" s="92"/>
      <c r="RNN246" s="92"/>
      <c r="RNO246" s="92"/>
      <c r="RNP246" s="92"/>
      <c r="RNQ246" s="92"/>
      <c r="RNR246" s="92"/>
      <c r="RNS246" s="92"/>
      <c r="RNT246" s="92"/>
      <c r="RNU246" s="92"/>
      <c r="RNV246" s="92"/>
      <c r="RNW246" s="92"/>
      <c r="RNX246" s="92"/>
      <c r="RNY246" s="92"/>
      <c r="RNZ246" s="92"/>
      <c r="ROA246" s="92"/>
      <c r="ROB246" s="92"/>
      <c r="ROC246" s="92"/>
      <c r="ROD246" s="92"/>
      <c r="ROE246" s="92"/>
      <c r="ROF246" s="92"/>
      <c r="ROG246" s="92"/>
      <c r="ROH246" s="92"/>
      <c r="ROI246" s="92"/>
      <c r="ROJ246" s="92"/>
      <c r="ROK246" s="92"/>
      <c r="ROL246" s="92"/>
      <c r="ROM246" s="92"/>
      <c r="RON246" s="92"/>
      <c r="ROO246" s="92"/>
      <c r="ROP246" s="92"/>
      <c r="ROQ246" s="92"/>
      <c r="ROR246" s="92"/>
      <c r="ROS246" s="92"/>
      <c r="ROT246" s="92"/>
      <c r="ROU246" s="92"/>
      <c r="ROV246" s="92"/>
      <c r="ROW246" s="92"/>
      <c r="ROX246" s="92"/>
      <c r="ROY246" s="92"/>
      <c r="ROZ246" s="92"/>
      <c r="RPA246" s="92"/>
      <c r="RPB246" s="92"/>
      <c r="RPC246" s="92"/>
      <c r="RPD246" s="92"/>
      <c r="RPE246" s="92"/>
      <c r="RPF246" s="92"/>
      <c r="RPG246" s="92"/>
      <c r="RPH246" s="92"/>
      <c r="RPI246" s="92"/>
      <c r="RPJ246" s="92"/>
      <c r="RPK246" s="92"/>
      <c r="RPL246" s="92"/>
      <c r="RPM246" s="92"/>
      <c r="RPN246" s="92"/>
      <c r="RPO246" s="92"/>
      <c r="RPP246" s="92"/>
      <c r="RPQ246" s="92"/>
      <c r="RPR246" s="92"/>
      <c r="RPS246" s="92"/>
      <c r="RPT246" s="92"/>
      <c r="RPU246" s="92"/>
      <c r="RPV246" s="92"/>
      <c r="RPW246" s="92"/>
      <c r="RPX246" s="92"/>
      <c r="RPY246" s="92"/>
      <c r="RPZ246" s="92"/>
      <c r="RQA246" s="92"/>
      <c r="RQB246" s="92"/>
      <c r="RQC246" s="92"/>
      <c r="RQD246" s="92"/>
      <c r="RQE246" s="92"/>
      <c r="RQF246" s="92"/>
      <c r="RQG246" s="92"/>
      <c r="RQH246" s="92"/>
      <c r="RQI246" s="92"/>
      <c r="RQJ246" s="92"/>
      <c r="RQK246" s="92"/>
      <c r="RQL246" s="92"/>
      <c r="RQM246" s="92"/>
      <c r="RQN246" s="92"/>
      <c r="RQO246" s="92"/>
      <c r="RQP246" s="92"/>
      <c r="RQQ246" s="92"/>
      <c r="RQR246" s="92"/>
      <c r="RQS246" s="92"/>
      <c r="RQT246" s="92"/>
      <c r="RQU246" s="92"/>
      <c r="RQV246" s="92"/>
      <c r="RQW246" s="92"/>
      <c r="RQX246" s="92"/>
      <c r="RQY246" s="92"/>
      <c r="RQZ246" s="92"/>
      <c r="RRA246" s="92"/>
      <c r="RRB246" s="92"/>
      <c r="RRC246" s="92"/>
      <c r="RRD246" s="92"/>
      <c r="RRE246" s="92"/>
      <c r="RRF246" s="92"/>
      <c r="RRG246" s="92"/>
      <c r="RRH246" s="92"/>
      <c r="RRI246" s="92"/>
      <c r="RRJ246" s="92"/>
      <c r="RRK246" s="92"/>
      <c r="RRL246" s="92"/>
      <c r="RRM246" s="92"/>
      <c r="RRN246" s="92"/>
      <c r="RRO246" s="92"/>
      <c r="RRP246" s="92"/>
      <c r="RRQ246" s="92"/>
      <c r="RRR246" s="92"/>
      <c r="RRS246" s="92"/>
      <c r="RRT246" s="92"/>
      <c r="RRU246" s="92"/>
      <c r="RRV246" s="92"/>
      <c r="RRW246" s="92"/>
      <c r="RRX246" s="92"/>
      <c r="RRY246" s="92"/>
      <c r="RRZ246" s="92"/>
      <c r="RSA246" s="92"/>
      <c r="RSB246" s="92"/>
      <c r="RSC246" s="92"/>
      <c r="RSD246" s="92"/>
      <c r="RSE246" s="92"/>
      <c r="RSF246" s="92"/>
      <c r="RSG246" s="92"/>
      <c r="RSH246" s="92"/>
      <c r="RSI246" s="92"/>
      <c r="RSJ246" s="92"/>
      <c r="RSK246" s="92"/>
      <c r="RSL246" s="92"/>
      <c r="RSM246" s="92"/>
      <c r="RSN246" s="92"/>
      <c r="RSO246" s="92"/>
      <c r="RSP246" s="92"/>
      <c r="RSQ246" s="92"/>
      <c r="RSR246" s="92"/>
      <c r="RSS246" s="92"/>
      <c r="RST246" s="92"/>
      <c r="RSU246" s="92"/>
      <c r="RSV246" s="92"/>
      <c r="RSW246" s="92"/>
      <c r="RSX246" s="92"/>
      <c r="RSY246" s="92"/>
      <c r="RSZ246" s="92"/>
      <c r="RTA246" s="92"/>
      <c r="RTB246" s="92"/>
      <c r="RTC246" s="92"/>
      <c r="RTD246" s="92"/>
      <c r="RTE246" s="92"/>
      <c r="RTF246" s="92"/>
      <c r="RTG246" s="92"/>
      <c r="RTH246" s="92"/>
      <c r="RTI246" s="92"/>
      <c r="RTJ246" s="92"/>
      <c r="RTK246" s="92"/>
      <c r="RTL246" s="92"/>
      <c r="RTM246" s="92"/>
      <c r="RTN246" s="92"/>
      <c r="RTO246" s="92"/>
      <c r="RTP246" s="92"/>
      <c r="RTQ246" s="92"/>
      <c r="RTR246" s="92"/>
      <c r="RTS246" s="92"/>
      <c r="RTT246" s="92"/>
      <c r="RTU246" s="92"/>
      <c r="RTV246" s="92"/>
      <c r="RTW246" s="92"/>
      <c r="RTX246" s="92"/>
      <c r="RTY246" s="92"/>
      <c r="RTZ246" s="92"/>
      <c r="RUA246" s="92"/>
      <c r="RUB246" s="92"/>
      <c r="RUC246" s="92"/>
      <c r="RUD246" s="92"/>
      <c r="RUE246" s="92"/>
      <c r="RUF246" s="92"/>
      <c r="RUG246" s="92"/>
      <c r="RUH246" s="92"/>
      <c r="RUI246" s="92"/>
      <c r="RUJ246" s="92"/>
      <c r="RUK246" s="92"/>
      <c r="RUL246" s="92"/>
      <c r="RUM246" s="92"/>
      <c r="RUN246" s="92"/>
      <c r="RUO246" s="92"/>
      <c r="RUP246" s="92"/>
      <c r="RUQ246" s="92"/>
      <c r="RUR246" s="92"/>
      <c r="RUS246" s="92"/>
      <c r="RUT246" s="92"/>
      <c r="RUU246" s="92"/>
      <c r="RUV246" s="92"/>
      <c r="RUW246" s="92"/>
      <c r="RUX246" s="92"/>
      <c r="RUY246" s="92"/>
      <c r="RUZ246" s="92"/>
      <c r="RVA246" s="92"/>
      <c r="RVB246" s="92"/>
      <c r="RVC246" s="92"/>
      <c r="RVD246" s="92"/>
      <c r="RVE246" s="92"/>
      <c r="RVF246" s="92"/>
      <c r="RVG246" s="92"/>
      <c r="RVH246" s="92"/>
      <c r="RVI246" s="92"/>
      <c r="RVJ246" s="92"/>
      <c r="RVK246" s="92"/>
      <c r="RVL246" s="92"/>
      <c r="RVM246" s="92"/>
      <c r="RVN246" s="92"/>
      <c r="RVO246" s="92"/>
      <c r="RVP246" s="92"/>
      <c r="RVQ246" s="92"/>
      <c r="RVR246" s="92"/>
      <c r="RVS246" s="92"/>
      <c r="RVT246" s="92"/>
      <c r="RVU246" s="92"/>
      <c r="RVV246" s="92"/>
      <c r="RVW246" s="92"/>
      <c r="RVX246" s="92"/>
      <c r="RVY246" s="92"/>
      <c r="RVZ246" s="92"/>
      <c r="RWA246" s="92"/>
      <c r="RWB246" s="92"/>
      <c r="RWC246" s="92"/>
      <c r="RWD246" s="92"/>
      <c r="RWE246" s="92"/>
      <c r="RWF246" s="92"/>
      <c r="RWG246" s="92"/>
      <c r="RWH246" s="92"/>
      <c r="RWI246" s="92"/>
      <c r="RWJ246" s="92"/>
      <c r="RWK246" s="92"/>
      <c r="RWL246" s="92"/>
      <c r="RWM246" s="92"/>
      <c r="RWN246" s="92"/>
      <c r="RWO246" s="92"/>
      <c r="RWP246" s="92"/>
      <c r="RWQ246" s="92"/>
      <c r="RWR246" s="92"/>
      <c r="RWS246" s="92"/>
      <c r="RWT246" s="92"/>
      <c r="RWU246" s="92"/>
      <c r="RWV246" s="92"/>
      <c r="RWW246" s="92"/>
      <c r="RWX246" s="92"/>
      <c r="RWY246" s="92"/>
      <c r="RWZ246" s="92"/>
      <c r="RXA246" s="92"/>
      <c r="RXB246" s="92"/>
      <c r="RXC246" s="92"/>
      <c r="RXD246" s="92"/>
      <c r="RXE246" s="92"/>
      <c r="RXF246" s="92"/>
      <c r="RXG246" s="92"/>
      <c r="RXH246" s="92"/>
      <c r="RXI246" s="92"/>
      <c r="RXJ246" s="92"/>
      <c r="RXK246" s="92"/>
      <c r="RXL246" s="92"/>
      <c r="RXM246" s="92"/>
      <c r="RXN246" s="92"/>
      <c r="RXO246" s="92"/>
      <c r="RXP246" s="92"/>
      <c r="RXQ246" s="92"/>
      <c r="RXR246" s="92"/>
      <c r="RXS246" s="92"/>
      <c r="RXT246" s="92"/>
      <c r="RXU246" s="92"/>
      <c r="RXV246" s="92"/>
      <c r="RXW246" s="92"/>
      <c r="RXX246" s="92"/>
      <c r="RXY246" s="92"/>
      <c r="RXZ246" s="92"/>
      <c r="RYA246" s="92"/>
      <c r="RYB246" s="92"/>
      <c r="RYC246" s="92"/>
      <c r="RYD246" s="92"/>
      <c r="RYE246" s="92"/>
      <c r="RYF246" s="92"/>
      <c r="RYG246" s="92"/>
      <c r="RYH246" s="92"/>
      <c r="RYI246" s="92"/>
      <c r="RYJ246" s="92"/>
      <c r="RYK246" s="92"/>
      <c r="RYL246" s="92"/>
      <c r="RYM246" s="92"/>
      <c r="RYN246" s="92"/>
      <c r="RYO246" s="92"/>
      <c r="RYP246" s="92"/>
      <c r="RYQ246" s="92"/>
      <c r="RYR246" s="92"/>
      <c r="RYS246" s="92"/>
      <c r="RYT246" s="92"/>
      <c r="RYU246" s="92"/>
      <c r="RYV246" s="92"/>
      <c r="RYW246" s="92"/>
      <c r="RYX246" s="92"/>
      <c r="RYY246" s="92"/>
      <c r="RYZ246" s="92"/>
      <c r="RZA246" s="92"/>
      <c r="RZB246" s="92"/>
      <c r="RZC246" s="92"/>
      <c r="RZD246" s="92"/>
      <c r="RZE246" s="92"/>
      <c r="RZF246" s="92"/>
      <c r="RZG246" s="92"/>
      <c r="RZH246" s="92"/>
      <c r="RZI246" s="92"/>
      <c r="RZJ246" s="92"/>
      <c r="RZK246" s="92"/>
      <c r="RZL246" s="92"/>
      <c r="RZM246" s="92"/>
      <c r="RZN246" s="92"/>
      <c r="RZO246" s="92"/>
      <c r="RZP246" s="92"/>
      <c r="RZQ246" s="92"/>
      <c r="RZR246" s="92"/>
      <c r="RZS246" s="92"/>
      <c r="RZT246" s="92"/>
      <c r="RZU246" s="92"/>
      <c r="RZV246" s="92"/>
      <c r="RZW246" s="92"/>
      <c r="RZX246" s="92"/>
      <c r="RZY246" s="92"/>
      <c r="RZZ246" s="92"/>
      <c r="SAA246" s="92"/>
      <c r="SAB246" s="92"/>
      <c r="SAC246" s="92"/>
      <c r="SAD246" s="92"/>
      <c r="SAE246" s="92"/>
      <c r="SAF246" s="92"/>
      <c r="SAG246" s="92"/>
      <c r="SAH246" s="92"/>
      <c r="SAI246" s="92"/>
      <c r="SAJ246" s="92"/>
      <c r="SAK246" s="92"/>
      <c r="SAL246" s="92"/>
      <c r="SAM246" s="92"/>
      <c r="SAN246" s="92"/>
      <c r="SAO246" s="92"/>
      <c r="SAP246" s="92"/>
      <c r="SAQ246" s="92"/>
      <c r="SAR246" s="92"/>
      <c r="SAS246" s="92"/>
      <c r="SAT246" s="92"/>
      <c r="SAU246" s="92"/>
      <c r="SAV246" s="92"/>
      <c r="SAW246" s="92"/>
      <c r="SAX246" s="92"/>
      <c r="SAY246" s="92"/>
      <c r="SAZ246" s="92"/>
      <c r="SBA246" s="92"/>
      <c r="SBB246" s="92"/>
      <c r="SBC246" s="92"/>
      <c r="SBD246" s="92"/>
      <c r="SBE246" s="92"/>
      <c r="SBF246" s="92"/>
      <c r="SBG246" s="92"/>
      <c r="SBH246" s="92"/>
      <c r="SBI246" s="92"/>
      <c r="SBJ246" s="92"/>
      <c r="SBK246" s="92"/>
      <c r="SBL246" s="92"/>
      <c r="SBM246" s="92"/>
      <c r="SBN246" s="92"/>
      <c r="SBO246" s="92"/>
      <c r="SBP246" s="92"/>
      <c r="SBQ246" s="92"/>
      <c r="SBR246" s="92"/>
      <c r="SBS246" s="92"/>
      <c r="SBT246" s="92"/>
      <c r="SBU246" s="92"/>
      <c r="SBV246" s="92"/>
      <c r="SBW246" s="92"/>
      <c r="SBX246" s="92"/>
      <c r="SBY246" s="92"/>
      <c r="SBZ246" s="92"/>
      <c r="SCA246" s="92"/>
      <c r="SCB246" s="92"/>
      <c r="SCC246" s="92"/>
      <c r="SCD246" s="92"/>
      <c r="SCE246" s="92"/>
      <c r="SCF246" s="92"/>
      <c r="SCG246" s="92"/>
      <c r="SCH246" s="92"/>
      <c r="SCI246" s="92"/>
      <c r="SCJ246" s="92"/>
      <c r="SCK246" s="92"/>
      <c r="SCL246" s="92"/>
      <c r="SCM246" s="92"/>
      <c r="SCN246" s="92"/>
      <c r="SCO246" s="92"/>
      <c r="SCP246" s="92"/>
      <c r="SCQ246" s="92"/>
      <c r="SCR246" s="92"/>
      <c r="SCS246" s="92"/>
      <c r="SCT246" s="92"/>
      <c r="SCU246" s="92"/>
      <c r="SCV246" s="92"/>
      <c r="SCW246" s="92"/>
      <c r="SCX246" s="92"/>
      <c r="SCY246" s="92"/>
      <c r="SCZ246" s="92"/>
      <c r="SDA246" s="92"/>
      <c r="SDB246" s="92"/>
      <c r="SDC246" s="92"/>
      <c r="SDD246" s="92"/>
      <c r="SDE246" s="92"/>
      <c r="SDF246" s="92"/>
      <c r="SDG246" s="92"/>
      <c r="SDH246" s="92"/>
      <c r="SDI246" s="92"/>
      <c r="SDJ246" s="92"/>
      <c r="SDK246" s="92"/>
      <c r="SDL246" s="92"/>
      <c r="SDM246" s="92"/>
      <c r="SDN246" s="92"/>
      <c r="SDO246" s="92"/>
      <c r="SDP246" s="92"/>
      <c r="SDQ246" s="92"/>
      <c r="SDR246" s="92"/>
      <c r="SDS246" s="92"/>
      <c r="SDT246" s="92"/>
      <c r="SDU246" s="92"/>
      <c r="SDV246" s="92"/>
      <c r="SDW246" s="92"/>
      <c r="SDX246" s="92"/>
      <c r="SDY246" s="92"/>
      <c r="SDZ246" s="92"/>
      <c r="SEA246" s="92"/>
      <c r="SEB246" s="92"/>
      <c r="SEC246" s="92"/>
      <c r="SED246" s="92"/>
      <c r="SEE246" s="92"/>
      <c r="SEF246" s="92"/>
      <c r="SEG246" s="92"/>
      <c r="SEH246" s="92"/>
      <c r="SEI246" s="92"/>
      <c r="SEJ246" s="92"/>
      <c r="SEK246" s="92"/>
      <c r="SEL246" s="92"/>
      <c r="SEM246" s="92"/>
      <c r="SEN246" s="92"/>
      <c r="SEO246" s="92"/>
      <c r="SEP246" s="92"/>
      <c r="SEQ246" s="92"/>
      <c r="SER246" s="92"/>
      <c r="SES246" s="92"/>
      <c r="SET246" s="92"/>
      <c r="SEU246" s="92"/>
      <c r="SEV246" s="92"/>
      <c r="SEW246" s="92"/>
      <c r="SEX246" s="92"/>
      <c r="SEY246" s="92"/>
      <c r="SEZ246" s="92"/>
      <c r="SFA246" s="92"/>
      <c r="SFB246" s="92"/>
      <c r="SFC246" s="92"/>
      <c r="SFD246" s="92"/>
      <c r="SFE246" s="92"/>
      <c r="SFF246" s="92"/>
      <c r="SFG246" s="92"/>
      <c r="SFH246" s="92"/>
      <c r="SFI246" s="92"/>
      <c r="SFJ246" s="92"/>
      <c r="SFK246" s="92"/>
      <c r="SFL246" s="92"/>
      <c r="SFM246" s="92"/>
      <c r="SFN246" s="92"/>
      <c r="SFO246" s="92"/>
      <c r="SFP246" s="92"/>
      <c r="SFQ246" s="92"/>
      <c r="SFR246" s="92"/>
      <c r="SFS246" s="92"/>
      <c r="SFT246" s="92"/>
      <c r="SFU246" s="92"/>
      <c r="SFV246" s="92"/>
      <c r="SFW246" s="92"/>
      <c r="SFX246" s="92"/>
      <c r="SFY246" s="92"/>
      <c r="SFZ246" s="92"/>
      <c r="SGA246" s="92"/>
      <c r="SGB246" s="92"/>
      <c r="SGC246" s="92"/>
      <c r="SGD246" s="92"/>
      <c r="SGE246" s="92"/>
      <c r="SGF246" s="92"/>
      <c r="SGG246" s="92"/>
      <c r="SGH246" s="92"/>
      <c r="SGI246" s="92"/>
      <c r="SGJ246" s="92"/>
      <c r="SGK246" s="92"/>
      <c r="SGL246" s="92"/>
      <c r="SGM246" s="92"/>
      <c r="SGN246" s="92"/>
      <c r="SGO246" s="92"/>
      <c r="SGP246" s="92"/>
      <c r="SGQ246" s="92"/>
      <c r="SGR246" s="92"/>
      <c r="SGS246" s="92"/>
      <c r="SGT246" s="92"/>
      <c r="SGU246" s="92"/>
      <c r="SGV246" s="92"/>
      <c r="SGW246" s="92"/>
      <c r="SGX246" s="92"/>
      <c r="SGY246" s="92"/>
      <c r="SGZ246" s="92"/>
      <c r="SHA246" s="92"/>
      <c r="SHB246" s="92"/>
      <c r="SHC246" s="92"/>
      <c r="SHD246" s="92"/>
      <c r="SHE246" s="92"/>
      <c r="SHF246" s="92"/>
      <c r="SHG246" s="92"/>
      <c r="SHH246" s="92"/>
      <c r="SHI246" s="92"/>
      <c r="SHJ246" s="92"/>
      <c r="SHK246" s="92"/>
      <c r="SHL246" s="92"/>
      <c r="SHM246" s="92"/>
      <c r="SHN246" s="92"/>
      <c r="SHO246" s="92"/>
      <c r="SHP246" s="92"/>
      <c r="SHQ246" s="92"/>
      <c r="SHR246" s="92"/>
      <c r="SHS246" s="92"/>
      <c r="SHT246" s="92"/>
      <c r="SHU246" s="92"/>
      <c r="SHV246" s="92"/>
      <c r="SHW246" s="92"/>
      <c r="SHX246" s="92"/>
      <c r="SHY246" s="92"/>
      <c r="SHZ246" s="92"/>
      <c r="SIA246" s="92"/>
      <c r="SIB246" s="92"/>
      <c r="SIC246" s="92"/>
      <c r="SID246" s="92"/>
      <c r="SIE246" s="92"/>
      <c r="SIF246" s="92"/>
      <c r="SIG246" s="92"/>
      <c r="SIH246" s="92"/>
      <c r="SII246" s="92"/>
      <c r="SIJ246" s="92"/>
      <c r="SIK246" s="92"/>
      <c r="SIL246" s="92"/>
      <c r="SIM246" s="92"/>
      <c r="SIN246" s="92"/>
      <c r="SIO246" s="92"/>
      <c r="SIP246" s="92"/>
      <c r="SIQ246" s="92"/>
      <c r="SIR246" s="92"/>
      <c r="SIS246" s="92"/>
      <c r="SIT246" s="92"/>
      <c r="SIU246" s="92"/>
      <c r="SIV246" s="92"/>
      <c r="SIW246" s="92"/>
      <c r="SIX246" s="92"/>
      <c r="SIY246" s="92"/>
      <c r="SIZ246" s="92"/>
      <c r="SJA246" s="92"/>
      <c r="SJB246" s="92"/>
      <c r="SJC246" s="92"/>
      <c r="SJD246" s="92"/>
      <c r="SJE246" s="92"/>
      <c r="SJF246" s="92"/>
      <c r="SJG246" s="92"/>
      <c r="SJH246" s="92"/>
      <c r="SJI246" s="92"/>
      <c r="SJJ246" s="92"/>
      <c r="SJK246" s="92"/>
      <c r="SJL246" s="92"/>
      <c r="SJM246" s="92"/>
      <c r="SJN246" s="92"/>
      <c r="SJO246" s="92"/>
      <c r="SJP246" s="92"/>
      <c r="SJQ246" s="92"/>
      <c r="SJR246" s="92"/>
      <c r="SJS246" s="92"/>
      <c r="SJT246" s="92"/>
      <c r="SJU246" s="92"/>
      <c r="SJV246" s="92"/>
      <c r="SJW246" s="92"/>
      <c r="SJX246" s="92"/>
      <c r="SJY246" s="92"/>
      <c r="SJZ246" s="92"/>
      <c r="SKA246" s="92"/>
      <c r="SKB246" s="92"/>
      <c r="SKC246" s="92"/>
      <c r="SKD246" s="92"/>
      <c r="SKE246" s="92"/>
      <c r="SKF246" s="92"/>
      <c r="SKG246" s="92"/>
      <c r="SKH246" s="92"/>
      <c r="SKI246" s="92"/>
      <c r="SKJ246" s="92"/>
      <c r="SKK246" s="92"/>
      <c r="SKL246" s="92"/>
      <c r="SKM246" s="92"/>
      <c r="SKN246" s="92"/>
      <c r="SKO246" s="92"/>
      <c r="SKP246" s="92"/>
      <c r="SKQ246" s="92"/>
      <c r="SKR246" s="92"/>
      <c r="SKS246" s="92"/>
      <c r="SKT246" s="92"/>
      <c r="SKU246" s="92"/>
      <c r="SKV246" s="92"/>
      <c r="SKW246" s="92"/>
      <c r="SKX246" s="92"/>
      <c r="SKY246" s="92"/>
      <c r="SKZ246" s="92"/>
      <c r="SLA246" s="92"/>
      <c r="SLB246" s="92"/>
      <c r="SLC246" s="92"/>
      <c r="SLD246" s="92"/>
      <c r="SLE246" s="92"/>
      <c r="SLF246" s="92"/>
      <c r="SLG246" s="92"/>
      <c r="SLH246" s="92"/>
      <c r="SLI246" s="92"/>
      <c r="SLJ246" s="92"/>
      <c r="SLK246" s="92"/>
      <c r="SLL246" s="92"/>
      <c r="SLM246" s="92"/>
      <c r="SLN246" s="92"/>
      <c r="SLO246" s="92"/>
      <c r="SLP246" s="92"/>
      <c r="SLQ246" s="92"/>
      <c r="SLR246" s="92"/>
      <c r="SLS246" s="92"/>
      <c r="SLT246" s="92"/>
      <c r="SLU246" s="92"/>
      <c r="SLV246" s="92"/>
      <c r="SLW246" s="92"/>
      <c r="SLX246" s="92"/>
      <c r="SLY246" s="92"/>
      <c r="SLZ246" s="92"/>
      <c r="SMA246" s="92"/>
      <c r="SMB246" s="92"/>
      <c r="SMC246" s="92"/>
      <c r="SMD246" s="92"/>
      <c r="SME246" s="92"/>
      <c r="SMF246" s="92"/>
      <c r="SMG246" s="92"/>
      <c r="SMH246" s="92"/>
      <c r="SMI246" s="92"/>
      <c r="SMJ246" s="92"/>
      <c r="SMK246" s="92"/>
      <c r="SML246" s="92"/>
      <c r="SMM246" s="92"/>
      <c r="SMN246" s="92"/>
      <c r="SMO246" s="92"/>
      <c r="SMP246" s="92"/>
      <c r="SMQ246" s="92"/>
      <c r="SMR246" s="92"/>
      <c r="SMS246" s="92"/>
      <c r="SMT246" s="92"/>
      <c r="SMU246" s="92"/>
      <c r="SMV246" s="92"/>
      <c r="SMW246" s="92"/>
      <c r="SMX246" s="92"/>
      <c r="SMY246" s="92"/>
      <c r="SMZ246" s="92"/>
      <c r="SNA246" s="92"/>
      <c r="SNB246" s="92"/>
      <c r="SNC246" s="92"/>
      <c r="SND246" s="92"/>
      <c r="SNE246" s="92"/>
      <c r="SNF246" s="92"/>
      <c r="SNG246" s="92"/>
      <c r="SNH246" s="92"/>
      <c r="SNI246" s="92"/>
      <c r="SNJ246" s="92"/>
      <c r="SNK246" s="92"/>
      <c r="SNL246" s="92"/>
      <c r="SNM246" s="92"/>
      <c r="SNN246" s="92"/>
      <c r="SNO246" s="92"/>
      <c r="SNP246" s="92"/>
      <c r="SNQ246" s="92"/>
      <c r="SNR246" s="92"/>
      <c r="SNS246" s="92"/>
      <c r="SNT246" s="92"/>
      <c r="SNU246" s="92"/>
      <c r="SNV246" s="92"/>
      <c r="SNW246" s="92"/>
      <c r="SNX246" s="92"/>
      <c r="SNY246" s="92"/>
      <c r="SNZ246" s="92"/>
      <c r="SOA246" s="92"/>
      <c r="SOB246" s="92"/>
      <c r="SOC246" s="92"/>
      <c r="SOD246" s="92"/>
      <c r="SOE246" s="92"/>
      <c r="SOF246" s="92"/>
      <c r="SOG246" s="92"/>
      <c r="SOH246" s="92"/>
      <c r="SOI246" s="92"/>
      <c r="SOJ246" s="92"/>
      <c r="SOK246" s="92"/>
      <c r="SOL246" s="92"/>
      <c r="SOM246" s="92"/>
      <c r="SON246" s="92"/>
      <c r="SOO246" s="92"/>
      <c r="SOP246" s="92"/>
      <c r="SOQ246" s="92"/>
      <c r="SOR246" s="92"/>
      <c r="SOS246" s="92"/>
      <c r="SOT246" s="92"/>
      <c r="SOU246" s="92"/>
      <c r="SOV246" s="92"/>
      <c r="SOW246" s="92"/>
      <c r="SOX246" s="92"/>
      <c r="SOY246" s="92"/>
      <c r="SOZ246" s="92"/>
      <c r="SPA246" s="92"/>
      <c r="SPB246" s="92"/>
      <c r="SPC246" s="92"/>
      <c r="SPD246" s="92"/>
      <c r="SPE246" s="92"/>
      <c r="SPF246" s="92"/>
      <c r="SPG246" s="92"/>
      <c r="SPH246" s="92"/>
      <c r="SPI246" s="92"/>
      <c r="SPJ246" s="92"/>
      <c r="SPK246" s="92"/>
      <c r="SPL246" s="92"/>
      <c r="SPM246" s="92"/>
      <c r="SPN246" s="92"/>
      <c r="SPO246" s="92"/>
      <c r="SPP246" s="92"/>
      <c r="SPQ246" s="92"/>
      <c r="SPR246" s="92"/>
      <c r="SPS246" s="92"/>
      <c r="SPT246" s="92"/>
      <c r="SPU246" s="92"/>
      <c r="SPV246" s="92"/>
      <c r="SPW246" s="92"/>
      <c r="SPX246" s="92"/>
      <c r="SPY246" s="92"/>
      <c r="SPZ246" s="92"/>
      <c r="SQA246" s="92"/>
      <c r="SQB246" s="92"/>
      <c r="SQC246" s="92"/>
      <c r="SQD246" s="92"/>
      <c r="SQE246" s="92"/>
      <c r="SQF246" s="92"/>
      <c r="SQG246" s="92"/>
      <c r="SQH246" s="92"/>
      <c r="SQI246" s="92"/>
      <c r="SQJ246" s="92"/>
      <c r="SQK246" s="92"/>
      <c r="SQL246" s="92"/>
      <c r="SQM246" s="92"/>
      <c r="SQN246" s="92"/>
      <c r="SQO246" s="92"/>
      <c r="SQP246" s="92"/>
      <c r="SQQ246" s="92"/>
      <c r="SQR246" s="92"/>
      <c r="SQS246" s="92"/>
      <c r="SQT246" s="92"/>
      <c r="SQU246" s="92"/>
      <c r="SQV246" s="92"/>
      <c r="SQW246" s="92"/>
      <c r="SQX246" s="92"/>
      <c r="SQY246" s="92"/>
      <c r="SQZ246" s="92"/>
      <c r="SRA246" s="92"/>
      <c r="SRB246" s="92"/>
      <c r="SRC246" s="92"/>
      <c r="SRD246" s="92"/>
      <c r="SRE246" s="92"/>
      <c r="SRF246" s="92"/>
      <c r="SRG246" s="92"/>
      <c r="SRH246" s="92"/>
      <c r="SRI246" s="92"/>
      <c r="SRJ246" s="92"/>
      <c r="SRK246" s="92"/>
      <c r="SRL246" s="92"/>
      <c r="SRM246" s="92"/>
      <c r="SRN246" s="92"/>
      <c r="SRO246" s="92"/>
      <c r="SRP246" s="92"/>
      <c r="SRQ246" s="92"/>
      <c r="SRR246" s="92"/>
      <c r="SRS246" s="92"/>
      <c r="SRT246" s="92"/>
      <c r="SRU246" s="92"/>
      <c r="SRV246" s="92"/>
      <c r="SRW246" s="92"/>
      <c r="SRX246" s="92"/>
      <c r="SRY246" s="92"/>
      <c r="SRZ246" s="92"/>
      <c r="SSA246" s="92"/>
      <c r="SSB246" s="92"/>
      <c r="SSC246" s="92"/>
      <c r="SSD246" s="92"/>
      <c r="SSE246" s="92"/>
      <c r="SSF246" s="92"/>
      <c r="SSG246" s="92"/>
      <c r="SSH246" s="92"/>
      <c r="SSI246" s="92"/>
      <c r="SSJ246" s="92"/>
      <c r="SSK246" s="92"/>
      <c r="SSL246" s="92"/>
      <c r="SSM246" s="92"/>
      <c r="SSN246" s="92"/>
      <c r="SSO246" s="92"/>
      <c r="SSP246" s="92"/>
      <c r="SSQ246" s="92"/>
      <c r="SSR246" s="92"/>
      <c r="SSS246" s="92"/>
      <c r="SST246" s="92"/>
      <c r="SSU246" s="92"/>
      <c r="SSV246" s="92"/>
      <c r="SSW246" s="92"/>
      <c r="SSX246" s="92"/>
      <c r="SSY246" s="92"/>
      <c r="SSZ246" s="92"/>
      <c r="STA246" s="92"/>
      <c r="STB246" s="92"/>
      <c r="STC246" s="92"/>
      <c r="STD246" s="92"/>
      <c r="STE246" s="92"/>
      <c r="STF246" s="92"/>
      <c r="STG246" s="92"/>
      <c r="STH246" s="92"/>
      <c r="STI246" s="92"/>
      <c r="STJ246" s="92"/>
      <c r="STK246" s="92"/>
      <c r="STL246" s="92"/>
      <c r="STM246" s="92"/>
      <c r="STN246" s="92"/>
      <c r="STO246" s="92"/>
      <c r="STP246" s="92"/>
      <c r="STQ246" s="92"/>
      <c r="STR246" s="92"/>
      <c r="STS246" s="92"/>
      <c r="STT246" s="92"/>
      <c r="STU246" s="92"/>
      <c r="STV246" s="92"/>
      <c r="STW246" s="92"/>
      <c r="STX246" s="92"/>
      <c r="STY246" s="92"/>
      <c r="STZ246" s="92"/>
      <c r="SUA246" s="92"/>
      <c r="SUB246" s="92"/>
      <c r="SUC246" s="92"/>
      <c r="SUD246" s="92"/>
      <c r="SUE246" s="92"/>
      <c r="SUF246" s="92"/>
      <c r="SUG246" s="92"/>
      <c r="SUH246" s="92"/>
      <c r="SUI246" s="92"/>
      <c r="SUJ246" s="92"/>
      <c r="SUK246" s="92"/>
      <c r="SUL246" s="92"/>
      <c r="SUM246" s="92"/>
      <c r="SUN246" s="92"/>
      <c r="SUO246" s="92"/>
      <c r="SUP246" s="92"/>
      <c r="SUQ246" s="92"/>
      <c r="SUR246" s="92"/>
      <c r="SUS246" s="92"/>
      <c r="SUT246" s="92"/>
      <c r="SUU246" s="92"/>
      <c r="SUV246" s="92"/>
      <c r="SUW246" s="92"/>
      <c r="SUX246" s="92"/>
      <c r="SUY246" s="92"/>
      <c r="SUZ246" s="92"/>
      <c r="SVA246" s="92"/>
      <c r="SVB246" s="92"/>
      <c r="SVC246" s="92"/>
      <c r="SVD246" s="92"/>
      <c r="SVE246" s="92"/>
      <c r="SVF246" s="92"/>
      <c r="SVG246" s="92"/>
      <c r="SVH246" s="92"/>
      <c r="SVI246" s="92"/>
      <c r="SVJ246" s="92"/>
      <c r="SVK246" s="92"/>
      <c r="SVL246" s="92"/>
      <c r="SVM246" s="92"/>
      <c r="SVN246" s="92"/>
      <c r="SVO246" s="92"/>
      <c r="SVP246" s="92"/>
      <c r="SVQ246" s="92"/>
      <c r="SVR246" s="92"/>
      <c r="SVS246" s="92"/>
      <c r="SVT246" s="92"/>
      <c r="SVU246" s="92"/>
      <c r="SVV246" s="92"/>
      <c r="SVW246" s="92"/>
      <c r="SVX246" s="92"/>
      <c r="SVY246" s="92"/>
      <c r="SVZ246" s="92"/>
      <c r="SWA246" s="92"/>
      <c r="SWB246" s="92"/>
      <c r="SWC246" s="92"/>
      <c r="SWD246" s="92"/>
      <c r="SWE246" s="92"/>
      <c r="SWF246" s="92"/>
      <c r="SWG246" s="92"/>
      <c r="SWH246" s="92"/>
      <c r="SWI246" s="92"/>
      <c r="SWJ246" s="92"/>
      <c r="SWK246" s="92"/>
      <c r="SWL246" s="92"/>
      <c r="SWM246" s="92"/>
      <c r="SWN246" s="92"/>
      <c r="SWO246" s="92"/>
      <c r="SWP246" s="92"/>
      <c r="SWQ246" s="92"/>
      <c r="SWR246" s="92"/>
      <c r="SWS246" s="92"/>
      <c r="SWT246" s="92"/>
      <c r="SWU246" s="92"/>
      <c r="SWV246" s="92"/>
      <c r="SWW246" s="92"/>
      <c r="SWX246" s="92"/>
      <c r="SWY246" s="92"/>
      <c r="SWZ246" s="92"/>
      <c r="SXA246" s="92"/>
      <c r="SXB246" s="92"/>
      <c r="SXC246" s="92"/>
      <c r="SXD246" s="92"/>
      <c r="SXE246" s="92"/>
      <c r="SXF246" s="92"/>
      <c r="SXG246" s="92"/>
      <c r="SXH246" s="92"/>
      <c r="SXI246" s="92"/>
      <c r="SXJ246" s="92"/>
      <c r="SXK246" s="92"/>
      <c r="SXL246" s="92"/>
      <c r="SXM246" s="92"/>
      <c r="SXN246" s="92"/>
      <c r="SXO246" s="92"/>
      <c r="SXP246" s="92"/>
      <c r="SXQ246" s="92"/>
      <c r="SXR246" s="92"/>
      <c r="SXS246" s="92"/>
      <c r="SXT246" s="92"/>
      <c r="SXU246" s="92"/>
      <c r="SXV246" s="92"/>
      <c r="SXW246" s="92"/>
      <c r="SXX246" s="92"/>
      <c r="SXY246" s="92"/>
      <c r="SXZ246" s="92"/>
      <c r="SYA246" s="92"/>
      <c r="SYB246" s="92"/>
      <c r="SYC246" s="92"/>
      <c r="SYD246" s="92"/>
      <c r="SYE246" s="92"/>
      <c r="SYF246" s="92"/>
      <c r="SYG246" s="92"/>
      <c r="SYH246" s="92"/>
      <c r="SYI246" s="92"/>
      <c r="SYJ246" s="92"/>
      <c r="SYK246" s="92"/>
      <c r="SYL246" s="92"/>
      <c r="SYM246" s="92"/>
      <c r="SYN246" s="92"/>
      <c r="SYO246" s="92"/>
      <c r="SYP246" s="92"/>
      <c r="SYQ246" s="92"/>
      <c r="SYR246" s="92"/>
      <c r="SYS246" s="92"/>
      <c r="SYT246" s="92"/>
      <c r="SYU246" s="92"/>
      <c r="SYV246" s="92"/>
      <c r="SYW246" s="92"/>
      <c r="SYX246" s="92"/>
      <c r="SYY246" s="92"/>
      <c r="SYZ246" s="92"/>
      <c r="SZA246" s="92"/>
      <c r="SZB246" s="92"/>
      <c r="SZC246" s="92"/>
      <c r="SZD246" s="92"/>
      <c r="SZE246" s="92"/>
      <c r="SZF246" s="92"/>
      <c r="SZG246" s="92"/>
      <c r="SZH246" s="92"/>
      <c r="SZI246" s="92"/>
      <c r="SZJ246" s="92"/>
      <c r="SZK246" s="92"/>
      <c r="SZL246" s="92"/>
      <c r="SZM246" s="92"/>
      <c r="SZN246" s="92"/>
      <c r="SZO246" s="92"/>
      <c r="SZP246" s="92"/>
      <c r="SZQ246" s="92"/>
      <c r="SZR246" s="92"/>
      <c r="SZS246" s="92"/>
      <c r="SZT246" s="92"/>
      <c r="SZU246" s="92"/>
      <c r="SZV246" s="92"/>
      <c r="SZW246" s="92"/>
      <c r="SZX246" s="92"/>
      <c r="SZY246" s="92"/>
      <c r="SZZ246" s="92"/>
      <c r="TAA246" s="92"/>
      <c r="TAB246" s="92"/>
      <c r="TAC246" s="92"/>
      <c r="TAD246" s="92"/>
      <c r="TAE246" s="92"/>
      <c r="TAF246" s="92"/>
      <c r="TAG246" s="92"/>
      <c r="TAH246" s="92"/>
      <c r="TAI246" s="92"/>
      <c r="TAJ246" s="92"/>
      <c r="TAK246" s="92"/>
      <c r="TAL246" s="92"/>
      <c r="TAM246" s="92"/>
      <c r="TAN246" s="92"/>
      <c r="TAO246" s="92"/>
      <c r="TAP246" s="92"/>
      <c r="TAQ246" s="92"/>
      <c r="TAR246" s="92"/>
      <c r="TAS246" s="92"/>
      <c r="TAT246" s="92"/>
      <c r="TAU246" s="92"/>
      <c r="TAV246" s="92"/>
      <c r="TAW246" s="92"/>
      <c r="TAX246" s="92"/>
      <c r="TAY246" s="92"/>
      <c r="TAZ246" s="92"/>
      <c r="TBA246" s="92"/>
      <c r="TBB246" s="92"/>
      <c r="TBC246" s="92"/>
      <c r="TBD246" s="92"/>
      <c r="TBE246" s="92"/>
      <c r="TBF246" s="92"/>
      <c r="TBG246" s="92"/>
      <c r="TBH246" s="92"/>
      <c r="TBI246" s="92"/>
      <c r="TBJ246" s="92"/>
      <c r="TBK246" s="92"/>
      <c r="TBL246" s="92"/>
      <c r="TBM246" s="92"/>
      <c r="TBN246" s="92"/>
      <c r="TBO246" s="92"/>
      <c r="TBP246" s="92"/>
      <c r="TBQ246" s="92"/>
      <c r="TBR246" s="92"/>
      <c r="TBS246" s="92"/>
      <c r="TBT246" s="92"/>
      <c r="TBU246" s="92"/>
      <c r="TBV246" s="92"/>
      <c r="TBW246" s="92"/>
      <c r="TBX246" s="92"/>
      <c r="TBY246" s="92"/>
      <c r="TBZ246" s="92"/>
      <c r="TCA246" s="92"/>
      <c r="TCB246" s="92"/>
      <c r="TCC246" s="92"/>
      <c r="TCD246" s="92"/>
      <c r="TCE246" s="92"/>
      <c r="TCF246" s="92"/>
      <c r="TCG246" s="92"/>
      <c r="TCH246" s="92"/>
      <c r="TCI246" s="92"/>
      <c r="TCJ246" s="92"/>
      <c r="TCK246" s="92"/>
      <c r="TCL246" s="92"/>
      <c r="TCM246" s="92"/>
      <c r="TCN246" s="92"/>
      <c r="TCO246" s="92"/>
      <c r="TCP246" s="92"/>
      <c r="TCQ246" s="92"/>
      <c r="TCR246" s="92"/>
      <c r="TCS246" s="92"/>
      <c r="TCT246" s="92"/>
      <c r="TCU246" s="92"/>
      <c r="TCV246" s="92"/>
      <c r="TCW246" s="92"/>
      <c r="TCX246" s="92"/>
      <c r="TCY246" s="92"/>
      <c r="TCZ246" s="92"/>
      <c r="TDA246" s="92"/>
      <c r="TDB246" s="92"/>
      <c r="TDC246" s="92"/>
      <c r="TDD246" s="92"/>
      <c r="TDE246" s="92"/>
      <c r="TDF246" s="92"/>
      <c r="TDG246" s="92"/>
      <c r="TDH246" s="92"/>
      <c r="TDI246" s="92"/>
      <c r="TDJ246" s="92"/>
      <c r="TDK246" s="92"/>
      <c r="TDL246" s="92"/>
      <c r="TDM246" s="92"/>
      <c r="TDN246" s="92"/>
      <c r="TDO246" s="92"/>
      <c r="TDP246" s="92"/>
      <c r="TDQ246" s="92"/>
      <c r="TDR246" s="92"/>
      <c r="TDS246" s="92"/>
      <c r="TDT246" s="92"/>
      <c r="TDU246" s="92"/>
      <c r="TDV246" s="92"/>
      <c r="TDW246" s="92"/>
      <c r="TDX246" s="92"/>
      <c r="TDY246" s="92"/>
      <c r="TDZ246" s="92"/>
      <c r="TEA246" s="92"/>
      <c r="TEB246" s="92"/>
      <c r="TEC246" s="92"/>
      <c r="TED246" s="92"/>
      <c r="TEE246" s="92"/>
      <c r="TEF246" s="92"/>
      <c r="TEG246" s="92"/>
      <c r="TEH246" s="92"/>
      <c r="TEI246" s="92"/>
      <c r="TEJ246" s="92"/>
      <c r="TEK246" s="92"/>
      <c r="TEL246" s="92"/>
      <c r="TEM246" s="92"/>
      <c r="TEN246" s="92"/>
      <c r="TEO246" s="92"/>
      <c r="TEP246" s="92"/>
      <c r="TEQ246" s="92"/>
      <c r="TER246" s="92"/>
      <c r="TES246" s="92"/>
      <c r="TET246" s="92"/>
      <c r="TEU246" s="92"/>
      <c r="TEV246" s="92"/>
      <c r="TEW246" s="92"/>
      <c r="TEX246" s="92"/>
      <c r="TEY246" s="92"/>
      <c r="TEZ246" s="92"/>
      <c r="TFA246" s="92"/>
      <c r="TFB246" s="92"/>
      <c r="TFC246" s="92"/>
      <c r="TFD246" s="92"/>
      <c r="TFE246" s="92"/>
      <c r="TFF246" s="92"/>
      <c r="TFG246" s="92"/>
      <c r="TFH246" s="92"/>
      <c r="TFI246" s="92"/>
      <c r="TFJ246" s="92"/>
      <c r="TFK246" s="92"/>
      <c r="TFL246" s="92"/>
      <c r="TFM246" s="92"/>
      <c r="TFN246" s="92"/>
      <c r="TFO246" s="92"/>
      <c r="TFP246" s="92"/>
      <c r="TFQ246" s="92"/>
      <c r="TFR246" s="92"/>
      <c r="TFS246" s="92"/>
      <c r="TFT246" s="92"/>
      <c r="TFU246" s="92"/>
      <c r="TFV246" s="92"/>
      <c r="TFW246" s="92"/>
      <c r="TFX246" s="92"/>
      <c r="TFY246" s="92"/>
      <c r="TFZ246" s="92"/>
      <c r="TGA246" s="92"/>
      <c r="TGB246" s="92"/>
      <c r="TGC246" s="92"/>
      <c r="TGD246" s="92"/>
      <c r="TGE246" s="92"/>
      <c r="TGF246" s="92"/>
      <c r="TGG246" s="92"/>
      <c r="TGH246" s="92"/>
      <c r="TGI246" s="92"/>
      <c r="TGJ246" s="92"/>
      <c r="TGK246" s="92"/>
      <c r="TGL246" s="92"/>
      <c r="TGM246" s="92"/>
      <c r="TGN246" s="92"/>
      <c r="TGO246" s="92"/>
      <c r="TGP246" s="92"/>
      <c r="TGQ246" s="92"/>
      <c r="TGR246" s="92"/>
      <c r="TGS246" s="92"/>
      <c r="TGT246" s="92"/>
      <c r="TGU246" s="92"/>
      <c r="TGV246" s="92"/>
      <c r="TGW246" s="92"/>
      <c r="TGX246" s="92"/>
      <c r="TGY246" s="92"/>
      <c r="TGZ246" s="92"/>
      <c r="THA246" s="92"/>
      <c r="THB246" s="92"/>
      <c r="THC246" s="92"/>
      <c r="THD246" s="92"/>
      <c r="THE246" s="92"/>
      <c r="THF246" s="92"/>
      <c r="THG246" s="92"/>
      <c r="THH246" s="92"/>
      <c r="THI246" s="92"/>
      <c r="THJ246" s="92"/>
      <c r="THK246" s="92"/>
      <c r="THL246" s="92"/>
      <c r="THM246" s="92"/>
      <c r="THN246" s="92"/>
      <c r="THO246" s="92"/>
      <c r="THP246" s="92"/>
      <c r="THQ246" s="92"/>
      <c r="THR246" s="92"/>
      <c r="THS246" s="92"/>
      <c r="THT246" s="92"/>
      <c r="THU246" s="92"/>
      <c r="THV246" s="92"/>
      <c r="THW246" s="92"/>
      <c r="THX246" s="92"/>
      <c r="THY246" s="92"/>
      <c r="THZ246" s="92"/>
      <c r="TIA246" s="92"/>
      <c r="TIB246" s="92"/>
      <c r="TIC246" s="92"/>
      <c r="TID246" s="92"/>
      <c r="TIE246" s="92"/>
      <c r="TIF246" s="92"/>
      <c r="TIG246" s="92"/>
      <c r="TIH246" s="92"/>
      <c r="TII246" s="92"/>
      <c r="TIJ246" s="92"/>
      <c r="TIK246" s="92"/>
      <c r="TIL246" s="92"/>
      <c r="TIM246" s="92"/>
      <c r="TIN246" s="92"/>
      <c r="TIO246" s="92"/>
      <c r="TIP246" s="92"/>
      <c r="TIQ246" s="92"/>
      <c r="TIR246" s="92"/>
      <c r="TIS246" s="92"/>
      <c r="TIT246" s="92"/>
      <c r="TIU246" s="92"/>
      <c r="TIV246" s="92"/>
      <c r="TIW246" s="92"/>
      <c r="TIX246" s="92"/>
      <c r="TIY246" s="92"/>
      <c r="TIZ246" s="92"/>
      <c r="TJA246" s="92"/>
      <c r="TJB246" s="92"/>
      <c r="TJC246" s="92"/>
      <c r="TJD246" s="92"/>
      <c r="TJE246" s="92"/>
      <c r="TJF246" s="92"/>
      <c r="TJG246" s="92"/>
      <c r="TJH246" s="92"/>
      <c r="TJI246" s="92"/>
      <c r="TJJ246" s="92"/>
      <c r="TJK246" s="92"/>
      <c r="TJL246" s="92"/>
      <c r="TJM246" s="92"/>
      <c r="TJN246" s="92"/>
      <c r="TJO246" s="92"/>
      <c r="TJP246" s="92"/>
      <c r="TJQ246" s="92"/>
      <c r="TJR246" s="92"/>
      <c r="TJS246" s="92"/>
      <c r="TJT246" s="92"/>
      <c r="TJU246" s="92"/>
      <c r="TJV246" s="92"/>
      <c r="TJW246" s="92"/>
      <c r="TJX246" s="92"/>
      <c r="TJY246" s="92"/>
      <c r="TJZ246" s="92"/>
      <c r="TKA246" s="92"/>
      <c r="TKB246" s="92"/>
      <c r="TKC246" s="92"/>
      <c r="TKD246" s="92"/>
      <c r="TKE246" s="92"/>
      <c r="TKF246" s="92"/>
      <c r="TKG246" s="92"/>
      <c r="TKH246" s="92"/>
      <c r="TKI246" s="92"/>
      <c r="TKJ246" s="92"/>
      <c r="TKK246" s="92"/>
      <c r="TKL246" s="92"/>
      <c r="TKM246" s="92"/>
      <c r="TKN246" s="92"/>
      <c r="TKO246" s="92"/>
      <c r="TKP246" s="92"/>
      <c r="TKQ246" s="92"/>
      <c r="TKR246" s="92"/>
      <c r="TKS246" s="92"/>
      <c r="TKT246" s="92"/>
      <c r="TKU246" s="92"/>
      <c r="TKV246" s="92"/>
      <c r="TKW246" s="92"/>
      <c r="TKX246" s="92"/>
      <c r="TKY246" s="92"/>
      <c r="TKZ246" s="92"/>
      <c r="TLA246" s="92"/>
      <c r="TLB246" s="92"/>
      <c r="TLC246" s="92"/>
      <c r="TLD246" s="92"/>
      <c r="TLE246" s="92"/>
      <c r="TLF246" s="92"/>
      <c r="TLG246" s="92"/>
      <c r="TLH246" s="92"/>
      <c r="TLI246" s="92"/>
      <c r="TLJ246" s="92"/>
      <c r="TLK246" s="92"/>
      <c r="TLL246" s="92"/>
      <c r="TLM246" s="92"/>
      <c r="TLN246" s="92"/>
      <c r="TLO246" s="92"/>
      <c r="TLP246" s="92"/>
      <c r="TLQ246" s="92"/>
      <c r="TLR246" s="92"/>
      <c r="TLS246" s="92"/>
      <c r="TLT246" s="92"/>
      <c r="TLU246" s="92"/>
      <c r="TLV246" s="92"/>
      <c r="TLW246" s="92"/>
      <c r="TLX246" s="92"/>
      <c r="TLY246" s="92"/>
      <c r="TLZ246" s="92"/>
      <c r="TMA246" s="92"/>
      <c r="TMB246" s="92"/>
      <c r="TMC246" s="92"/>
      <c r="TMD246" s="92"/>
      <c r="TME246" s="92"/>
      <c r="TMF246" s="92"/>
      <c r="TMG246" s="92"/>
      <c r="TMH246" s="92"/>
      <c r="TMI246" s="92"/>
      <c r="TMJ246" s="92"/>
      <c r="TMK246" s="92"/>
      <c r="TML246" s="92"/>
      <c r="TMM246" s="92"/>
      <c r="TMN246" s="92"/>
      <c r="TMO246" s="92"/>
      <c r="TMP246" s="92"/>
      <c r="TMQ246" s="92"/>
      <c r="TMR246" s="92"/>
      <c r="TMS246" s="92"/>
      <c r="TMT246" s="92"/>
      <c r="TMU246" s="92"/>
      <c r="TMV246" s="92"/>
      <c r="TMW246" s="92"/>
      <c r="TMX246" s="92"/>
      <c r="TMY246" s="92"/>
      <c r="TMZ246" s="92"/>
      <c r="TNA246" s="92"/>
      <c r="TNB246" s="92"/>
      <c r="TNC246" s="92"/>
      <c r="TND246" s="92"/>
      <c r="TNE246" s="92"/>
      <c r="TNF246" s="92"/>
      <c r="TNG246" s="92"/>
      <c r="TNH246" s="92"/>
      <c r="TNI246" s="92"/>
      <c r="TNJ246" s="92"/>
      <c r="TNK246" s="92"/>
      <c r="TNL246" s="92"/>
      <c r="TNM246" s="92"/>
      <c r="TNN246" s="92"/>
      <c r="TNO246" s="92"/>
      <c r="TNP246" s="92"/>
      <c r="TNQ246" s="92"/>
      <c r="TNR246" s="92"/>
      <c r="TNS246" s="92"/>
      <c r="TNT246" s="92"/>
      <c r="TNU246" s="92"/>
      <c r="TNV246" s="92"/>
      <c r="TNW246" s="92"/>
      <c r="TNX246" s="92"/>
      <c r="TNY246" s="92"/>
      <c r="TNZ246" s="92"/>
      <c r="TOA246" s="92"/>
      <c r="TOB246" s="92"/>
      <c r="TOC246" s="92"/>
      <c r="TOD246" s="92"/>
      <c r="TOE246" s="92"/>
      <c r="TOF246" s="92"/>
      <c r="TOG246" s="92"/>
      <c r="TOH246" s="92"/>
      <c r="TOI246" s="92"/>
      <c r="TOJ246" s="92"/>
      <c r="TOK246" s="92"/>
      <c r="TOL246" s="92"/>
      <c r="TOM246" s="92"/>
      <c r="TON246" s="92"/>
      <c r="TOO246" s="92"/>
      <c r="TOP246" s="92"/>
      <c r="TOQ246" s="92"/>
      <c r="TOR246" s="92"/>
      <c r="TOS246" s="92"/>
      <c r="TOT246" s="92"/>
      <c r="TOU246" s="92"/>
      <c r="TOV246" s="92"/>
      <c r="TOW246" s="92"/>
      <c r="TOX246" s="92"/>
      <c r="TOY246" s="92"/>
      <c r="TOZ246" s="92"/>
      <c r="TPA246" s="92"/>
      <c r="TPB246" s="92"/>
      <c r="TPC246" s="92"/>
      <c r="TPD246" s="92"/>
      <c r="TPE246" s="92"/>
      <c r="TPF246" s="92"/>
      <c r="TPG246" s="92"/>
      <c r="TPH246" s="92"/>
      <c r="TPI246" s="92"/>
      <c r="TPJ246" s="92"/>
      <c r="TPK246" s="92"/>
      <c r="TPL246" s="92"/>
      <c r="TPM246" s="92"/>
      <c r="TPN246" s="92"/>
      <c r="TPO246" s="92"/>
      <c r="TPP246" s="92"/>
      <c r="TPQ246" s="92"/>
      <c r="TPR246" s="92"/>
      <c r="TPS246" s="92"/>
      <c r="TPT246" s="92"/>
      <c r="TPU246" s="92"/>
      <c r="TPV246" s="92"/>
      <c r="TPW246" s="92"/>
      <c r="TPX246" s="92"/>
      <c r="TPY246" s="92"/>
      <c r="TPZ246" s="92"/>
      <c r="TQA246" s="92"/>
      <c r="TQB246" s="92"/>
      <c r="TQC246" s="92"/>
      <c r="TQD246" s="92"/>
      <c r="TQE246" s="92"/>
      <c r="TQF246" s="92"/>
      <c r="TQG246" s="92"/>
      <c r="TQH246" s="92"/>
      <c r="TQI246" s="92"/>
      <c r="TQJ246" s="92"/>
      <c r="TQK246" s="92"/>
      <c r="TQL246" s="92"/>
      <c r="TQM246" s="92"/>
      <c r="TQN246" s="92"/>
      <c r="TQO246" s="92"/>
      <c r="TQP246" s="92"/>
      <c r="TQQ246" s="92"/>
      <c r="TQR246" s="92"/>
      <c r="TQS246" s="92"/>
      <c r="TQT246" s="92"/>
      <c r="TQU246" s="92"/>
      <c r="TQV246" s="92"/>
      <c r="TQW246" s="92"/>
      <c r="TQX246" s="92"/>
      <c r="TQY246" s="92"/>
      <c r="TQZ246" s="92"/>
      <c r="TRA246" s="92"/>
      <c r="TRB246" s="92"/>
      <c r="TRC246" s="92"/>
      <c r="TRD246" s="92"/>
      <c r="TRE246" s="92"/>
      <c r="TRF246" s="92"/>
      <c r="TRG246" s="92"/>
      <c r="TRH246" s="92"/>
      <c r="TRI246" s="92"/>
      <c r="TRJ246" s="92"/>
      <c r="TRK246" s="92"/>
      <c r="TRL246" s="92"/>
      <c r="TRM246" s="92"/>
      <c r="TRN246" s="92"/>
      <c r="TRO246" s="92"/>
      <c r="TRP246" s="92"/>
      <c r="TRQ246" s="92"/>
      <c r="TRR246" s="92"/>
      <c r="TRS246" s="92"/>
      <c r="TRT246" s="92"/>
      <c r="TRU246" s="92"/>
      <c r="TRV246" s="92"/>
      <c r="TRW246" s="92"/>
      <c r="TRX246" s="92"/>
      <c r="TRY246" s="92"/>
      <c r="TRZ246" s="92"/>
      <c r="TSA246" s="92"/>
      <c r="TSB246" s="92"/>
      <c r="TSC246" s="92"/>
      <c r="TSD246" s="92"/>
      <c r="TSE246" s="92"/>
      <c r="TSF246" s="92"/>
      <c r="TSG246" s="92"/>
      <c r="TSH246" s="92"/>
      <c r="TSI246" s="92"/>
      <c r="TSJ246" s="92"/>
      <c r="TSK246" s="92"/>
      <c r="TSL246" s="92"/>
      <c r="TSM246" s="92"/>
      <c r="TSN246" s="92"/>
      <c r="TSO246" s="92"/>
      <c r="TSP246" s="92"/>
      <c r="TSQ246" s="92"/>
      <c r="TSR246" s="92"/>
      <c r="TSS246" s="92"/>
      <c r="TST246" s="92"/>
      <c r="TSU246" s="92"/>
      <c r="TSV246" s="92"/>
      <c r="TSW246" s="92"/>
      <c r="TSX246" s="92"/>
      <c r="TSY246" s="92"/>
      <c r="TSZ246" s="92"/>
      <c r="TTA246" s="92"/>
      <c r="TTB246" s="92"/>
      <c r="TTC246" s="92"/>
      <c r="TTD246" s="92"/>
      <c r="TTE246" s="92"/>
      <c r="TTF246" s="92"/>
      <c r="TTG246" s="92"/>
      <c r="TTH246" s="92"/>
      <c r="TTI246" s="92"/>
      <c r="TTJ246" s="92"/>
      <c r="TTK246" s="92"/>
      <c r="TTL246" s="92"/>
      <c r="TTM246" s="92"/>
      <c r="TTN246" s="92"/>
      <c r="TTO246" s="92"/>
      <c r="TTP246" s="92"/>
      <c r="TTQ246" s="92"/>
      <c r="TTR246" s="92"/>
      <c r="TTS246" s="92"/>
      <c r="TTT246" s="92"/>
      <c r="TTU246" s="92"/>
      <c r="TTV246" s="92"/>
      <c r="TTW246" s="92"/>
      <c r="TTX246" s="92"/>
      <c r="TTY246" s="92"/>
      <c r="TTZ246" s="92"/>
      <c r="TUA246" s="92"/>
      <c r="TUB246" s="92"/>
      <c r="TUC246" s="92"/>
      <c r="TUD246" s="92"/>
      <c r="TUE246" s="92"/>
      <c r="TUF246" s="92"/>
      <c r="TUG246" s="92"/>
      <c r="TUH246" s="92"/>
      <c r="TUI246" s="92"/>
      <c r="TUJ246" s="92"/>
      <c r="TUK246" s="92"/>
      <c r="TUL246" s="92"/>
      <c r="TUM246" s="92"/>
      <c r="TUN246" s="92"/>
      <c r="TUO246" s="92"/>
      <c r="TUP246" s="92"/>
      <c r="TUQ246" s="92"/>
      <c r="TUR246" s="92"/>
      <c r="TUS246" s="92"/>
      <c r="TUT246" s="92"/>
      <c r="TUU246" s="92"/>
      <c r="TUV246" s="92"/>
      <c r="TUW246" s="92"/>
      <c r="TUX246" s="92"/>
      <c r="TUY246" s="92"/>
      <c r="TUZ246" s="92"/>
      <c r="TVA246" s="92"/>
      <c r="TVB246" s="92"/>
      <c r="TVC246" s="92"/>
      <c r="TVD246" s="92"/>
      <c r="TVE246" s="92"/>
      <c r="TVF246" s="92"/>
      <c r="TVG246" s="92"/>
      <c r="TVH246" s="92"/>
      <c r="TVI246" s="92"/>
      <c r="TVJ246" s="92"/>
      <c r="TVK246" s="92"/>
      <c r="TVL246" s="92"/>
      <c r="TVM246" s="92"/>
      <c r="TVN246" s="92"/>
      <c r="TVO246" s="92"/>
      <c r="TVP246" s="92"/>
      <c r="TVQ246" s="92"/>
      <c r="TVR246" s="92"/>
      <c r="TVS246" s="92"/>
      <c r="TVT246" s="92"/>
      <c r="TVU246" s="92"/>
      <c r="TVV246" s="92"/>
      <c r="TVW246" s="92"/>
      <c r="TVX246" s="92"/>
      <c r="TVY246" s="92"/>
      <c r="TVZ246" s="92"/>
      <c r="TWA246" s="92"/>
      <c r="TWB246" s="92"/>
      <c r="TWC246" s="92"/>
      <c r="TWD246" s="92"/>
      <c r="TWE246" s="92"/>
      <c r="TWF246" s="92"/>
      <c r="TWG246" s="92"/>
      <c r="TWH246" s="92"/>
      <c r="TWI246" s="92"/>
      <c r="TWJ246" s="92"/>
      <c r="TWK246" s="92"/>
      <c r="TWL246" s="92"/>
      <c r="TWM246" s="92"/>
      <c r="TWN246" s="92"/>
      <c r="TWO246" s="92"/>
      <c r="TWP246" s="92"/>
      <c r="TWQ246" s="92"/>
      <c r="TWR246" s="92"/>
      <c r="TWS246" s="92"/>
      <c r="TWT246" s="92"/>
      <c r="TWU246" s="92"/>
      <c r="TWV246" s="92"/>
      <c r="TWW246" s="92"/>
      <c r="TWX246" s="92"/>
      <c r="TWY246" s="92"/>
      <c r="TWZ246" s="92"/>
      <c r="TXA246" s="92"/>
      <c r="TXB246" s="92"/>
      <c r="TXC246" s="92"/>
      <c r="TXD246" s="92"/>
      <c r="TXE246" s="92"/>
      <c r="TXF246" s="92"/>
      <c r="TXG246" s="92"/>
      <c r="TXH246" s="92"/>
      <c r="TXI246" s="92"/>
      <c r="TXJ246" s="92"/>
      <c r="TXK246" s="92"/>
      <c r="TXL246" s="92"/>
      <c r="TXM246" s="92"/>
      <c r="TXN246" s="92"/>
      <c r="TXO246" s="92"/>
      <c r="TXP246" s="92"/>
      <c r="TXQ246" s="92"/>
      <c r="TXR246" s="92"/>
      <c r="TXS246" s="92"/>
      <c r="TXT246" s="92"/>
      <c r="TXU246" s="92"/>
      <c r="TXV246" s="92"/>
      <c r="TXW246" s="92"/>
      <c r="TXX246" s="92"/>
      <c r="TXY246" s="92"/>
      <c r="TXZ246" s="92"/>
      <c r="TYA246" s="92"/>
      <c r="TYB246" s="92"/>
      <c r="TYC246" s="92"/>
      <c r="TYD246" s="92"/>
      <c r="TYE246" s="92"/>
      <c r="TYF246" s="92"/>
      <c r="TYG246" s="92"/>
      <c r="TYH246" s="92"/>
      <c r="TYI246" s="92"/>
      <c r="TYJ246" s="92"/>
      <c r="TYK246" s="92"/>
      <c r="TYL246" s="92"/>
      <c r="TYM246" s="92"/>
      <c r="TYN246" s="92"/>
      <c r="TYO246" s="92"/>
      <c r="TYP246" s="92"/>
      <c r="TYQ246" s="92"/>
      <c r="TYR246" s="92"/>
      <c r="TYS246" s="92"/>
      <c r="TYT246" s="92"/>
      <c r="TYU246" s="92"/>
      <c r="TYV246" s="92"/>
      <c r="TYW246" s="92"/>
      <c r="TYX246" s="92"/>
      <c r="TYY246" s="92"/>
      <c r="TYZ246" s="92"/>
      <c r="TZA246" s="92"/>
      <c r="TZB246" s="92"/>
      <c r="TZC246" s="92"/>
      <c r="TZD246" s="92"/>
      <c r="TZE246" s="92"/>
      <c r="TZF246" s="92"/>
      <c r="TZG246" s="92"/>
      <c r="TZH246" s="92"/>
      <c r="TZI246" s="92"/>
      <c r="TZJ246" s="92"/>
      <c r="TZK246" s="92"/>
      <c r="TZL246" s="92"/>
      <c r="TZM246" s="92"/>
      <c r="TZN246" s="92"/>
      <c r="TZO246" s="92"/>
      <c r="TZP246" s="92"/>
      <c r="TZQ246" s="92"/>
      <c r="TZR246" s="92"/>
      <c r="TZS246" s="92"/>
      <c r="TZT246" s="92"/>
      <c r="TZU246" s="92"/>
      <c r="TZV246" s="92"/>
      <c r="TZW246" s="92"/>
      <c r="TZX246" s="92"/>
      <c r="TZY246" s="92"/>
      <c r="TZZ246" s="92"/>
      <c r="UAA246" s="92"/>
      <c r="UAB246" s="92"/>
      <c r="UAC246" s="92"/>
      <c r="UAD246" s="92"/>
      <c r="UAE246" s="92"/>
      <c r="UAF246" s="92"/>
      <c r="UAG246" s="92"/>
      <c r="UAH246" s="92"/>
      <c r="UAI246" s="92"/>
      <c r="UAJ246" s="92"/>
      <c r="UAK246" s="92"/>
      <c r="UAL246" s="92"/>
      <c r="UAM246" s="92"/>
      <c r="UAN246" s="92"/>
      <c r="UAO246" s="92"/>
      <c r="UAP246" s="92"/>
      <c r="UAQ246" s="92"/>
      <c r="UAR246" s="92"/>
      <c r="UAS246" s="92"/>
      <c r="UAT246" s="92"/>
      <c r="UAU246" s="92"/>
      <c r="UAV246" s="92"/>
      <c r="UAW246" s="92"/>
      <c r="UAX246" s="92"/>
      <c r="UAY246" s="92"/>
      <c r="UAZ246" s="92"/>
      <c r="UBA246" s="92"/>
      <c r="UBB246" s="92"/>
      <c r="UBC246" s="92"/>
      <c r="UBD246" s="92"/>
      <c r="UBE246" s="92"/>
      <c r="UBF246" s="92"/>
      <c r="UBG246" s="92"/>
      <c r="UBH246" s="92"/>
      <c r="UBI246" s="92"/>
      <c r="UBJ246" s="92"/>
      <c r="UBK246" s="92"/>
      <c r="UBL246" s="92"/>
      <c r="UBM246" s="92"/>
      <c r="UBN246" s="92"/>
      <c r="UBO246" s="92"/>
      <c r="UBP246" s="92"/>
      <c r="UBQ246" s="92"/>
      <c r="UBR246" s="92"/>
      <c r="UBS246" s="92"/>
      <c r="UBT246" s="92"/>
      <c r="UBU246" s="92"/>
      <c r="UBV246" s="92"/>
      <c r="UBW246" s="92"/>
      <c r="UBX246" s="92"/>
      <c r="UBY246" s="92"/>
      <c r="UBZ246" s="92"/>
      <c r="UCA246" s="92"/>
      <c r="UCB246" s="92"/>
      <c r="UCC246" s="92"/>
      <c r="UCD246" s="92"/>
      <c r="UCE246" s="92"/>
      <c r="UCF246" s="92"/>
      <c r="UCG246" s="92"/>
      <c r="UCH246" s="92"/>
      <c r="UCI246" s="92"/>
      <c r="UCJ246" s="92"/>
      <c r="UCK246" s="92"/>
      <c r="UCL246" s="92"/>
      <c r="UCM246" s="92"/>
      <c r="UCN246" s="92"/>
      <c r="UCO246" s="92"/>
      <c r="UCP246" s="92"/>
      <c r="UCQ246" s="92"/>
      <c r="UCR246" s="92"/>
      <c r="UCS246" s="92"/>
      <c r="UCT246" s="92"/>
      <c r="UCU246" s="92"/>
      <c r="UCV246" s="92"/>
      <c r="UCW246" s="92"/>
      <c r="UCX246" s="92"/>
      <c r="UCY246" s="92"/>
      <c r="UCZ246" s="92"/>
      <c r="UDA246" s="92"/>
      <c r="UDB246" s="92"/>
      <c r="UDC246" s="92"/>
      <c r="UDD246" s="92"/>
      <c r="UDE246" s="92"/>
      <c r="UDF246" s="92"/>
      <c r="UDG246" s="92"/>
      <c r="UDH246" s="92"/>
      <c r="UDI246" s="92"/>
      <c r="UDJ246" s="92"/>
      <c r="UDK246" s="92"/>
      <c r="UDL246" s="92"/>
      <c r="UDM246" s="92"/>
      <c r="UDN246" s="92"/>
      <c r="UDO246" s="92"/>
      <c r="UDP246" s="92"/>
      <c r="UDQ246" s="92"/>
      <c r="UDR246" s="92"/>
      <c r="UDS246" s="92"/>
      <c r="UDT246" s="92"/>
      <c r="UDU246" s="92"/>
      <c r="UDV246" s="92"/>
      <c r="UDW246" s="92"/>
      <c r="UDX246" s="92"/>
      <c r="UDY246" s="92"/>
      <c r="UDZ246" s="92"/>
      <c r="UEA246" s="92"/>
      <c r="UEB246" s="92"/>
      <c r="UEC246" s="92"/>
      <c r="UED246" s="92"/>
      <c r="UEE246" s="92"/>
      <c r="UEF246" s="92"/>
      <c r="UEG246" s="92"/>
      <c r="UEH246" s="92"/>
      <c r="UEI246" s="92"/>
      <c r="UEJ246" s="92"/>
      <c r="UEK246" s="92"/>
      <c r="UEL246" s="92"/>
      <c r="UEM246" s="92"/>
      <c r="UEN246" s="92"/>
      <c r="UEO246" s="92"/>
      <c r="UEP246" s="92"/>
      <c r="UEQ246" s="92"/>
      <c r="UER246" s="92"/>
      <c r="UES246" s="92"/>
      <c r="UET246" s="92"/>
      <c r="UEU246" s="92"/>
      <c r="UEV246" s="92"/>
      <c r="UEW246" s="92"/>
      <c r="UEX246" s="92"/>
      <c r="UEY246" s="92"/>
      <c r="UEZ246" s="92"/>
      <c r="UFA246" s="92"/>
      <c r="UFB246" s="92"/>
      <c r="UFC246" s="92"/>
      <c r="UFD246" s="92"/>
      <c r="UFE246" s="92"/>
      <c r="UFF246" s="92"/>
      <c r="UFG246" s="92"/>
      <c r="UFH246" s="92"/>
      <c r="UFI246" s="92"/>
      <c r="UFJ246" s="92"/>
      <c r="UFK246" s="92"/>
      <c r="UFL246" s="92"/>
      <c r="UFM246" s="92"/>
      <c r="UFN246" s="92"/>
      <c r="UFO246" s="92"/>
      <c r="UFP246" s="92"/>
      <c r="UFQ246" s="92"/>
      <c r="UFR246" s="92"/>
      <c r="UFS246" s="92"/>
      <c r="UFT246" s="92"/>
      <c r="UFU246" s="92"/>
      <c r="UFV246" s="92"/>
      <c r="UFW246" s="92"/>
      <c r="UFX246" s="92"/>
      <c r="UFY246" s="92"/>
      <c r="UFZ246" s="92"/>
      <c r="UGA246" s="92"/>
      <c r="UGB246" s="92"/>
      <c r="UGC246" s="92"/>
      <c r="UGD246" s="92"/>
      <c r="UGE246" s="92"/>
      <c r="UGF246" s="92"/>
      <c r="UGG246" s="92"/>
      <c r="UGH246" s="92"/>
      <c r="UGI246" s="92"/>
      <c r="UGJ246" s="92"/>
      <c r="UGK246" s="92"/>
      <c r="UGL246" s="92"/>
      <c r="UGM246" s="92"/>
      <c r="UGN246" s="92"/>
      <c r="UGO246" s="92"/>
      <c r="UGP246" s="92"/>
      <c r="UGQ246" s="92"/>
      <c r="UGR246" s="92"/>
      <c r="UGS246" s="92"/>
      <c r="UGT246" s="92"/>
      <c r="UGU246" s="92"/>
      <c r="UGV246" s="92"/>
      <c r="UGW246" s="92"/>
      <c r="UGX246" s="92"/>
      <c r="UGY246" s="92"/>
      <c r="UGZ246" s="92"/>
      <c r="UHA246" s="92"/>
      <c r="UHB246" s="92"/>
      <c r="UHC246" s="92"/>
      <c r="UHD246" s="92"/>
      <c r="UHE246" s="92"/>
      <c r="UHF246" s="92"/>
      <c r="UHG246" s="92"/>
      <c r="UHH246" s="92"/>
      <c r="UHI246" s="92"/>
      <c r="UHJ246" s="92"/>
      <c r="UHK246" s="92"/>
      <c r="UHL246" s="92"/>
      <c r="UHM246" s="92"/>
      <c r="UHN246" s="92"/>
      <c r="UHO246" s="92"/>
      <c r="UHP246" s="92"/>
      <c r="UHQ246" s="92"/>
      <c r="UHR246" s="92"/>
      <c r="UHS246" s="92"/>
      <c r="UHT246" s="92"/>
      <c r="UHU246" s="92"/>
      <c r="UHV246" s="92"/>
      <c r="UHW246" s="92"/>
      <c r="UHX246" s="92"/>
      <c r="UHY246" s="92"/>
      <c r="UHZ246" s="92"/>
      <c r="UIA246" s="92"/>
      <c r="UIB246" s="92"/>
      <c r="UIC246" s="92"/>
      <c r="UID246" s="92"/>
      <c r="UIE246" s="92"/>
      <c r="UIF246" s="92"/>
      <c r="UIG246" s="92"/>
      <c r="UIH246" s="92"/>
      <c r="UII246" s="92"/>
      <c r="UIJ246" s="92"/>
      <c r="UIK246" s="92"/>
      <c r="UIL246" s="92"/>
      <c r="UIM246" s="92"/>
      <c r="UIN246" s="92"/>
      <c r="UIO246" s="92"/>
      <c r="UIP246" s="92"/>
      <c r="UIQ246" s="92"/>
      <c r="UIR246" s="92"/>
      <c r="UIS246" s="92"/>
      <c r="UIT246" s="92"/>
      <c r="UIU246" s="92"/>
      <c r="UIV246" s="92"/>
      <c r="UIW246" s="92"/>
      <c r="UIX246" s="92"/>
      <c r="UIY246" s="92"/>
      <c r="UIZ246" s="92"/>
      <c r="UJA246" s="92"/>
      <c r="UJB246" s="92"/>
      <c r="UJC246" s="92"/>
      <c r="UJD246" s="92"/>
      <c r="UJE246" s="92"/>
      <c r="UJF246" s="92"/>
      <c r="UJG246" s="92"/>
      <c r="UJH246" s="92"/>
      <c r="UJI246" s="92"/>
      <c r="UJJ246" s="92"/>
      <c r="UJK246" s="92"/>
      <c r="UJL246" s="92"/>
      <c r="UJM246" s="92"/>
      <c r="UJN246" s="92"/>
      <c r="UJO246" s="92"/>
      <c r="UJP246" s="92"/>
      <c r="UJQ246" s="92"/>
      <c r="UJR246" s="92"/>
      <c r="UJS246" s="92"/>
      <c r="UJT246" s="92"/>
      <c r="UJU246" s="92"/>
      <c r="UJV246" s="92"/>
      <c r="UJW246" s="92"/>
      <c r="UJX246" s="92"/>
      <c r="UJY246" s="92"/>
      <c r="UJZ246" s="92"/>
      <c r="UKA246" s="92"/>
      <c r="UKB246" s="92"/>
      <c r="UKC246" s="92"/>
      <c r="UKD246" s="92"/>
      <c r="UKE246" s="92"/>
      <c r="UKF246" s="92"/>
      <c r="UKG246" s="92"/>
      <c r="UKH246" s="92"/>
      <c r="UKI246" s="92"/>
      <c r="UKJ246" s="92"/>
      <c r="UKK246" s="92"/>
      <c r="UKL246" s="92"/>
      <c r="UKM246" s="92"/>
      <c r="UKN246" s="92"/>
      <c r="UKO246" s="92"/>
      <c r="UKP246" s="92"/>
      <c r="UKQ246" s="92"/>
      <c r="UKR246" s="92"/>
      <c r="UKS246" s="92"/>
      <c r="UKT246" s="92"/>
      <c r="UKU246" s="92"/>
      <c r="UKV246" s="92"/>
      <c r="UKW246" s="92"/>
      <c r="UKX246" s="92"/>
      <c r="UKY246" s="92"/>
      <c r="UKZ246" s="92"/>
      <c r="ULA246" s="92"/>
      <c r="ULB246" s="92"/>
      <c r="ULC246" s="92"/>
      <c r="ULD246" s="92"/>
      <c r="ULE246" s="92"/>
      <c r="ULF246" s="92"/>
      <c r="ULG246" s="92"/>
      <c r="ULH246" s="92"/>
      <c r="ULI246" s="92"/>
      <c r="ULJ246" s="92"/>
      <c r="ULK246" s="92"/>
      <c r="ULL246" s="92"/>
      <c r="ULM246" s="92"/>
      <c r="ULN246" s="92"/>
      <c r="ULO246" s="92"/>
      <c r="ULP246" s="92"/>
      <c r="ULQ246" s="92"/>
      <c r="ULR246" s="92"/>
      <c r="ULS246" s="92"/>
      <c r="ULT246" s="92"/>
      <c r="ULU246" s="92"/>
      <c r="ULV246" s="92"/>
      <c r="ULW246" s="92"/>
      <c r="ULX246" s="92"/>
      <c r="ULY246" s="92"/>
      <c r="ULZ246" s="92"/>
      <c r="UMA246" s="92"/>
      <c r="UMB246" s="92"/>
      <c r="UMC246" s="92"/>
      <c r="UMD246" s="92"/>
      <c r="UME246" s="92"/>
      <c r="UMF246" s="92"/>
      <c r="UMG246" s="92"/>
      <c r="UMH246" s="92"/>
      <c r="UMI246" s="92"/>
      <c r="UMJ246" s="92"/>
      <c r="UMK246" s="92"/>
      <c r="UML246" s="92"/>
      <c r="UMM246" s="92"/>
      <c r="UMN246" s="92"/>
      <c r="UMO246" s="92"/>
      <c r="UMP246" s="92"/>
      <c r="UMQ246" s="92"/>
      <c r="UMR246" s="92"/>
      <c r="UMS246" s="92"/>
      <c r="UMT246" s="92"/>
      <c r="UMU246" s="92"/>
      <c r="UMV246" s="92"/>
      <c r="UMW246" s="92"/>
      <c r="UMX246" s="92"/>
      <c r="UMY246" s="92"/>
      <c r="UMZ246" s="92"/>
      <c r="UNA246" s="92"/>
      <c r="UNB246" s="92"/>
      <c r="UNC246" s="92"/>
      <c r="UND246" s="92"/>
      <c r="UNE246" s="92"/>
      <c r="UNF246" s="92"/>
      <c r="UNG246" s="92"/>
      <c r="UNH246" s="92"/>
      <c r="UNI246" s="92"/>
      <c r="UNJ246" s="92"/>
      <c r="UNK246" s="92"/>
      <c r="UNL246" s="92"/>
      <c r="UNM246" s="92"/>
      <c r="UNN246" s="92"/>
      <c r="UNO246" s="92"/>
      <c r="UNP246" s="92"/>
      <c r="UNQ246" s="92"/>
      <c r="UNR246" s="92"/>
      <c r="UNS246" s="92"/>
      <c r="UNT246" s="92"/>
      <c r="UNU246" s="92"/>
      <c r="UNV246" s="92"/>
      <c r="UNW246" s="92"/>
      <c r="UNX246" s="92"/>
      <c r="UNY246" s="92"/>
      <c r="UNZ246" s="92"/>
      <c r="UOA246" s="92"/>
      <c r="UOB246" s="92"/>
      <c r="UOC246" s="92"/>
      <c r="UOD246" s="92"/>
      <c r="UOE246" s="92"/>
      <c r="UOF246" s="92"/>
      <c r="UOG246" s="92"/>
      <c r="UOH246" s="92"/>
      <c r="UOI246" s="92"/>
      <c r="UOJ246" s="92"/>
      <c r="UOK246" s="92"/>
      <c r="UOL246" s="92"/>
      <c r="UOM246" s="92"/>
      <c r="UON246" s="92"/>
      <c r="UOO246" s="92"/>
      <c r="UOP246" s="92"/>
      <c r="UOQ246" s="92"/>
      <c r="UOR246" s="92"/>
      <c r="UOS246" s="92"/>
      <c r="UOT246" s="92"/>
      <c r="UOU246" s="92"/>
      <c r="UOV246" s="92"/>
      <c r="UOW246" s="92"/>
      <c r="UOX246" s="92"/>
      <c r="UOY246" s="92"/>
      <c r="UOZ246" s="92"/>
      <c r="UPA246" s="92"/>
      <c r="UPB246" s="92"/>
      <c r="UPC246" s="92"/>
      <c r="UPD246" s="92"/>
      <c r="UPE246" s="92"/>
      <c r="UPF246" s="92"/>
      <c r="UPG246" s="92"/>
      <c r="UPH246" s="92"/>
      <c r="UPI246" s="92"/>
      <c r="UPJ246" s="92"/>
      <c r="UPK246" s="92"/>
      <c r="UPL246" s="92"/>
      <c r="UPM246" s="92"/>
      <c r="UPN246" s="92"/>
      <c r="UPO246" s="92"/>
      <c r="UPP246" s="92"/>
      <c r="UPQ246" s="92"/>
      <c r="UPR246" s="92"/>
      <c r="UPS246" s="92"/>
      <c r="UPT246" s="92"/>
      <c r="UPU246" s="92"/>
      <c r="UPV246" s="92"/>
      <c r="UPW246" s="92"/>
      <c r="UPX246" s="92"/>
      <c r="UPY246" s="92"/>
      <c r="UPZ246" s="92"/>
      <c r="UQA246" s="92"/>
      <c r="UQB246" s="92"/>
      <c r="UQC246" s="92"/>
      <c r="UQD246" s="92"/>
      <c r="UQE246" s="92"/>
      <c r="UQF246" s="92"/>
      <c r="UQG246" s="92"/>
      <c r="UQH246" s="92"/>
      <c r="UQI246" s="92"/>
      <c r="UQJ246" s="92"/>
      <c r="UQK246" s="92"/>
      <c r="UQL246" s="92"/>
      <c r="UQM246" s="92"/>
      <c r="UQN246" s="92"/>
      <c r="UQO246" s="92"/>
      <c r="UQP246" s="92"/>
      <c r="UQQ246" s="92"/>
      <c r="UQR246" s="92"/>
      <c r="UQS246" s="92"/>
      <c r="UQT246" s="92"/>
      <c r="UQU246" s="92"/>
      <c r="UQV246" s="92"/>
      <c r="UQW246" s="92"/>
      <c r="UQX246" s="92"/>
      <c r="UQY246" s="92"/>
      <c r="UQZ246" s="92"/>
      <c r="URA246" s="92"/>
      <c r="URB246" s="92"/>
      <c r="URC246" s="92"/>
      <c r="URD246" s="92"/>
      <c r="URE246" s="92"/>
      <c r="URF246" s="92"/>
      <c r="URG246" s="92"/>
      <c r="URH246" s="92"/>
      <c r="URI246" s="92"/>
      <c r="URJ246" s="92"/>
      <c r="URK246" s="92"/>
      <c r="URL246" s="92"/>
      <c r="URM246" s="92"/>
      <c r="URN246" s="92"/>
      <c r="URO246" s="92"/>
      <c r="URP246" s="92"/>
      <c r="URQ246" s="92"/>
      <c r="URR246" s="92"/>
      <c r="URS246" s="92"/>
      <c r="URT246" s="92"/>
      <c r="URU246" s="92"/>
      <c r="URV246" s="92"/>
      <c r="URW246" s="92"/>
      <c r="URX246" s="92"/>
      <c r="URY246" s="92"/>
      <c r="URZ246" s="92"/>
      <c r="USA246" s="92"/>
      <c r="USB246" s="92"/>
      <c r="USC246" s="92"/>
      <c r="USD246" s="92"/>
      <c r="USE246" s="92"/>
      <c r="USF246" s="92"/>
      <c r="USG246" s="92"/>
      <c r="USH246" s="92"/>
      <c r="USI246" s="92"/>
      <c r="USJ246" s="92"/>
      <c r="USK246" s="92"/>
      <c r="USL246" s="92"/>
      <c r="USM246" s="92"/>
      <c r="USN246" s="92"/>
      <c r="USO246" s="92"/>
      <c r="USP246" s="92"/>
      <c r="USQ246" s="92"/>
      <c r="USR246" s="92"/>
      <c r="USS246" s="92"/>
      <c r="UST246" s="92"/>
      <c r="USU246" s="92"/>
      <c r="USV246" s="92"/>
      <c r="USW246" s="92"/>
      <c r="USX246" s="92"/>
      <c r="USY246" s="92"/>
      <c r="USZ246" s="92"/>
      <c r="UTA246" s="92"/>
      <c r="UTB246" s="92"/>
      <c r="UTC246" s="92"/>
      <c r="UTD246" s="92"/>
      <c r="UTE246" s="92"/>
      <c r="UTF246" s="92"/>
      <c r="UTG246" s="92"/>
      <c r="UTH246" s="92"/>
      <c r="UTI246" s="92"/>
      <c r="UTJ246" s="92"/>
      <c r="UTK246" s="92"/>
      <c r="UTL246" s="92"/>
      <c r="UTM246" s="92"/>
      <c r="UTN246" s="92"/>
      <c r="UTO246" s="92"/>
      <c r="UTP246" s="92"/>
      <c r="UTQ246" s="92"/>
      <c r="UTR246" s="92"/>
      <c r="UTS246" s="92"/>
      <c r="UTT246" s="92"/>
      <c r="UTU246" s="92"/>
      <c r="UTV246" s="92"/>
      <c r="UTW246" s="92"/>
      <c r="UTX246" s="92"/>
      <c r="UTY246" s="92"/>
      <c r="UTZ246" s="92"/>
      <c r="UUA246" s="92"/>
      <c r="UUB246" s="92"/>
      <c r="UUC246" s="92"/>
      <c r="UUD246" s="92"/>
      <c r="UUE246" s="92"/>
      <c r="UUF246" s="92"/>
      <c r="UUG246" s="92"/>
      <c r="UUH246" s="92"/>
      <c r="UUI246" s="92"/>
      <c r="UUJ246" s="92"/>
      <c r="UUK246" s="92"/>
      <c r="UUL246" s="92"/>
      <c r="UUM246" s="92"/>
      <c r="UUN246" s="92"/>
      <c r="UUO246" s="92"/>
      <c r="UUP246" s="92"/>
      <c r="UUQ246" s="92"/>
      <c r="UUR246" s="92"/>
      <c r="UUS246" s="92"/>
      <c r="UUT246" s="92"/>
      <c r="UUU246" s="92"/>
      <c r="UUV246" s="92"/>
      <c r="UUW246" s="92"/>
      <c r="UUX246" s="92"/>
      <c r="UUY246" s="92"/>
      <c r="UUZ246" s="92"/>
      <c r="UVA246" s="92"/>
      <c r="UVB246" s="92"/>
      <c r="UVC246" s="92"/>
      <c r="UVD246" s="92"/>
      <c r="UVE246" s="92"/>
      <c r="UVF246" s="92"/>
      <c r="UVG246" s="92"/>
      <c r="UVH246" s="92"/>
      <c r="UVI246" s="92"/>
      <c r="UVJ246" s="92"/>
      <c r="UVK246" s="92"/>
      <c r="UVL246" s="92"/>
      <c r="UVM246" s="92"/>
      <c r="UVN246" s="92"/>
      <c r="UVO246" s="92"/>
      <c r="UVP246" s="92"/>
      <c r="UVQ246" s="92"/>
      <c r="UVR246" s="92"/>
      <c r="UVS246" s="92"/>
      <c r="UVT246" s="92"/>
      <c r="UVU246" s="92"/>
      <c r="UVV246" s="92"/>
      <c r="UVW246" s="92"/>
      <c r="UVX246" s="92"/>
      <c r="UVY246" s="92"/>
      <c r="UVZ246" s="92"/>
      <c r="UWA246" s="92"/>
      <c r="UWB246" s="92"/>
      <c r="UWC246" s="92"/>
      <c r="UWD246" s="92"/>
      <c r="UWE246" s="92"/>
      <c r="UWF246" s="92"/>
      <c r="UWG246" s="92"/>
      <c r="UWH246" s="92"/>
      <c r="UWI246" s="92"/>
      <c r="UWJ246" s="92"/>
      <c r="UWK246" s="92"/>
      <c r="UWL246" s="92"/>
      <c r="UWM246" s="92"/>
      <c r="UWN246" s="92"/>
      <c r="UWO246" s="92"/>
      <c r="UWP246" s="92"/>
      <c r="UWQ246" s="92"/>
      <c r="UWR246" s="92"/>
      <c r="UWS246" s="92"/>
      <c r="UWT246" s="92"/>
      <c r="UWU246" s="92"/>
      <c r="UWV246" s="92"/>
      <c r="UWW246" s="92"/>
      <c r="UWX246" s="92"/>
      <c r="UWY246" s="92"/>
      <c r="UWZ246" s="92"/>
      <c r="UXA246" s="92"/>
      <c r="UXB246" s="92"/>
      <c r="UXC246" s="92"/>
      <c r="UXD246" s="92"/>
      <c r="UXE246" s="92"/>
      <c r="UXF246" s="92"/>
      <c r="UXG246" s="92"/>
      <c r="UXH246" s="92"/>
      <c r="UXI246" s="92"/>
      <c r="UXJ246" s="92"/>
      <c r="UXK246" s="92"/>
      <c r="UXL246" s="92"/>
      <c r="UXM246" s="92"/>
      <c r="UXN246" s="92"/>
      <c r="UXO246" s="92"/>
      <c r="UXP246" s="92"/>
      <c r="UXQ246" s="92"/>
      <c r="UXR246" s="92"/>
      <c r="UXS246" s="92"/>
      <c r="UXT246" s="92"/>
      <c r="UXU246" s="92"/>
      <c r="UXV246" s="92"/>
      <c r="UXW246" s="92"/>
      <c r="UXX246" s="92"/>
      <c r="UXY246" s="92"/>
      <c r="UXZ246" s="92"/>
      <c r="UYA246" s="92"/>
      <c r="UYB246" s="92"/>
      <c r="UYC246" s="92"/>
      <c r="UYD246" s="92"/>
      <c r="UYE246" s="92"/>
      <c r="UYF246" s="92"/>
      <c r="UYG246" s="92"/>
      <c r="UYH246" s="92"/>
      <c r="UYI246" s="92"/>
      <c r="UYJ246" s="92"/>
      <c r="UYK246" s="92"/>
      <c r="UYL246" s="92"/>
      <c r="UYM246" s="92"/>
      <c r="UYN246" s="92"/>
      <c r="UYO246" s="92"/>
      <c r="UYP246" s="92"/>
      <c r="UYQ246" s="92"/>
      <c r="UYR246" s="92"/>
      <c r="UYS246" s="92"/>
      <c r="UYT246" s="92"/>
      <c r="UYU246" s="92"/>
      <c r="UYV246" s="92"/>
      <c r="UYW246" s="92"/>
      <c r="UYX246" s="92"/>
      <c r="UYY246" s="92"/>
      <c r="UYZ246" s="92"/>
      <c r="UZA246" s="92"/>
      <c r="UZB246" s="92"/>
      <c r="UZC246" s="92"/>
      <c r="UZD246" s="92"/>
      <c r="UZE246" s="92"/>
      <c r="UZF246" s="92"/>
      <c r="UZG246" s="92"/>
      <c r="UZH246" s="92"/>
      <c r="UZI246" s="92"/>
      <c r="UZJ246" s="92"/>
      <c r="UZK246" s="92"/>
      <c r="UZL246" s="92"/>
      <c r="UZM246" s="92"/>
      <c r="UZN246" s="92"/>
      <c r="UZO246" s="92"/>
      <c r="UZP246" s="92"/>
      <c r="UZQ246" s="92"/>
      <c r="UZR246" s="92"/>
      <c r="UZS246" s="92"/>
      <c r="UZT246" s="92"/>
      <c r="UZU246" s="92"/>
      <c r="UZV246" s="92"/>
      <c r="UZW246" s="92"/>
      <c r="UZX246" s="92"/>
      <c r="UZY246" s="92"/>
      <c r="UZZ246" s="92"/>
      <c r="VAA246" s="92"/>
      <c r="VAB246" s="92"/>
      <c r="VAC246" s="92"/>
      <c r="VAD246" s="92"/>
      <c r="VAE246" s="92"/>
      <c r="VAF246" s="92"/>
      <c r="VAG246" s="92"/>
      <c r="VAH246" s="92"/>
      <c r="VAI246" s="92"/>
      <c r="VAJ246" s="92"/>
      <c r="VAK246" s="92"/>
      <c r="VAL246" s="92"/>
      <c r="VAM246" s="92"/>
      <c r="VAN246" s="92"/>
      <c r="VAO246" s="92"/>
      <c r="VAP246" s="92"/>
      <c r="VAQ246" s="92"/>
      <c r="VAR246" s="92"/>
      <c r="VAS246" s="92"/>
      <c r="VAT246" s="92"/>
      <c r="VAU246" s="92"/>
      <c r="VAV246" s="92"/>
      <c r="VAW246" s="92"/>
      <c r="VAX246" s="92"/>
      <c r="VAY246" s="92"/>
      <c r="VAZ246" s="92"/>
      <c r="VBA246" s="92"/>
      <c r="VBB246" s="92"/>
      <c r="VBC246" s="92"/>
      <c r="VBD246" s="92"/>
      <c r="VBE246" s="92"/>
      <c r="VBF246" s="92"/>
      <c r="VBG246" s="92"/>
      <c r="VBH246" s="92"/>
      <c r="VBI246" s="92"/>
      <c r="VBJ246" s="92"/>
      <c r="VBK246" s="92"/>
      <c r="VBL246" s="92"/>
      <c r="VBM246" s="92"/>
      <c r="VBN246" s="92"/>
      <c r="VBO246" s="92"/>
      <c r="VBP246" s="92"/>
      <c r="VBQ246" s="92"/>
      <c r="VBR246" s="92"/>
      <c r="VBS246" s="92"/>
      <c r="VBT246" s="92"/>
      <c r="VBU246" s="92"/>
      <c r="VBV246" s="92"/>
      <c r="VBW246" s="92"/>
      <c r="VBX246" s="92"/>
      <c r="VBY246" s="92"/>
      <c r="VBZ246" s="92"/>
      <c r="VCA246" s="92"/>
      <c r="VCB246" s="92"/>
      <c r="VCC246" s="92"/>
      <c r="VCD246" s="92"/>
      <c r="VCE246" s="92"/>
      <c r="VCF246" s="92"/>
      <c r="VCG246" s="92"/>
      <c r="VCH246" s="92"/>
      <c r="VCI246" s="92"/>
      <c r="VCJ246" s="92"/>
      <c r="VCK246" s="92"/>
      <c r="VCL246" s="92"/>
      <c r="VCM246" s="92"/>
      <c r="VCN246" s="92"/>
      <c r="VCO246" s="92"/>
      <c r="VCP246" s="92"/>
      <c r="VCQ246" s="92"/>
      <c r="VCR246" s="92"/>
      <c r="VCS246" s="92"/>
      <c r="VCT246" s="92"/>
      <c r="VCU246" s="92"/>
      <c r="VCV246" s="92"/>
      <c r="VCW246" s="92"/>
      <c r="VCX246" s="92"/>
      <c r="VCY246" s="92"/>
      <c r="VCZ246" s="92"/>
      <c r="VDA246" s="92"/>
      <c r="VDB246" s="92"/>
      <c r="VDC246" s="92"/>
      <c r="VDD246" s="92"/>
      <c r="VDE246" s="92"/>
      <c r="VDF246" s="92"/>
      <c r="VDG246" s="92"/>
      <c r="VDH246" s="92"/>
      <c r="VDI246" s="92"/>
      <c r="VDJ246" s="92"/>
      <c r="VDK246" s="92"/>
      <c r="VDL246" s="92"/>
      <c r="VDM246" s="92"/>
      <c r="VDN246" s="92"/>
      <c r="VDO246" s="92"/>
      <c r="VDP246" s="92"/>
      <c r="VDQ246" s="92"/>
      <c r="VDR246" s="92"/>
      <c r="VDS246" s="92"/>
      <c r="VDT246" s="92"/>
      <c r="VDU246" s="92"/>
      <c r="VDV246" s="92"/>
      <c r="VDW246" s="92"/>
      <c r="VDX246" s="92"/>
      <c r="VDY246" s="92"/>
      <c r="VDZ246" s="92"/>
      <c r="VEA246" s="92"/>
      <c r="VEB246" s="92"/>
      <c r="VEC246" s="92"/>
      <c r="VED246" s="92"/>
      <c r="VEE246" s="92"/>
      <c r="VEF246" s="92"/>
      <c r="VEG246" s="92"/>
      <c r="VEH246" s="92"/>
      <c r="VEI246" s="92"/>
      <c r="VEJ246" s="92"/>
      <c r="VEK246" s="92"/>
      <c r="VEL246" s="92"/>
      <c r="VEM246" s="92"/>
      <c r="VEN246" s="92"/>
      <c r="VEO246" s="92"/>
      <c r="VEP246" s="92"/>
      <c r="VEQ246" s="92"/>
      <c r="VER246" s="92"/>
      <c r="VES246" s="92"/>
      <c r="VET246" s="92"/>
      <c r="VEU246" s="92"/>
      <c r="VEV246" s="92"/>
      <c r="VEW246" s="92"/>
      <c r="VEX246" s="92"/>
      <c r="VEY246" s="92"/>
      <c r="VEZ246" s="92"/>
      <c r="VFA246" s="92"/>
      <c r="VFB246" s="92"/>
      <c r="VFC246" s="92"/>
      <c r="VFD246" s="92"/>
      <c r="VFE246" s="92"/>
      <c r="VFF246" s="92"/>
      <c r="VFG246" s="92"/>
      <c r="VFH246" s="92"/>
      <c r="VFI246" s="92"/>
      <c r="VFJ246" s="92"/>
      <c r="VFK246" s="92"/>
      <c r="VFL246" s="92"/>
      <c r="VFM246" s="92"/>
      <c r="VFN246" s="92"/>
      <c r="VFO246" s="92"/>
      <c r="VFP246" s="92"/>
      <c r="VFQ246" s="92"/>
      <c r="VFR246" s="92"/>
      <c r="VFS246" s="92"/>
      <c r="VFT246" s="92"/>
      <c r="VFU246" s="92"/>
      <c r="VFV246" s="92"/>
      <c r="VFW246" s="92"/>
      <c r="VFX246" s="92"/>
      <c r="VFY246" s="92"/>
      <c r="VFZ246" s="92"/>
      <c r="VGA246" s="92"/>
      <c r="VGB246" s="92"/>
      <c r="VGC246" s="92"/>
      <c r="VGD246" s="92"/>
      <c r="VGE246" s="92"/>
      <c r="VGF246" s="92"/>
      <c r="VGG246" s="92"/>
      <c r="VGH246" s="92"/>
      <c r="VGI246" s="92"/>
      <c r="VGJ246" s="92"/>
      <c r="VGK246" s="92"/>
      <c r="VGL246" s="92"/>
      <c r="VGM246" s="92"/>
      <c r="VGN246" s="92"/>
      <c r="VGO246" s="92"/>
      <c r="VGP246" s="92"/>
      <c r="VGQ246" s="92"/>
      <c r="VGR246" s="92"/>
      <c r="VGS246" s="92"/>
      <c r="VGT246" s="92"/>
      <c r="VGU246" s="92"/>
      <c r="VGV246" s="92"/>
      <c r="VGW246" s="92"/>
      <c r="VGX246" s="92"/>
      <c r="VGY246" s="92"/>
      <c r="VGZ246" s="92"/>
      <c r="VHA246" s="92"/>
      <c r="VHB246" s="92"/>
      <c r="VHC246" s="92"/>
      <c r="VHD246" s="92"/>
      <c r="VHE246" s="92"/>
      <c r="VHF246" s="92"/>
      <c r="VHG246" s="92"/>
      <c r="VHH246" s="92"/>
      <c r="VHI246" s="92"/>
      <c r="VHJ246" s="92"/>
      <c r="VHK246" s="92"/>
      <c r="VHL246" s="92"/>
      <c r="VHM246" s="92"/>
      <c r="VHN246" s="92"/>
      <c r="VHO246" s="92"/>
      <c r="VHP246" s="92"/>
      <c r="VHQ246" s="92"/>
      <c r="VHR246" s="92"/>
      <c r="VHS246" s="92"/>
      <c r="VHT246" s="92"/>
      <c r="VHU246" s="92"/>
      <c r="VHV246" s="92"/>
      <c r="VHW246" s="92"/>
      <c r="VHX246" s="92"/>
      <c r="VHY246" s="92"/>
      <c r="VHZ246" s="92"/>
      <c r="VIA246" s="92"/>
      <c r="VIB246" s="92"/>
      <c r="VIC246" s="92"/>
      <c r="VID246" s="92"/>
      <c r="VIE246" s="92"/>
      <c r="VIF246" s="92"/>
      <c r="VIG246" s="92"/>
      <c r="VIH246" s="92"/>
      <c r="VII246" s="92"/>
      <c r="VIJ246" s="92"/>
      <c r="VIK246" s="92"/>
      <c r="VIL246" s="92"/>
      <c r="VIM246" s="92"/>
      <c r="VIN246" s="92"/>
      <c r="VIO246" s="92"/>
      <c r="VIP246" s="92"/>
      <c r="VIQ246" s="92"/>
      <c r="VIR246" s="92"/>
      <c r="VIS246" s="92"/>
      <c r="VIT246" s="92"/>
      <c r="VIU246" s="92"/>
      <c r="VIV246" s="92"/>
      <c r="VIW246" s="92"/>
      <c r="VIX246" s="92"/>
      <c r="VIY246" s="92"/>
      <c r="VIZ246" s="92"/>
      <c r="VJA246" s="92"/>
      <c r="VJB246" s="92"/>
      <c r="VJC246" s="92"/>
      <c r="VJD246" s="92"/>
      <c r="VJE246" s="92"/>
      <c r="VJF246" s="92"/>
      <c r="VJG246" s="92"/>
      <c r="VJH246" s="92"/>
      <c r="VJI246" s="92"/>
      <c r="VJJ246" s="92"/>
      <c r="VJK246" s="92"/>
      <c r="VJL246" s="92"/>
      <c r="VJM246" s="92"/>
      <c r="VJN246" s="92"/>
      <c r="VJO246" s="92"/>
      <c r="VJP246" s="92"/>
      <c r="VJQ246" s="92"/>
      <c r="VJR246" s="92"/>
      <c r="VJS246" s="92"/>
      <c r="VJT246" s="92"/>
      <c r="VJU246" s="92"/>
      <c r="VJV246" s="92"/>
      <c r="VJW246" s="92"/>
      <c r="VJX246" s="92"/>
      <c r="VJY246" s="92"/>
      <c r="VJZ246" s="92"/>
      <c r="VKA246" s="92"/>
      <c r="VKB246" s="92"/>
      <c r="VKC246" s="92"/>
      <c r="VKD246" s="92"/>
      <c r="VKE246" s="92"/>
      <c r="VKF246" s="92"/>
      <c r="VKG246" s="92"/>
      <c r="VKH246" s="92"/>
      <c r="VKI246" s="92"/>
      <c r="VKJ246" s="92"/>
      <c r="VKK246" s="92"/>
      <c r="VKL246" s="92"/>
      <c r="VKM246" s="92"/>
      <c r="VKN246" s="92"/>
      <c r="VKO246" s="92"/>
      <c r="VKP246" s="92"/>
      <c r="VKQ246" s="92"/>
      <c r="VKR246" s="92"/>
      <c r="VKS246" s="92"/>
      <c r="VKT246" s="92"/>
      <c r="VKU246" s="92"/>
      <c r="VKV246" s="92"/>
      <c r="VKW246" s="92"/>
      <c r="VKX246" s="92"/>
      <c r="VKY246" s="92"/>
      <c r="VKZ246" s="92"/>
      <c r="VLA246" s="92"/>
      <c r="VLB246" s="92"/>
      <c r="VLC246" s="92"/>
      <c r="VLD246" s="92"/>
      <c r="VLE246" s="92"/>
      <c r="VLF246" s="92"/>
      <c r="VLG246" s="92"/>
      <c r="VLH246" s="92"/>
      <c r="VLI246" s="92"/>
      <c r="VLJ246" s="92"/>
      <c r="VLK246" s="92"/>
      <c r="VLL246" s="92"/>
      <c r="VLM246" s="92"/>
      <c r="VLN246" s="92"/>
      <c r="VLO246" s="92"/>
      <c r="VLP246" s="92"/>
      <c r="VLQ246" s="92"/>
      <c r="VLR246" s="92"/>
      <c r="VLS246" s="92"/>
      <c r="VLT246" s="92"/>
      <c r="VLU246" s="92"/>
      <c r="VLV246" s="92"/>
      <c r="VLW246" s="92"/>
      <c r="VLX246" s="92"/>
      <c r="VLY246" s="92"/>
      <c r="VLZ246" s="92"/>
      <c r="VMA246" s="92"/>
      <c r="VMB246" s="92"/>
      <c r="VMC246" s="92"/>
      <c r="VMD246" s="92"/>
      <c r="VME246" s="92"/>
      <c r="VMF246" s="92"/>
      <c r="VMG246" s="92"/>
      <c r="VMH246" s="92"/>
      <c r="VMI246" s="92"/>
      <c r="VMJ246" s="92"/>
      <c r="VMK246" s="92"/>
      <c r="VML246" s="92"/>
      <c r="VMM246" s="92"/>
      <c r="VMN246" s="92"/>
      <c r="VMO246" s="92"/>
      <c r="VMP246" s="92"/>
      <c r="VMQ246" s="92"/>
      <c r="VMR246" s="92"/>
      <c r="VMS246" s="92"/>
      <c r="VMT246" s="92"/>
      <c r="VMU246" s="92"/>
      <c r="VMV246" s="92"/>
      <c r="VMW246" s="92"/>
      <c r="VMX246" s="92"/>
      <c r="VMY246" s="92"/>
      <c r="VMZ246" s="92"/>
      <c r="VNA246" s="92"/>
      <c r="VNB246" s="92"/>
      <c r="VNC246" s="92"/>
      <c r="VND246" s="92"/>
      <c r="VNE246" s="92"/>
      <c r="VNF246" s="92"/>
      <c r="VNG246" s="92"/>
      <c r="VNH246" s="92"/>
      <c r="VNI246" s="92"/>
      <c r="VNJ246" s="92"/>
      <c r="VNK246" s="92"/>
      <c r="VNL246" s="92"/>
      <c r="VNM246" s="92"/>
      <c r="VNN246" s="92"/>
      <c r="VNO246" s="92"/>
      <c r="VNP246" s="92"/>
      <c r="VNQ246" s="92"/>
      <c r="VNR246" s="92"/>
      <c r="VNS246" s="92"/>
      <c r="VNT246" s="92"/>
      <c r="VNU246" s="92"/>
      <c r="VNV246" s="92"/>
      <c r="VNW246" s="92"/>
      <c r="VNX246" s="92"/>
      <c r="VNY246" s="92"/>
      <c r="VNZ246" s="92"/>
      <c r="VOA246" s="92"/>
      <c r="VOB246" s="92"/>
      <c r="VOC246" s="92"/>
      <c r="VOD246" s="92"/>
      <c r="VOE246" s="92"/>
      <c r="VOF246" s="92"/>
      <c r="VOG246" s="92"/>
      <c r="VOH246" s="92"/>
      <c r="VOI246" s="92"/>
      <c r="VOJ246" s="92"/>
      <c r="VOK246" s="92"/>
      <c r="VOL246" s="92"/>
      <c r="VOM246" s="92"/>
      <c r="VON246" s="92"/>
      <c r="VOO246" s="92"/>
      <c r="VOP246" s="92"/>
      <c r="VOQ246" s="92"/>
      <c r="VOR246" s="92"/>
      <c r="VOS246" s="92"/>
      <c r="VOT246" s="92"/>
      <c r="VOU246" s="92"/>
      <c r="VOV246" s="92"/>
      <c r="VOW246" s="92"/>
      <c r="VOX246" s="92"/>
      <c r="VOY246" s="92"/>
      <c r="VOZ246" s="92"/>
      <c r="VPA246" s="92"/>
      <c r="VPB246" s="92"/>
      <c r="VPC246" s="92"/>
      <c r="VPD246" s="92"/>
      <c r="VPE246" s="92"/>
      <c r="VPF246" s="92"/>
      <c r="VPG246" s="92"/>
      <c r="VPH246" s="92"/>
      <c r="VPI246" s="92"/>
      <c r="VPJ246" s="92"/>
      <c r="VPK246" s="92"/>
      <c r="VPL246" s="92"/>
      <c r="VPM246" s="92"/>
      <c r="VPN246" s="92"/>
      <c r="VPO246" s="92"/>
      <c r="VPP246" s="92"/>
      <c r="VPQ246" s="92"/>
      <c r="VPR246" s="92"/>
      <c r="VPS246" s="92"/>
      <c r="VPT246" s="92"/>
      <c r="VPU246" s="92"/>
      <c r="VPV246" s="92"/>
      <c r="VPW246" s="92"/>
      <c r="VPX246" s="92"/>
      <c r="VPY246" s="92"/>
      <c r="VPZ246" s="92"/>
      <c r="VQA246" s="92"/>
      <c r="VQB246" s="92"/>
      <c r="VQC246" s="92"/>
      <c r="VQD246" s="92"/>
      <c r="VQE246" s="92"/>
      <c r="VQF246" s="92"/>
      <c r="VQG246" s="92"/>
      <c r="VQH246" s="92"/>
      <c r="VQI246" s="92"/>
      <c r="VQJ246" s="92"/>
      <c r="VQK246" s="92"/>
      <c r="VQL246" s="92"/>
      <c r="VQM246" s="92"/>
      <c r="VQN246" s="92"/>
      <c r="VQO246" s="92"/>
      <c r="VQP246" s="92"/>
      <c r="VQQ246" s="92"/>
      <c r="VQR246" s="92"/>
      <c r="VQS246" s="92"/>
      <c r="VQT246" s="92"/>
      <c r="VQU246" s="92"/>
      <c r="VQV246" s="92"/>
      <c r="VQW246" s="92"/>
      <c r="VQX246" s="92"/>
      <c r="VQY246" s="92"/>
      <c r="VQZ246" s="92"/>
      <c r="VRA246" s="92"/>
      <c r="VRB246" s="92"/>
      <c r="VRC246" s="92"/>
      <c r="VRD246" s="92"/>
      <c r="VRE246" s="92"/>
      <c r="VRF246" s="92"/>
      <c r="VRG246" s="92"/>
      <c r="VRH246" s="92"/>
      <c r="VRI246" s="92"/>
      <c r="VRJ246" s="92"/>
      <c r="VRK246" s="92"/>
      <c r="VRL246" s="92"/>
      <c r="VRM246" s="92"/>
      <c r="VRN246" s="92"/>
      <c r="VRO246" s="92"/>
      <c r="VRP246" s="92"/>
      <c r="VRQ246" s="92"/>
      <c r="VRR246" s="92"/>
      <c r="VRS246" s="92"/>
      <c r="VRT246" s="92"/>
      <c r="VRU246" s="92"/>
      <c r="VRV246" s="92"/>
      <c r="VRW246" s="92"/>
      <c r="VRX246" s="92"/>
      <c r="VRY246" s="92"/>
      <c r="VRZ246" s="92"/>
      <c r="VSA246" s="92"/>
      <c r="VSB246" s="92"/>
      <c r="VSC246" s="92"/>
      <c r="VSD246" s="92"/>
      <c r="VSE246" s="92"/>
      <c r="VSF246" s="92"/>
      <c r="VSG246" s="92"/>
      <c r="VSH246" s="92"/>
      <c r="VSI246" s="92"/>
      <c r="VSJ246" s="92"/>
      <c r="VSK246" s="92"/>
      <c r="VSL246" s="92"/>
      <c r="VSM246" s="92"/>
      <c r="VSN246" s="92"/>
      <c r="VSO246" s="92"/>
      <c r="VSP246" s="92"/>
      <c r="VSQ246" s="92"/>
      <c r="VSR246" s="92"/>
      <c r="VSS246" s="92"/>
      <c r="VST246" s="92"/>
      <c r="VSU246" s="92"/>
      <c r="VSV246" s="92"/>
      <c r="VSW246" s="92"/>
      <c r="VSX246" s="92"/>
      <c r="VSY246" s="92"/>
      <c r="VSZ246" s="92"/>
      <c r="VTA246" s="92"/>
      <c r="VTB246" s="92"/>
      <c r="VTC246" s="92"/>
      <c r="VTD246" s="92"/>
      <c r="VTE246" s="92"/>
      <c r="VTF246" s="92"/>
      <c r="VTG246" s="92"/>
      <c r="VTH246" s="92"/>
      <c r="VTI246" s="92"/>
      <c r="VTJ246" s="92"/>
      <c r="VTK246" s="92"/>
      <c r="VTL246" s="92"/>
      <c r="VTM246" s="92"/>
      <c r="VTN246" s="92"/>
      <c r="VTO246" s="92"/>
      <c r="VTP246" s="92"/>
      <c r="VTQ246" s="92"/>
      <c r="VTR246" s="92"/>
      <c r="VTS246" s="92"/>
      <c r="VTT246" s="92"/>
      <c r="VTU246" s="92"/>
      <c r="VTV246" s="92"/>
      <c r="VTW246" s="92"/>
      <c r="VTX246" s="92"/>
      <c r="VTY246" s="92"/>
      <c r="VTZ246" s="92"/>
      <c r="VUA246" s="92"/>
      <c r="VUB246" s="92"/>
      <c r="VUC246" s="92"/>
      <c r="VUD246" s="92"/>
      <c r="VUE246" s="92"/>
      <c r="VUF246" s="92"/>
      <c r="VUG246" s="92"/>
      <c r="VUH246" s="92"/>
      <c r="VUI246" s="92"/>
      <c r="VUJ246" s="92"/>
      <c r="VUK246" s="92"/>
      <c r="VUL246" s="92"/>
      <c r="VUM246" s="92"/>
      <c r="VUN246" s="92"/>
      <c r="VUO246" s="92"/>
      <c r="VUP246" s="92"/>
      <c r="VUQ246" s="92"/>
      <c r="VUR246" s="92"/>
      <c r="VUS246" s="92"/>
      <c r="VUT246" s="92"/>
      <c r="VUU246" s="92"/>
      <c r="VUV246" s="92"/>
      <c r="VUW246" s="92"/>
      <c r="VUX246" s="92"/>
      <c r="VUY246" s="92"/>
      <c r="VUZ246" s="92"/>
      <c r="VVA246" s="92"/>
      <c r="VVB246" s="92"/>
      <c r="VVC246" s="92"/>
      <c r="VVD246" s="92"/>
      <c r="VVE246" s="92"/>
      <c r="VVF246" s="92"/>
      <c r="VVG246" s="92"/>
      <c r="VVH246" s="92"/>
      <c r="VVI246" s="92"/>
      <c r="VVJ246" s="92"/>
      <c r="VVK246" s="92"/>
      <c r="VVL246" s="92"/>
      <c r="VVM246" s="92"/>
      <c r="VVN246" s="92"/>
      <c r="VVO246" s="92"/>
      <c r="VVP246" s="92"/>
      <c r="VVQ246" s="92"/>
      <c r="VVR246" s="92"/>
      <c r="VVS246" s="92"/>
      <c r="VVT246" s="92"/>
      <c r="VVU246" s="92"/>
      <c r="VVV246" s="92"/>
      <c r="VVW246" s="92"/>
      <c r="VVX246" s="92"/>
      <c r="VVY246" s="92"/>
      <c r="VVZ246" s="92"/>
      <c r="VWA246" s="92"/>
      <c r="VWB246" s="92"/>
      <c r="VWC246" s="92"/>
      <c r="VWD246" s="92"/>
      <c r="VWE246" s="92"/>
      <c r="VWF246" s="92"/>
      <c r="VWG246" s="92"/>
      <c r="VWH246" s="92"/>
      <c r="VWI246" s="92"/>
      <c r="VWJ246" s="92"/>
      <c r="VWK246" s="92"/>
      <c r="VWL246" s="92"/>
      <c r="VWM246" s="92"/>
      <c r="VWN246" s="92"/>
      <c r="VWO246" s="92"/>
      <c r="VWP246" s="92"/>
      <c r="VWQ246" s="92"/>
      <c r="VWR246" s="92"/>
      <c r="VWS246" s="92"/>
      <c r="VWT246" s="92"/>
      <c r="VWU246" s="92"/>
      <c r="VWV246" s="92"/>
      <c r="VWW246" s="92"/>
      <c r="VWX246" s="92"/>
      <c r="VWY246" s="92"/>
      <c r="VWZ246" s="92"/>
      <c r="VXA246" s="92"/>
      <c r="VXB246" s="92"/>
      <c r="VXC246" s="92"/>
      <c r="VXD246" s="92"/>
      <c r="VXE246" s="92"/>
      <c r="VXF246" s="92"/>
      <c r="VXG246" s="92"/>
      <c r="VXH246" s="92"/>
      <c r="VXI246" s="92"/>
      <c r="VXJ246" s="92"/>
      <c r="VXK246" s="92"/>
      <c r="VXL246" s="92"/>
      <c r="VXM246" s="92"/>
      <c r="VXN246" s="92"/>
      <c r="VXO246" s="92"/>
      <c r="VXP246" s="92"/>
      <c r="VXQ246" s="92"/>
      <c r="VXR246" s="92"/>
      <c r="VXS246" s="92"/>
      <c r="VXT246" s="92"/>
      <c r="VXU246" s="92"/>
      <c r="VXV246" s="92"/>
      <c r="VXW246" s="92"/>
      <c r="VXX246" s="92"/>
      <c r="VXY246" s="92"/>
      <c r="VXZ246" s="92"/>
      <c r="VYA246" s="92"/>
      <c r="VYB246" s="92"/>
      <c r="VYC246" s="92"/>
      <c r="VYD246" s="92"/>
      <c r="VYE246" s="92"/>
      <c r="VYF246" s="92"/>
      <c r="VYG246" s="92"/>
      <c r="VYH246" s="92"/>
      <c r="VYI246" s="92"/>
      <c r="VYJ246" s="92"/>
      <c r="VYK246" s="92"/>
      <c r="VYL246" s="92"/>
      <c r="VYM246" s="92"/>
      <c r="VYN246" s="92"/>
      <c r="VYO246" s="92"/>
      <c r="VYP246" s="92"/>
      <c r="VYQ246" s="92"/>
      <c r="VYR246" s="92"/>
      <c r="VYS246" s="92"/>
      <c r="VYT246" s="92"/>
      <c r="VYU246" s="92"/>
      <c r="VYV246" s="92"/>
      <c r="VYW246" s="92"/>
      <c r="VYX246" s="92"/>
      <c r="VYY246" s="92"/>
      <c r="VYZ246" s="92"/>
      <c r="VZA246" s="92"/>
      <c r="VZB246" s="92"/>
      <c r="VZC246" s="92"/>
      <c r="VZD246" s="92"/>
      <c r="VZE246" s="92"/>
      <c r="VZF246" s="92"/>
      <c r="VZG246" s="92"/>
      <c r="VZH246" s="92"/>
      <c r="VZI246" s="92"/>
      <c r="VZJ246" s="92"/>
      <c r="VZK246" s="92"/>
      <c r="VZL246" s="92"/>
      <c r="VZM246" s="92"/>
      <c r="VZN246" s="92"/>
      <c r="VZO246" s="92"/>
      <c r="VZP246" s="92"/>
      <c r="VZQ246" s="92"/>
      <c r="VZR246" s="92"/>
      <c r="VZS246" s="92"/>
      <c r="VZT246" s="92"/>
      <c r="VZU246" s="92"/>
      <c r="VZV246" s="92"/>
      <c r="VZW246" s="92"/>
      <c r="VZX246" s="92"/>
      <c r="VZY246" s="92"/>
      <c r="VZZ246" s="92"/>
      <c r="WAA246" s="92"/>
      <c r="WAB246" s="92"/>
      <c r="WAC246" s="92"/>
      <c r="WAD246" s="92"/>
      <c r="WAE246" s="92"/>
      <c r="WAF246" s="92"/>
      <c r="WAG246" s="92"/>
      <c r="WAH246" s="92"/>
      <c r="WAI246" s="92"/>
      <c r="WAJ246" s="92"/>
      <c r="WAK246" s="92"/>
      <c r="WAL246" s="92"/>
      <c r="WAM246" s="92"/>
      <c r="WAN246" s="92"/>
      <c r="WAO246" s="92"/>
      <c r="WAP246" s="92"/>
      <c r="WAQ246" s="92"/>
      <c r="WAR246" s="92"/>
      <c r="WAS246" s="92"/>
      <c r="WAT246" s="92"/>
      <c r="WAU246" s="92"/>
      <c r="WAV246" s="92"/>
      <c r="WAW246" s="92"/>
      <c r="WAX246" s="92"/>
      <c r="WAY246" s="92"/>
      <c r="WAZ246" s="92"/>
      <c r="WBA246" s="92"/>
      <c r="WBB246" s="92"/>
      <c r="WBC246" s="92"/>
      <c r="WBD246" s="92"/>
      <c r="WBE246" s="92"/>
      <c r="WBF246" s="92"/>
      <c r="WBG246" s="92"/>
      <c r="WBH246" s="92"/>
      <c r="WBI246" s="92"/>
      <c r="WBJ246" s="92"/>
      <c r="WBK246" s="92"/>
      <c r="WBL246" s="92"/>
      <c r="WBM246" s="92"/>
      <c r="WBN246" s="92"/>
      <c r="WBO246" s="92"/>
      <c r="WBP246" s="92"/>
      <c r="WBQ246" s="92"/>
      <c r="WBR246" s="92"/>
      <c r="WBS246" s="92"/>
      <c r="WBT246" s="92"/>
      <c r="WBU246" s="92"/>
      <c r="WBV246" s="92"/>
      <c r="WBW246" s="92"/>
      <c r="WBX246" s="92"/>
      <c r="WBY246" s="92"/>
      <c r="WBZ246" s="92"/>
      <c r="WCA246" s="92"/>
      <c r="WCB246" s="92"/>
      <c r="WCC246" s="92"/>
      <c r="WCD246" s="92"/>
      <c r="WCE246" s="92"/>
      <c r="WCF246" s="92"/>
      <c r="WCG246" s="92"/>
      <c r="WCH246" s="92"/>
      <c r="WCI246" s="92"/>
      <c r="WCJ246" s="92"/>
      <c r="WCK246" s="92"/>
      <c r="WCL246" s="92"/>
      <c r="WCM246" s="92"/>
      <c r="WCN246" s="92"/>
      <c r="WCO246" s="92"/>
      <c r="WCP246" s="92"/>
      <c r="WCQ246" s="92"/>
      <c r="WCR246" s="92"/>
      <c r="WCS246" s="92"/>
      <c r="WCT246" s="92"/>
      <c r="WCU246" s="92"/>
      <c r="WCV246" s="92"/>
      <c r="WCW246" s="92"/>
      <c r="WCX246" s="92"/>
      <c r="WCY246" s="92"/>
      <c r="WCZ246" s="92"/>
      <c r="WDA246" s="92"/>
      <c r="WDB246" s="92"/>
      <c r="WDC246" s="92"/>
      <c r="WDD246" s="92"/>
      <c r="WDE246" s="92"/>
      <c r="WDF246" s="92"/>
      <c r="WDG246" s="92"/>
      <c r="WDH246" s="92"/>
      <c r="WDI246" s="92"/>
      <c r="WDJ246" s="92"/>
      <c r="WDK246" s="92"/>
      <c r="WDL246" s="92"/>
      <c r="WDM246" s="92"/>
      <c r="WDN246" s="92"/>
      <c r="WDO246" s="92"/>
      <c r="WDP246" s="92"/>
      <c r="WDQ246" s="92"/>
      <c r="WDR246" s="92"/>
      <c r="WDS246" s="92"/>
      <c r="WDT246" s="92"/>
      <c r="WDU246" s="92"/>
      <c r="WDV246" s="92"/>
      <c r="WDW246" s="92"/>
      <c r="WDX246" s="92"/>
      <c r="WDY246" s="92"/>
      <c r="WDZ246" s="92"/>
      <c r="WEA246" s="92"/>
      <c r="WEB246" s="92"/>
      <c r="WEC246" s="92"/>
      <c r="WED246" s="92"/>
      <c r="WEE246" s="92"/>
      <c r="WEF246" s="92"/>
      <c r="WEG246" s="92"/>
      <c r="WEH246" s="92"/>
      <c r="WEI246" s="92"/>
      <c r="WEJ246" s="92"/>
      <c r="WEK246" s="92"/>
      <c r="WEL246" s="92"/>
      <c r="WEM246" s="92"/>
      <c r="WEN246" s="92"/>
      <c r="WEO246" s="92"/>
      <c r="WEP246" s="92"/>
      <c r="WEQ246" s="92"/>
      <c r="WER246" s="92"/>
      <c r="WES246" s="92"/>
      <c r="WET246" s="92"/>
      <c r="WEU246" s="92"/>
      <c r="WEV246" s="92"/>
      <c r="WEW246" s="92"/>
      <c r="WEX246" s="92"/>
      <c r="WEY246" s="92"/>
      <c r="WEZ246" s="92"/>
      <c r="WFA246" s="92"/>
      <c r="WFB246" s="92"/>
      <c r="WFC246" s="92"/>
      <c r="WFD246" s="92"/>
      <c r="WFE246" s="92"/>
      <c r="WFF246" s="92"/>
      <c r="WFG246" s="92"/>
      <c r="WFH246" s="92"/>
      <c r="WFI246" s="92"/>
      <c r="WFJ246" s="92"/>
      <c r="WFK246" s="92"/>
      <c r="WFL246" s="92"/>
      <c r="WFM246" s="92"/>
      <c r="WFN246" s="92"/>
      <c r="WFO246" s="92"/>
      <c r="WFP246" s="92"/>
      <c r="WFQ246" s="92"/>
      <c r="WFR246" s="92"/>
      <c r="WFS246" s="92"/>
      <c r="WFT246" s="92"/>
      <c r="WFU246" s="92"/>
      <c r="WFV246" s="92"/>
      <c r="WFW246" s="92"/>
      <c r="WFX246" s="92"/>
      <c r="WFY246" s="92"/>
      <c r="WFZ246" s="92"/>
      <c r="WGA246" s="92"/>
      <c r="WGB246" s="92"/>
      <c r="WGC246" s="92"/>
      <c r="WGD246" s="92"/>
      <c r="WGE246" s="92"/>
      <c r="WGF246" s="92"/>
      <c r="WGG246" s="92"/>
      <c r="WGH246" s="92"/>
      <c r="WGI246" s="92"/>
      <c r="WGJ246" s="92"/>
      <c r="WGK246" s="92"/>
      <c r="WGL246" s="92"/>
      <c r="WGM246" s="92"/>
      <c r="WGN246" s="92"/>
      <c r="WGO246" s="92"/>
      <c r="WGP246" s="92"/>
      <c r="WGQ246" s="92"/>
      <c r="WGR246" s="92"/>
      <c r="WGS246" s="92"/>
      <c r="WGT246" s="92"/>
      <c r="WGU246" s="92"/>
      <c r="WGV246" s="92"/>
      <c r="WGW246" s="92"/>
      <c r="WGX246" s="92"/>
      <c r="WGY246" s="92"/>
      <c r="WGZ246" s="92"/>
      <c r="WHA246" s="92"/>
      <c r="WHB246" s="92"/>
      <c r="WHC246" s="92"/>
      <c r="WHD246" s="92"/>
      <c r="WHE246" s="92"/>
      <c r="WHF246" s="92"/>
      <c r="WHG246" s="92"/>
      <c r="WHH246" s="92"/>
      <c r="WHI246" s="92"/>
      <c r="WHJ246" s="92"/>
      <c r="WHK246" s="92"/>
      <c r="WHL246" s="92"/>
      <c r="WHM246" s="92"/>
      <c r="WHN246" s="92"/>
      <c r="WHO246" s="92"/>
      <c r="WHP246" s="92"/>
      <c r="WHQ246" s="92"/>
      <c r="WHR246" s="92"/>
      <c r="WHS246" s="92"/>
      <c r="WHT246" s="92"/>
      <c r="WHU246" s="92"/>
      <c r="WHV246" s="92"/>
      <c r="WHW246" s="92"/>
      <c r="WHX246" s="92"/>
      <c r="WHY246" s="92"/>
      <c r="WHZ246" s="92"/>
      <c r="WIA246" s="92"/>
      <c r="WIB246" s="92"/>
      <c r="WIC246" s="92"/>
      <c r="WID246" s="92"/>
      <c r="WIE246" s="92"/>
      <c r="WIF246" s="92"/>
      <c r="WIG246" s="92"/>
      <c r="WIH246" s="92"/>
      <c r="WII246" s="92"/>
      <c r="WIJ246" s="92"/>
      <c r="WIK246" s="92"/>
      <c r="WIL246" s="92"/>
      <c r="WIM246" s="92"/>
      <c r="WIN246" s="92"/>
      <c r="WIO246" s="92"/>
      <c r="WIP246" s="92"/>
      <c r="WIQ246" s="92"/>
      <c r="WIR246" s="92"/>
      <c r="WIS246" s="92"/>
      <c r="WIT246" s="92"/>
      <c r="WIU246" s="92"/>
      <c r="WIV246" s="92"/>
      <c r="WIW246" s="92"/>
      <c r="WIX246" s="92"/>
      <c r="WIY246" s="92"/>
      <c r="WIZ246" s="92"/>
      <c r="WJA246" s="92"/>
      <c r="WJB246" s="92"/>
      <c r="WJC246" s="92"/>
      <c r="WJD246" s="92"/>
      <c r="WJE246" s="92"/>
      <c r="WJF246" s="92"/>
      <c r="WJG246" s="92"/>
      <c r="WJH246" s="92"/>
      <c r="WJI246" s="92"/>
      <c r="WJJ246" s="92"/>
      <c r="WJK246" s="92"/>
      <c r="WJL246" s="92"/>
      <c r="WJM246" s="92"/>
      <c r="WJN246" s="92"/>
      <c r="WJO246" s="92"/>
      <c r="WJP246" s="92"/>
      <c r="WJQ246" s="92"/>
      <c r="WJR246" s="92"/>
      <c r="WJS246" s="92"/>
      <c r="WJT246" s="92"/>
      <c r="WJU246" s="92"/>
      <c r="WJV246" s="92"/>
      <c r="WJW246" s="92"/>
      <c r="WJX246" s="92"/>
      <c r="WJY246" s="92"/>
      <c r="WJZ246" s="92"/>
      <c r="WKA246" s="92"/>
      <c r="WKB246" s="92"/>
      <c r="WKC246" s="92"/>
      <c r="WKD246" s="92"/>
      <c r="WKE246" s="92"/>
      <c r="WKF246" s="92"/>
      <c r="WKG246" s="92"/>
      <c r="WKH246" s="92"/>
      <c r="WKI246" s="92"/>
      <c r="WKJ246" s="92"/>
      <c r="WKK246" s="92"/>
      <c r="WKL246" s="92"/>
      <c r="WKM246" s="92"/>
      <c r="WKN246" s="92"/>
      <c r="WKO246" s="92"/>
      <c r="WKP246" s="92"/>
      <c r="WKQ246" s="92"/>
      <c r="WKR246" s="92"/>
      <c r="WKS246" s="92"/>
      <c r="WKT246" s="92"/>
      <c r="WKU246" s="92"/>
      <c r="WKV246" s="92"/>
      <c r="WKW246" s="92"/>
      <c r="WKX246" s="92"/>
      <c r="WKY246" s="92"/>
      <c r="WKZ246" s="92"/>
      <c r="WLA246" s="92"/>
      <c r="WLB246" s="92"/>
      <c r="WLC246" s="92"/>
      <c r="WLD246" s="92"/>
      <c r="WLE246" s="92"/>
      <c r="WLF246" s="92"/>
      <c r="WLG246" s="92"/>
      <c r="WLH246" s="92"/>
      <c r="WLI246" s="92"/>
      <c r="WLJ246" s="92"/>
      <c r="WLK246" s="92"/>
      <c r="WLL246" s="92"/>
      <c r="WLM246" s="92"/>
      <c r="WLN246" s="92"/>
      <c r="WLO246" s="92"/>
      <c r="WLP246" s="92"/>
      <c r="WLQ246" s="92"/>
      <c r="WLR246" s="92"/>
      <c r="WLS246" s="92"/>
      <c r="WLT246" s="92"/>
      <c r="WLU246" s="92"/>
      <c r="WLV246" s="92"/>
      <c r="WLW246" s="92"/>
      <c r="WLX246" s="92"/>
      <c r="WLY246" s="92"/>
      <c r="WLZ246" s="92"/>
      <c r="WMA246" s="92"/>
      <c r="WMB246" s="92"/>
      <c r="WMC246" s="92"/>
      <c r="WMD246" s="92"/>
      <c r="WME246" s="92"/>
      <c r="WMF246" s="92"/>
      <c r="WMG246" s="92"/>
      <c r="WMH246" s="92"/>
      <c r="WMI246" s="92"/>
      <c r="WMJ246" s="92"/>
      <c r="WMK246" s="92"/>
      <c r="WML246" s="92"/>
      <c r="WMM246" s="92"/>
      <c r="WMN246" s="92"/>
      <c r="WMO246" s="92"/>
      <c r="WMP246" s="92"/>
      <c r="WMQ246" s="92"/>
      <c r="WMR246" s="92"/>
      <c r="WMS246" s="92"/>
      <c r="WMT246" s="92"/>
      <c r="WMU246" s="92"/>
      <c r="WMV246" s="92"/>
      <c r="WMW246" s="92"/>
      <c r="WMX246" s="92"/>
      <c r="WMY246" s="92"/>
      <c r="WMZ246" s="92"/>
      <c r="WNA246" s="92"/>
      <c r="WNB246" s="92"/>
      <c r="WNC246" s="92"/>
      <c r="WND246" s="92"/>
      <c r="WNE246" s="92"/>
      <c r="WNF246" s="92"/>
      <c r="WNG246" s="92"/>
      <c r="WNH246" s="92"/>
      <c r="WNI246" s="92"/>
      <c r="WNJ246" s="92"/>
      <c r="WNK246" s="92"/>
      <c r="WNL246" s="92"/>
      <c r="WNM246" s="92"/>
      <c r="WNN246" s="92"/>
      <c r="WNO246" s="92"/>
      <c r="WNP246" s="92"/>
      <c r="WNQ246" s="92"/>
      <c r="WNR246" s="92"/>
      <c r="WNS246" s="92"/>
      <c r="WNT246" s="92"/>
      <c r="WNU246" s="92"/>
      <c r="WNV246" s="92"/>
      <c r="WNW246" s="92"/>
      <c r="WNX246" s="92"/>
      <c r="WNY246" s="92"/>
      <c r="WNZ246" s="92"/>
      <c r="WOA246" s="92"/>
      <c r="WOB246" s="92"/>
      <c r="WOC246" s="92"/>
      <c r="WOD246" s="92"/>
      <c r="WOE246" s="92"/>
      <c r="WOF246" s="92"/>
      <c r="WOG246" s="92"/>
      <c r="WOH246" s="92"/>
      <c r="WOI246" s="92"/>
      <c r="WOJ246" s="92"/>
      <c r="WOK246" s="92"/>
      <c r="WOL246" s="92"/>
      <c r="WOM246" s="92"/>
      <c r="WON246" s="92"/>
      <c r="WOO246" s="92"/>
      <c r="WOP246" s="92"/>
      <c r="WOQ246" s="92"/>
      <c r="WOR246" s="92"/>
      <c r="WOS246" s="92"/>
      <c r="WOT246" s="92"/>
      <c r="WOU246" s="92"/>
      <c r="WOV246" s="92"/>
      <c r="WOW246" s="92"/>
      <c r="WOX246" s="92"/>
      <c r="WOY246" s="92"/>
      <c r="WOZ246" s="92"/>
      <c r="WPA246" s="92"/>
      <c r="WPB246" s="92"/>
      <c r="WPC246" s="92"/>
      <c r="WPD246" s="92"/>
      <c r="WPE246" s="92"/>
      <c r="WPF246" s="92"/>
      <c r="WPG246" s="92"/>
      <c r="WPH246" s="92"/>
      <c r="WPI246" s="92"/>
      <c r="WPJ246" s="92"/>
      <c r="WPK246" s="92"/>
      <c r="WPL246" s="92"/>
      <c r="WPM246" s="92"/>
      <c r="WPN246" s="92"/>
      <c r="WPO246" s="92"/>
      <c r="WPP246" s="92"/>
      <c r="WPQ246" s="92"/>
      <c r="WPR246" s="92"/>
      <c r="WPS246" s="92"/>
      <c r="WPT246" s="92"/>
      <c r="WPU246" s="92"/>
      <c r="WPV246" s="92"/>
      <c r="WPW246" s="92"/>
      <c r="WPX246" s="92"/>
      <c r="WPY246" s="92"/>
      <c r="WPZ246" s="92"/>
      <c r="WQA246" s="92"/>
      <c r="WQB246" s="92"/>
      <c r="WQC246" s="92"/>
      <c r="WQD246" s="92"/>
      <c r="WQE246" s="92"/>
      <c r="WQF246" s="92"/>
      <c r="WQG246" s="92"/>
      <c r="WQH246" s="92"/>
      <c r="WQI246" s="92"/>
      <c r="WQJ246" s="92"/>
      <c r="WQK246" s="92"/>
      <c r="WQL246" s="92"/>
      <c r="WQM246" s="92"/>
      <c r="WQN246" s="92"/>
      <c r="WQO246" s="92"/>
      <c r="WQP246" s="92"/>
      <c r="WQQ246" s="92"/>
      <c r="WQR246" s="92"/>
      <c r="WQS246" s="92"/>
      <c r="WQT246" s="92"/>
      <c r="WQU246" s="92"/>
      <c r="WQV246" s="92"/>
      <c r="WQW246" s="92"/>
      <c r="WQX246" s="92"/>
      <c r="WQY246" s="92"/>
      <c r="WQZ246" s="92"/>
      <c r="WRA246" s="92"/>
      <c r="WRB246" s="92"/>
      <c r="WRC246" s="92"/>
      <c r="WRD246" s="92"/>
      <c r="WRE246" s="92"/>
      <c r="WRF246" s="92"/>
      <c r="WRG246" s="92"/>
      <c r="WRH246" s="92"/>
      <c r="WRI246" s="92"/>
      <c r="WRJ246" s="92"/>
      <c r="WRK246" s="92"/>
      <c r="WRL246" s="92"/>
      <c r="WRM246" s="92"/>
      <c r="WRN246" s="92"/>
      <c r="WRO246" s="92"/>
      <c r="WRP246" s="92"/>
      <c r="WRQ246" s="92"/>
      <c r="WRR246" s="92"/>
      <c r="WRS246" s="92"/>
      <c r="WRT246" s="92"/>
      <c r="WRU246" s="92"/>
      <c r="WRV246" s="92"/>
      <c r="WRW246" s="92"/>
      <c r="WRX246" s="92"/>
      <c r="WRY246" s="92"/>
      <c r="WRZ246" s="92"/>
      <c r="WSA246" s="92"/>
      <c r="WSB246" s="92"/>
      <c r="WSC246" s="92"/>
      <c r="WSD246" s="92"/>
      <c r="WSE246" s="92"/>
      <c r="WSF246" s="92"/>
      <c r="WSG246" s="92"/>
      <c r="WSH246" s="92"/>
      <c r="WSI246" s="92"/>
      <c r="WSJ246" s="92"/>
      <c r="WSK246" s="92"/>
      <c r="WSL246" s="92"/>
      <c r="WSM246" s="92"/>
      <c r="WSN246" s="92"/>
      <c r="WSO246" s="92"/>
      <c r="WSP246" s="92"/>
      <c r="WSQ246" s="92"/>
      <c r="WSR246" s="92"/>
      <c r="WSS246" s="92"/>
      <c r="WST246" s="92"/>
      <c r="WSU246" s="92"/>
      <c r="WSV246" s="92"/>
      <c r="WSW246" s="92"/>
      <c r="WSX246" s="92"/>
      <c r="WSY246" s="92"/>
      <c r="WSZ246" s="92"/>
      <c r="WTA246" s="92"/>
      <c r="WTB246" s="92"/>
      <c r="WTC246" s="92"/>
      <c r="WTD246" s="92"/>
      <c r="WTE246" s="92"/>
      <c r="WTF246" s="92"/>
      <c r="WTG246" s="92"/>
      <c r="WTH246" s="92"/>
      <c r="WTI246" s="92"/>
      <c r="WTJ246" s="92"/>
      <c r="WTK246" s="92"/>
      <c r="WTL246" s="92"/>
      <c r="WTM246" s="92"/>
      <c r="WTN246" s="92"/>
      <c r="WTO246" s="92"/>
      <c r="WTP246" s="92"/>
      <c r="WTQ246" s="92"/>
      <c r="WTR246" s="92"/>
      <c r="WTS246" s="92"/>
      <c r="WTT246" s="92"/>
      <c r="WTU246" s="92"/>
      <c r="WTV246" s="92"/>
      <c r="WTW246" s="92"/>
      <c r="WTX246" s="92"/>
      <c r="WTY246" s="92"/>
      <c r="WTZ246" s="92"/>
      <c r="WUA246" s="92"/>
      <c r="WUB246" s="92"/>
      <c r="WUC246" s="92"/>
      <c r="WUD246" s="92"/>
      <c r="WUE246" s="92"/>
      <c r="WUF246" s="92"/>
      <c r="WUG246" s="92"/>
      <c r="WUH246" s="92"/>
      <c r="WUI246" s="92"/>
      <c r="WUJ246" s="92"/>
      <c r="WUK246" s="92"/>
      <c r="WUL246" s="92"/>
      <c r="WUM246" s="92"/>
      <c r="WUN246" s="92"/>
      <c r="WUO246" s="92"/>
      <c r="WUP246" s="92"/>
      <c r="WUQ246" s="92"/>
      <c r="WUR246" s="92"/>
      <c r="WUS246" s="92"/>
      <c r="WUT246" s="92"/>
      <c r="WUU246" s="92"/>
      <c r="WUV246" s="92"/>
      <c r="WUW246" s="92"/>
      <c r="WUX246" s="92"/>
      <c r="WUY246" s="92"/>
      <c r="WUZ246" s="92"/>
      <c r="WVA246" s="92"/>
      <c r="WVB246" s="92"/>
      <c r="WVC246" s="92"/>
      <c r="WVD246" s="92"/>
      <c r="WVE246" s="92"/>
      <c r="WVF246" s="92"/>
      <c r="WVG246" s="92"/>
      <c r="WVH246" s="92"/>
      <c r="WVI246" s="92"/>
      <c r="WVJ246" s="92"/>
      <c r="WVK246" s="92"/>
      <c r="WVL246" s="92"/>
      <c r="WVM246" s="92"/>
      <c r="WVN246" s="92"/>
      <c r="WVO246" s="92"/>
      <c r="WVP246" s="92"/>
      <c r="WVQ246" s="92"/>
      <c r="WVR246" s="92"/>
      <c r="WVS246" s="92"/>
      <c r="WVT246" s="92"/>
      <c r="WVU246" s="92"/>
      <c r="WVV246" s="92"/>
      <c r="WVW246" s="92"/>
      <c r="WVX246" s="92"/>
      <c r="WVY246" s="92"/>
      <c r="WVZ246" s="92"/>
      <c r="WWA246" s="92"/>
      <c r="WWB246" s="92"/>
      <c r="WWC246" s="92"/>
      <c r="WWD246" s="92"/>
      <c r="WWE246" s="92"/>
      <c r="WWF246" s="92"/>
      <c r="WWG246" s="92"/>
      <c r="WWH246" s="92"/>
      <c r="WWI246" s="92"/>
      <c r="WWJ246" s="92"/>
      <c r="WWK246" s="92"/>
      <c r="WWL246" s="92"/>
      <c r="WWM246" s="92"/>
      <c r="WWN246" s="92"/>
      <c r="WWO246" s="92"/>
      <c r="WWP246" s="92"/>
      <c r="WWQ246" s="92"/>
      <c r="WWR246" s="92"/>
      <c r="WWS246" s="92"/>
      <c r="WWT246" s="92"/>
      <c r="WWU246" s="92"/>
      <c r="WWV246" s="92"/>
      <c r="WWW246" s="92"/>
      <c r="WWX246" s="92"/>
      <c r="WWY246" s="92"/>
      <c r="WWZ246" s="92"/>
      <c r="WXA246" s="92"/>
      <c r="WXB246" s="92"/>
      <c r="WXC246" s="92"/>
      <c r="WXD246" s="92"/>
      <c r="WXE246" s="92"/>
      <c r="WXF246" s="92"/>
      <c r="WXG246" s="92"/>
      <c r="WXH246" s="92"/>
      <c r="WXI246" s="92"/>
      <c r="WXJ246" s="92"/>
      <c r="WXK246" s="92"/>
      <c r="WXL246" s="92"/>
      <c r="WXM246" s="92"/>
      <c r="WXN246" s="92"/>
      <c r="WXO246" s="92"/>
      <c r="WXP246" s="92"/>
      <c r="WXQ246" s="92"/>
      <c r="WXR246" s="92"/>
      <c r="WXS246" s="92"/>
      <c r="WXT246" s="92"/>
      <c r="WXU246" s="92"/>
      <c r="WXV246" s="92"/>
      <c r="WXW246" s="92"/>
      <c r="WXX246" s="92"/>
      <c r="WXY246" s="92"/>
      <c r="WXZ246" s="92"/>
      <c r="WYA246" s="92"/>
      <c r="WYB246" s="92"/>
      <c r="WYC246" s="92"/>
      <c r="WYD246" s="92"/>
      <c r="WYE246" s="92"/>
      <c r="WYF246" s="92"/>
      <c r="WYG246" s="92"/>
      <c r="WYH246" s="92"/>
      <c r="WYI246" s="92"/>
      <c r="WYJ246" s="92"/>
      <c r="WYK246" s="92"/>
      <c r="WYL246" s="92"/>
      <c r="WYM246" s="92"/>
      <c r="WYN246" s="92"/>
      <c r="WYO246" s="92"/>
      <c r="WYP246" s="92"/>
      <c r="WYQ246" s="92"/>
      <c r="WYR246" s="92"/>
      <c r="WYS246" s="92"/>
      <c r="WYT246" s="92"/>
      <c r="WYU246" s="92"/>
      <c r="WYV246" s="92"/>
      <c r="WYW246" s="92"/>
      <c r="WYX246" s="92"/>
      <c r="WYY246" s="92"/>
      <c r="WYZ246" s="92"/>
      <c r="WZA246" s="92"/>
      <c r="WZB246" s="92"/>
      <c r="WZC246" s="92"/>
      <c r="WZD246" s="92"/>
      <c r="WZE246" s="92"/>
      <c r="WZF246" s="92"/>
      <c r="WZG246" s="92"/>
      <c r="WZH246" s="92"/>
      <c r="WZI246" s="92"/>
      <c r="WZJ246" s="92"/>
      <c r="WZK246" s="92"/>
      <c r="WZL246" s="92"/>
      <c r="WZM246" s="92"/>
      <c r="WZN246" s="92"/>
      <c r="WZO246" s="92"/>
      <c r="WZP246" s="92"/>
      <c r="WZQ246" s="92"/>
      <c r="WZR246" s="92"/>
      <c r="WZS246" s="92"/>
      <c r="WZT246" s="92"/>
      <c r="WZU246" s="92"/>
      <c r="WZV246" s="92"/>
      <c r="WZW246" s="92"/>
      <c r="WZX246" s="92"/>
      <c r="WZY246" s="92"/>
      <c r="WZZ246" s="92"/>
      <c r="XAA246" s="92"/>
      <c r="XAB246" s="92"/>
      <c r="XAC246" s="92"/>
      <c r="XAD246" s="92"/>
      <c r="XAE246" s="92"/>
      <c r="XAF246" s="92"/>
      <c r="XAG246" s="92"/>
      <c r="XAH246" s="92"/>
      <c r="XAI246" s="92"/>
      <c r="XAJ246" s="92"/>
      <c r="XAK246" s="92"/>
      <c r="XAL246" s="92"/>
      <c r="XAM246" s="92"/>
      <c r="XAN246" s="92"/>
      <c r="XAO246" s="92"/>
      <c r="XAP246" s="92"/>
      <c r="XAQ246" s="92"/>
      <c r="XAR246" s="92"/>
      <c r="XAS246" s="92"/>
      <c r="XAT246" s="92"/>
      <c r="XAU246" s="92"/>
      <c r="XAV246" s="92"/>
      <c r="XAW246" s="92"/>
      <c r="XAX246" s="92"/>
      <c r="XAY246" s="92"/>
      <c r="XAZ246" s="92"/>
      <c r="XBA246" s="92"/>
      <c r="XBB246" s="92"/>
      <c r="XBC246" s="92"/>
      <c r="XBD246" s="92"/>
      <c r="XBE246" s="92"/>
      <c r="XBF246" s="92"/>
      <c r="XBG246" s="92"/>
      <c r="XBH246" s="92"/>
      <c r="XBI246" s="92"/>
      <c r="XBJ246" s="92"/>
      <c r="XBK246" s="92"/>
      <c r="XBL246" s="92"/>
      <c r="XBM246" s="92"/>
      <c r="XBN246" s="92"/>
      <c r="XBO246" s="92"/>
      <c r="XBP246" s="92"/>
      <c r="XBQ246" s="92"/>
      <c r="XBR246" s="92"/>
      <c r="XBS246" s="92"/>
      <c r="XBT246" s="92"/>
      <c r="XBU246" s="92"/>
      <c r="XBV246" s="92"/>
      <c r="XBW246" s="92"/>
      <c r="XBX246" s="92"/>
      <c r="XBY246" s="92"/>
      <c r="XBZ246" s="92"/>
      <c r="XCA246" s="92"/>
      <c r="XCB246" s="92"/>
      <c r="XCC246" s="92"/>
      <c r="XCD246" s="92"/>
      <c r="XCE246" s="92"/>
      <c r="XCF246" s="92"/>
      <c r="XCG246" s="92"/>
      <c r="XCH246" s="92"/>
      <c r="XCI246" s="92"/>
      <c r="XCJ246" s="92"/>
      <c r="XCK246" s="92"/>
      <c r="XCL246" s="92"/>
      <c r="XCM246" s="92"/>
      <c r="XCN246" s="92"/>
      <c r="XCO246" s="92"/>
      <c r="XCP246" s="92"/>
      <c r="XCQ246" s="92"/>
      <c r="XCR246" s="92"/>
      <c r="XCS246" s="92"/>
      <c r="XCT246" s="92"/>
      <c r="XCU246" s="92"/>
      <c r="XCV246" s="92"/>
      <c r="XCW246" s="92"/>
      <c r="XCX246" s="92"/>
      <c r="XCY246" s="92"/>
      <c r="XCZ246" s="92"/>
      <c r="XDA246" s="92"/>
      <c r="XDB246" s="92"/>
      <c r="XDC246" s="92"/>
      <c r="XDD246" s="92"/>
      <c r="XDE246" s="92"/>
      <c r="XDF246" s="92"/>
      <c r="XDG246" s="92"/>
      <c r="XDH246" s="92"/>
      <c r="XDI246" s="92"/>
      <c r="XDJ246" s="92"/>
      <c r="XDK246" s="92"/>
      <c r="XDL246" s="92"/>
      <c r="XDM246" s="92"/>
      <c r="XDN246" s="92"/>
      <c r="XDO246" s="92"/>
      <c r="XDP246" s="92"/>
      <c r="XDQ246" s="92"/>
      <c r="XDR246" s="92"/>
      <c r="XDS246" s="92"/>
      <c r="XDT246" s="92"/>
      <c r="XDU246" s="92"/>
      <c r="XDV246" s="92"/>
      <c r="XDW246" s="92"/>
      <c r="XDX246" s="92"/>
      <c r="XDY246" s="92"/>
      <c r="XDZ246" s="92"/>
      <c r="XEA246" s="92"/>
      <c r="XEB246" s="92"/>
      <c r="XEC246" s="92"/>
      <c r="XED246" s="92"/>
      <c r="XEE246" s="92"/>
      <c r="XEF246" s="92"/>
      <c r="XEG246" s="92"/>
      <c r="XEH246" s="92"/>
      <c r="XEI246" s="92"/>
      <c r="XEJ246" s="92"/>
      <c r="XEK246" s="92"/>
      <c r="XEL246" s="92"/>
      <c r="XEM246" s="92"/>
      <c r="XEN246" s="92"/>
      <c r="XEO246" s="92"/>
      <c r="XEP246" s="92"/>
      <c r="XEQ246" s="92"/>
      <c r="XER246" s="92"/>
      <c r="XES246" s="92"/>
      <c r="XET246" s="92"/>
      <c r="XEU246" s="92"/>
      <c r="XEV246" s="92"/>
      <c r="XEW246" s="92"/>
      <c r="XEX246" s="92"/>
      <c r="XEY246" s="92"/>
      <c r="XEZ246" s="92"/>
      <c r="XFA246" s="92"/>
      <c r="XFB246" s="92"/>
      <c r="XFC246" s="92"/>
    </row>
    <row r="247" spans="1:16383" x14ac:dyDescent="0.25">
      <c r="F247" s="138"/>
      <c r="G247" s="138"/>
      <c r="H247" s="138"/>
    </row>
    <row r="248" spans="1:16383" s="200" customFormat="1" x14ac:dyDescent="0.25">
      <c r="A248" s="196"/>
      <c r="B248" s="197"/>
      <c r="C248" s="198"/>
      <c r="D248" s="199"/>
      <c r="E248" s="200" t="str">
        <f>InpR!$E$122</f>
        <v>2019-20 RPI-CPIH wedge adjustment at 2017-18 FYA CPIH prices - BR</v>
      </c>
      <c r="F248" s="250">
        <f>InpR!$F$122</f>
        <v>0</v>
      </c>
      <c r="G248" s="249" t="str">
        <f>InpR!$G$122</f>
        <v>£m</v>
      </c>
      <c r="H248" s="30"/>
    </row>
    <row r="249" spans="1:16383" s="92" customFormat="1" x14ac:dyDescent="0.25">
      <c r="A249" s="164"/>
      <c r="B249" s="165"/>
      <c r="C249" s="166"/>
      <c r="D249" s="167"/>
      <c r="E249" s="231" t="str">
        <f>Index!E$46</f>
        <v>CPI(H): Financial year average - index - final determination</v>
      </c>
      <c r="F249" s="223">
        <f>Index!F$46</f>
        <v>0</v>
      </c>
      <c r="G249" s="223" t="str">
        <f>Index!G$46</f>
        <v>index</v>
      </c>
      <c r="H249" s="223">
        <f>Index!H$46</f>
        <v>0</v>
      </c>
      <c r="I249" s="223">
        <f>Index!I$46</f>
        <v>0</v>
      </c>
      <c r="J249" s="223">
        <f>Index!J$46</f>
        <v>104.21666666666665</v>
      </c>
      <c r="K249" s="223">
        <f>Index!K$46</f>
        <v>106.43333333333334</v>
      </c>
      <c r="L249" s="223">
        <f>Index!L$46</f>
        <v>108.55238432841566</v>
      </c>
      <c r="M249" s="223">
        <f>Index!M$46</f>
        <v>110.70537330136041</v>
      </c>
      <c r="N249" s="223">
        <f>Index!N$46</f>
        <v>112.92412852304601</v>
      </c>
      <c r="O249" s="223">
        <f>Index!O$46</f>
        <v>115.26744552524366</v>
      </c>
      <c r="P249" s="223">
        <f>Index!P$46</f>
        <v>117.68806188127384</v>
      </c>
      <c r="Q249" s="223">
        <f>Index!Q$46</f>
        <v>120.15951118078074</v>
      </c>
      <c r="R249" s="223">
        <f>Index!R$46</f>
        <v>122.56270140439625</v>
      </c>
    </row>
    <row r="250" spans="1:16383" s="92" customFormat="1" x14ac:dyDescent="0.25">
      <c r="A250" s="164"/>
      <c r="B250" s="165"/>
      <c r="C250" s="166"/>
      <c r="D250" s="167"/>
      <c r="E250" s="231" t="str">
        <f>Index!E$50</f>
        <v>CPI(H): March - index - final determination</v>
      </c>
      <c r="F250" s="223">
        <f>Index!F$50</f>
        <v>0</v>
      </c>
      <c r="G250" s="223" t="str">
        <f>Index!G$50</f>
        <v>index</v>
      </c>
      <c r="H250" s="223">
        <f>Index!H$50</f>
        <v>0</v>
      </c>
      <c r="I250" s="223">
        <f>Index!I$50</f>
        <v>0</v>
      </c>
      <c r="J250" s="223">
        <f>Index!J$50</f>
        <v>105.1</v>
      </c>
      <c r="K250" s="223">
        <f>Index!K$50</f>
        <v>107</v>
      </c>
      <c r="L250" s="223">
        <f>Index!L$50</f>
        <v>109.52246947724301</v>
      </c>
      <c r="M250" s="223">
        <f>Index!M$50</f>
        <v>111.712918866788</v>
      </c>
      <c r="N250" s="223">
        <f>Index!N$50</f>
        <v>113.97509521197701</v>
      </c>
      <c r="O250" s="223">
        <f>Index!O$50</f>
        <v>116.368572211429</v>
      </c>
      <c r="P250" s="223">
        <f>Index!P$50</f>
        <v>118.812312227869</v>
      </c>
      <c r="Q250" s="223">
        <f>Index!Q$50</f>
        <v>121.307370784654</v>
      </c>
      <c r="R250" s="223">
        <f>Index!R$50</f>
        <v>123.73351820034701</v>
      </c>
    </row>
    <row r="251" spans="1:16383" s="334" customFormat="1" x14ac:dyDescent="0.25">
      <c r="A251" s="330"/>
      <c r="B251" s="331"/>
      <c r="C251" s="332"/>
      <c r="D251" s="333"/>
      <c r="E251" s="230" t="s">
        <v>571</v>
      </c>
      <c r="F251" s="177">
        <f xml:space="preserve"> $L$250 / $J$249</f>
        <v>1.0509112695721383</v>
      </c>
      <c r="G251" s="335"/>
    </row>
    <row r="252" spans="1:16383" s="329" customFormat="1" x14ac:dyDescent="0.25">
      <c r="A252" s="47"/>
      <c r="B252" s="51"/>
      <c r="C252" s="278"/>
      <c r="D252" s="56"/>
      <c r="E252" s="7" t="s">
        <v>616</v>
      </c>
      <c r="F252" s="247">
        <f xml:space="preserve"> $F$248 * $F$251</f>
        <v>0</v>
      </c>
      <c r="G252" s="336" t="s">
        <v>296</v>
      </c>
      <c r="H252" s="7"/>
      <c r="I252" s="7"/>
      <c r="J252" s="7"/>
      <c r="K252" s="7"/>
      <c r="L252" s="7"/>
      <c r="M252" s="7"/>
      <c r="N252" s="7"/>
      <c r="O252" s="7"/>
      <c r="P252" s="7"/>
      <c r="Q252" s="7"/>
      <c r="R252" s="7"/>
    </row>
    <row r="253" spans="1:16383" s="92" customFormat="1" x14ac:dyDescent="0.25">
      <c r="A253" s="164"/>
      <c r="B253" s="165"/>
      <c r="C253" s="166"/>
      <c r="D253" s="167"/>
      <c r="E253" s="30" t="str">
        <f>Time!E$40</f>
        <v>Acquisition / initial balance date flag</v>
      </c>
      <c r="F253" s="249">
        <f>Time!F$40</f>
        <v>0</v>
      </c>
      <c r="G253" s="249" t="str">
        <f>Time!G$40</f>
        <v>flag</v>
      </c>
      <c r="H253" s="249">
        <f>Time!H$40</f>
        <v>1</v>
      </c>
      <c r="I253" s="249">
        <f>Time!I$40</f>
        <v>0</v>
      </c>
      <c r="J253" s="249">
        <f>Time!J$40</f>
        <v>0</v>
      </c>
      <c r="K253" s="249">
        <f>Time!K$40</f>
        <v>0</v>
      </c>
      <c r="L253" s="249">
        <f>Time!L$40</f>
        <v>1</v>
      </c>
      <c r="M253" s="249">
        <f>Time!M$40</f>
        <v>0</v>
      </c>
      <c r="N253" s="249">
        <f>Time!N$40</f>
        <v>0</v>
      </c>
      <c r="O253" s="249">
        <f>Time!O$40</f>
        <v>0</v>
      </c>
      <c r="P253" s="249">
        <f>Time!P$40</f>
        <v>0</v>
      </c>
      <c r="Q253" s="249">
        <f>Time!Q$40</f>
        <v>0</v>
      </c>
      <c r="R253" s="249">
        <f>Time!R$40</f>
        <v>0</v>
      </c>
    </row>
    <row r="254" spans="1:16383" x14ac:dyDescent="0.25">
      <c r="A254" s="48"/>
      <c r="B254" s="59"/>
      <c r="C254" s="108"/>
      <c r="D254" s="53"/>
    </row>
    <row r="255" spans="1:16383" x14ac:dyDescent="0.25">
      <c r="A255" s="47"/>
      <c r="B255" s="51"/>
      <c r="C255" s="278"/>
      <c r="D255" s="56"/>
      <c r="E255" s="7" t="s">
        <v>573</v>
      </c>
      <c r="G255" s="162" t="s">
        <v>296</v>
      </c>
      <c r="J255" s="242">
        <f t="shared" ref="J255:R255" si="157" xml:space="preserve"> I258</f>
        <v>0</v>
      </c>
      <c r="K255" s="242">
        <f t="shared" si="157"/>
        <v>0</v>
      </c>
      <c r="L255" s="242">
        <f t="shared" si="157"/>
        <v>0</v>
      </c>
      <c r="M255" s="242">
        <f t="shared" si="157"/>
        <v>0</v>
      </c>
      <c r="N255" s="242">
        <f t="shared" si="157"/>
        <v>0</v>
      </c>
      <c r="O255" s="242">
        <f t="shared" si="157"/>
        <v>0</v>
      </c>
      <c r="P255" s="242">
        <f t="shared" si="157"/>
        <v>0</v>
      </c>
      <c r="Q255" s="242">
        <f t="shared" si="157"/>
        <v>0</v>
      </c>
      <c r="R255" s="242">
        <f t="shared" si="157"/>
        <v>0</v>
      </c>
    </row>
    <row r="256" spans="1:16383" x14ac:dyDescent="0.25">
      <c r="A256" s="47"/>
      <c r="B256" s="51"/>
      <c r="C256" s="111"/>
      <c r="D256" s="56" t="s">
        <v>503</v>
      </c>
      <c r="E256" s="7" t="str">
        <f t="shared" ref="E256:R256" si="158" xml:space="preserve"> E$241</f>
        <v>2019-20 wedge RCV indexation</v>
      </c>
      <c r="F256" s="242">
        <f t="shared" si="158"/>
        <v>0</v>
      </c>
      <c r="G256" s="242" t="str">
        <f t="shared" si="158"/>
        <v>£m</v>
      </c>
      <c r="H256" s="242">
        <f t="shared" si="158"/>
        <v>0</v>
      </c>
      <c r="I256" s="242">
        <f t="shared" si="158"/>
        <v>0</v>
      </c>
      <c r="J256" s="242">
        <f t="shared" si="158"/>
        <v>0</v>
      </c>
      <c r="K256" s="242">
        <f t="shared" si="158"/>
        <v>0</v>
      </c>
      <c r="L256" s="242">
        <f t="shared" si="158"/>
        <v>0</v>
      </c>
      <c r="M256" s="242">
        <f t="shared" si="158"/>
        <v>0</v>
      </c>
      <c r="N256" s="242">
        <f t="shared" si="158"/>
        <v>0</v>
      </c>
      <c r="O256" s="242">
        <f t="shared" si="158"/>
        <v>0</v>
      </c>
      <c r="P256" s="242">
        <f t="shared" si="158"/>
        <v>0</v>
      </c>
      <c r="Q256" s="242">
        <f t="shared" si="158"/>
        <v>0</v>
      </c>
      <c r="R256" s="242">
        <f t="shared" si="158"/>
        <v>0</v>
      </c>
    </row>
    <row r="257" spans="1:26" x14ac:dyDescent="0.25">
      <c r="A257" s="354"/>
      <c r="B257" s="355"/>
      <c r="C257" s="356"/>
      <c r="D257" s="357"/>
      <c r="E257" s="351"/>
      <c r="F257" s="358"/>
      <c r="G257" s="358"/>
      <c r="H257" s="358"/>
      <c r="I257" s="358"/>
      <c r="J257" s="358"/>
      <c r="K257" s="358"/>
      <c r="L257" s="358"/>
      <c r="M257" s="358"/>
      <c r="N257" s="358"/>
      <c r="O257" s="358"/>
      <c r="P257" s="358"/>
      <c r="Q257" s="358"/>
      <c r="R257" s="358"/>
    </row>
    <row r="258" spans="1:26" s="138" customFormat="1" x14ac:dyDescent="0.25">
      <c r="A258" s="134"/>
      <c r="B258" s="135"/>
      <c r="C258" s="277"/>
      <c r="D258" s="137"/>
      <c r="E258" s="138" t="s">
        <v>574</v>
      </c>
      <c r="G258" s="163" t="s">
        <v>296</v>
      </c>
      <c r="J258" s="243">
        <f t="shared" ref="J258:R258" si="159" xml:space="preserve"> IF( J253 = 1, $F252, J255 + J256 - J257)</f>
        <v>0</v>
      </c>
      <c r="K258" s="243">
        <f t="shared" si="159"/>
        <v>0</v>
      </c>
      <c r="L258" s="243">
        <f t="shared" si="159"/>
        <v>0</v>
      </c>
      <c r="M258" s="243">
        <f t="shared" si="159"/>
        <v>0</v>
      </c>
      <c r="N258" s="243">
        <f t="shared" si="159"/>
        <v>0</v>
      </c>
      <c r="O258" s="243">
        <f t="shared" si="159"/>
        <v>0</v>
      </c>
      <c r="P258" s="243">
        <f t="shared" si="159"/>
        <v>0</v>
      </c>
      <c r="Q258" s="243">
        <f t="shared" si="159"/>
        <v>0</v>
      </c>
      <c r="R258" s="243">
        <f t="shared" si="159"/>
        <v>0</v>
      </c>
    </row>
    <row r="260" spans="1:26" s="92" customFormat="1" x14ac:dyDescent="0.25">
      <c r="A260" s="164"/>
      <c r="B260" s="165"/>
      <c r="C260" s="166"/>
      <c r="D260" s="167"/>
      <c r="E260" s="179" t="str">
        <f t="shared" ref="E260:R260" si="160" xml:space="preserve"> E$255</f>
        <v>2019-20 wedge Nominal RCV balance BEG</v>
      </c>
      <c r="F260" s="185">
        <f t="shared" si="160"/>
        <v>0</v>
      </c>
      <c r="G260" s="185" t="str">
        <f t="shared" si="160"/>
        <v>£m</v>
      </c>
      <c r="H260" s="185">
        <f t="shared" si="160"/>
        <v>0</v>
      </c>
      <c r="I260" s="185">
        <f t="shared" si="160"/>
        <v>0</v>
      </c>
      <c r="J260" s="185">
        <f t="shared" si="160"/>
        <v>0</v>
      </c>
      <c r="K260" s="185">
        <f t="shared" si="160"/>
        <v>0</v>
      </c>
      <c r="L260" s="185">
        <f t="shared" si="160"/>
        <v>0</v>
      </c>
      <c r="M260" s="185">
        <f t="shared" si="160"/>
        <v>0</v>
      </c>
      <c r="N260" s="185">
        <f t="shared" si="160"/>
        <v>0</v>
      </c>
      <c r="O260" s="185">
        <f t="shared" si="160"/>
        <v>0</v>
      </c>
      <c r="P260" s="185">
        <f t="shared" si="160"/>
        <v>0</v>
      </c>
      <c r="Q260" s="185">
        <f t="shared" si="160"/>
        <v>0</v>
      </c>
      <c r="R260" s="185">
        <f t="shared" si="160"/>
        <v>0</v>
      </c>
    </row>
    <row r="261" spans="1:26" s="91" customFormat="1" x14ac:dyDescent="0.25">
      <c r="A261" s="170"/>
      <c r="B261" s="165"/>
      <c r="C261" s="166"/>
      <c r="D261" s="171"/>
      <c r="E261" s="179" t="str">
        <f t="shared" ref="E261:R261" si="161" xml:space="preserve"> E$241</f>
        <v>2019-20 wedge RCV indexation</v>
      </c>
      <c r="F261" s="184">
        <f t="shared" si="161"/>
        <v>0</v>
      </c>
      <c r="G261" s="185" t="str">
        <f t="shared" si="161"/>
        <v>£m</v>
      </c>
      <c r="H261" s="184">
        <f t="shared" si="161"/>
        <v>0</v>
      </c>
      <c r="I261" s="184">
        <f t="shared" si="161"/>
        <v>0</v>
      </c>
      <c r="J261" s="184">
        <f t="shared" si="161"/>
        <v>0</v>
      </c>
      <c r="K261" s="184">
        <f t="shared" si="161"/>
        <v>0</v>
      </c>
      <c r="L261" s="184">
        <f t="shared" si="161"/>
        <v>0</v>
      </c>
      <c r="M261" s="184">
        <f t="shared" si="161"/>
        <v>0</v>
      </c>
      <c r="N261" s="184">
        <f t="shared" si="161"/>
        <v>0</v>
      </c>
      <c r="O261" s="184">
        <f t="shared" si="161"/>
        <v>0</v>
      </c>
      <c r="P261" s="184">
        <f t="shared" si="161"/>
        <v>0</v>
      </c>
      <c r="Q261" s="184">
        <f t="shared" si="161"/>
        <v>0</v>
      </c>
      <c r="R261" s="184">
        <f t="shared" si="161"/>
        <v>0</v>
      </c>
      <c r="S261" s="92"/>
      <c r="T261" s="92"/>
      <c r="U261" s="92"/>
      <c r="V261" s="92"/>
      <c r="W261" s="92"/>
      <c r="X261" s="92"/>
      <c r="Y261" s="92"/>
      <c r="Z261" s="92"/>
    </row>
    <row r="262" spans="1:26" s="92" customFormat="1" x14ac:dyDescent="0.25">
      <c r="A262" s="164"/>
      <c r="B262" s="165"/>
      <c r="C262" s="166"/>
      <c r="D262" s="167"/>
      <c r="E262" s="179" t="str">
        <f t="shared" ref="E262:R262" si="162" xml:space="preserve"> E$258</f>
        <v>2019-20 wedge Nominal RCV balance END</v>
      </c>
      <c r="F262" s="185">
        <f t="shared" si="162"/>
        <v>0</v>
      </c>
      <c r="G262" s="185" t="str">
        <f t="shared" si="162"/>
        <v>£m</v>
      </c>
      <c r="H262" s="185">
        <f t="shared" si="162"/>
        <v>0</v>
      </c>
      <c r="I262" s="185">
        <f t="shared" si="162"/>
        <v>0</v>
      </c>
      <c r="J262" s="185">
        <f t="shared" si="162"/>
        <v>0</v>
      </c>
      <c r="K262" s="185">
        <f t="shared" si="162"/>
        <v>0</v>
      </c>
      <c r="L262" s="185">
        <f t="shared" si="162"/>
        <v>0</v>
      </c>
      <c r="M262" s="185">
        <f t="shared" si="162"/>
        <v>0</v>
      </c>
      <c r="N262" s="185">
        <f t="shared" si="162"/>
        <v>0</v>
      </c>
      <c r="O262" s="185">
        <f t="shared" si="162"/>
        <v>0</v>
      </c>
      <c r="P262" s="185">
        <f t="shared" si="162"/>
        <v>0</v>
      </c>
      <c r="Q262" s="185">
        <f t="shared" si="162"/>
        <v>0</v>
      </c>
      <c r="R262" s="185">
        <f t="shared" si="162"/>
        <v>0</v>
      </c>
    </row>
    <row r="263" spans="1:26" x14ac:dyDescent="0.25">
      <c r="A263" s="49"/>
      <c r="C263" s="276"/>
      <c r="D263" s="57"/>
      <c r="E263" s="7" t="s">
        <v>575</v>
      </c>
      <c r="F263" s="244"/>
      <c r="G263" s="185" t="s">
        <v>296</v>
      </c>
      <c r="H263" s="244"/>
      <c r="I263" s="244"/>
      <c r="J263" s="185">
        <f t="shared" ref="J263:L263" si="163" xml:space="preserve"> ( (J260+J261) + J262) / 2</f>
        <v>0</v>
      </c>
      <c r="K263" s="185">
        <f t="shared" si="163"/>
        <v>0</v>
      </c>
      <c r="L263" s="185">
        <f t="shared" si="163"/>
        <v>0</v>
      </c>
      <c r="M263" s="185">
        <f xml:space="preserve"> ( (M260+M261) + M262) / 2</f>
        <v>0</v>
      </c>
      <c r="N263" s="185">
        <f t="shared" ref="N263:R263" si="164" xml:space="preserve"> ( (N260+N261) + N262) / 2</f>
        <v>0</v>
      </c>
      <c r="O263" s="185">
        <f t="shared" si="164"/>
        <v>0</v>
      </c>
      <c r="P263" s="185">
        <f t="shared" si="164"/>
        <v>0</v>
      </c>
      <c r="Q263" s="185">
        <f t="shared" si="164"/>
        <v>0</v>
      </c>
      <c r="R263" s="185">
        <f t="shared" si="164"/>
        <v>0</v>
      </c>
    </row>
    <row r="265" spans="1:26" s="205" customFormat="1" x14ac:dyDescent="0.25">
      <c r="A265" s="201"/>
      <c r="B265" s="202"/>
      <c r="C265" s="203"/>
      <c r="D265" s="204"/>
      <c r="E265" s="205" t="str">
        <f xml:space="preserve"> InpR!E$108</f>
        <v>WACC on RCV - CPI(H) + RPI wedge bf and additions - BR</v>
      </c>
      <c r="F265" s="205">
        <f xml:space="preserve"> InpR!F$108</f>
        <v>0</v>
      </c>
      <c r="G265" s="223" t="str">
        <f xml:space="preserve"> InpR!G$108</f>
        <v>%</v>
      </c>
      <c r="H265" s="205">
        <f xml:space="preserve"> InpR!H$108</f>
        <v>0</v>
      </c>
      <c r="I265" s="205">
        <f xml:space="preserve"> InpR!I$108</f>
        <v>0</v>
      </c>
      <c r="J265" s="205">
        <f xml:space="preserve"> InpR!J$108</f>
        <v>0</v>
      </c>
      <c r="K265" s="205">
        <f xml:space="preserve"> InpR!K$108</f>
        <v>0</v>
      </c>
      <c r="L265" s="205">
        <f xml:space="preserve"> InpR!L$108</f>
        <v>0</v>
      </c>
      <c r="M265" s="205">
        <f xml:space="preserve"> InpR!M$108</f>
        <v>1.920357193840716E-2</v>
      </c>
      <c r="N265" s="205">
        <f xml:space="preserve"> InpR!N$108</f>
        <v>1.920357193840716E-2</v>
      </c>
      <c r="O265" s="205">
        <f xml:space="preserve"> InpR!O$108</f>
        <v>1.920357193840716E-2</v>
      </c>
      <c r="P265" s="205">
        <f xml:space="preserve"> InpR!P$108</f>
        <v>1.920357193840716E-2</v>
      </c>
      <c r="Q265" s="205">
        <f xml:space="preserve"> InpR!Q$108</f>
        <v>1.920357193840716E-2</v>
      </c>
      <c r="R265" s="205">
        <f xml:space="preserve"> InpR!R$108</f>
        <v>0</v>
      </c>
    </row>
    <row r="266" spans="1:26" s="92" customFormat="1" x14ac:dyDescent="0.25">
      <c r="A266" s="164"/>
      <c r="B266" s="165"/>
      <c r="C266" s="166"/>
      <c r="D266" s="167"/>
      <c r="E266" s="30" t="str">
        <f xml:space="preserve"> Time!E$54</f>
        <v>Forecast Period Flag</v>
      </c>
      <c r="F266" s="249">
        <f xml:space="preserve"> Time!F$54</f>
        <v>0</v>
      </c>
      <c r="G266" s="249" t="str">
        <f xml:space="preserve"> Time!G$54</f>
        <v>flag</v>
      </c>
      <c r="H266" s="249">
        <f xml:space="preserve"> Time!H$54</f>
        <v>5</v>
      </c>
      <c r="I266" s="249">
        <f xml:space="preserve"> Time!I$54</f>
        <v>0</v>
      </c>
      <c r="J266" s="249">
        <f xml:space="preserve"> Time!J$54</f>
        <v>0</v>
      </c>
      <c r="K266" s="249">
        <f xml:space="preserve"> Time!K$54</f>
        <v>0</v>
      </c>
      <c r="L266" s="249">
        <f xml:space="preserve"> Time!L$54</f>
        <v>0</v>
      </c>
      <c r="M266" s="249">
        <f xml:space="preserve"> Time!M$54</f>
        <v>1</v>
      </c>
      <c r="N266" s="249">
        <f xml:space="preserve"> Time!N$54</f>
        <v>1</v>
      </c>
      <c r="O266" s="249">
        <f xml:space="preserve"> Time!O$54</f>
        <v>1</v>
      </c>
      <c r="P266" s="249">
        <f xml:space="preserve"> Time!P$54</f>
        <v>1</v>
      </c>
      <c r="Q266" s="249">
        <f xml:space="preserve"> Time!Q$54</f>
        <v>1</v>
      </c>
      <c r="R266" s="249">
        <f xml:space="preserve"> Time!R$54</f>
        <v>0</v>
      </c>
    </row>
    <row r="267" spans="1:26" x14ac:dyDescent="0.25">
      <c r="E267" s="7" t="str">
        <f t="shared" ref="E267:R267" si="165" xml:space="preserve"> E$263</f>
        <v>2019-20 wedge Nominal RCV average balance</v>
      </c>
      <c r="F267" s="184">
        <f t="shared" si="165"/>
        <v>0</v>
      </c>
      <c r="G267" s="184" t="str">
        <f t="shared" si="165"/>
        <v>£m</v>
      </c>
      <c r="H267" s="246">
        <f t="shared" si="165"/>
        <v>0</v>
      </c>
      <c r="I267" s="184">
        <f t="shared" si="165"/>
        <v>0</v>
      </c>
      <c r="J267" s="246">
        <f t="shared" si="165"/>
        <v>0</v>
      </c>
      <c r="K267" s="246">
        <f t="shared" si="165"/>
        <v>0</v>
      </c>
      <c r="L267" s="246">
        <f t="shared" si="165"/>
        <v>0</v>
      </c>
      <c r="M267" s="246">
        <f xml:space="preserve"> M$263</f>
        <v>0</v>
      </c>
      <c r="N267" s="246">
        <f t="shared" si="165"/>
        <v>0</v>
      </c>
      <c r="O267" s="246">
        <f t="shared" si="165"/>
        <v>0</v>
      </c>
      <c r="P267" s="246">
        <f t="shared" si="165"/>
        <v>0</v>
      </c>
      <c r="Q267" s="246">
        <f t="shared" si="165"/>
        <v>0</v>
      </c>
      <c r="R267" s="246">
        <f t="shared" si="165"/>
        <v>0</v>
      </c>
    </row>
    <row r="268" spans="1:26" x14ac:dyDescent="0.25">
      <c r="C268" s="276"/>
      <c r="E268" s="7" t="s">
        <v>576</v>
      </c>
      <c r="F268" s="244"/>
      <c r="G268" s="184" t="s">
        <v>296</v>
      </c>
      <c r="H268" s="244"/>
      <c r="I268" s="244"/>
      <c r="J268" s="246">
        <f t="shared" ref="J268:K268" si="166">J265*J266*J267</f>
        <v>0</v>
      </c>
      <c r="K268" s="246">
        <f t="shared" si="166"/>
        <v>0</v>
      </c>
      <c r="L268" s="246">
        <f>L265*L266*L267</f>
        <v>0</v>
      </c>
      <c r="M268" s="246">
        <f>M265*M266*M267</f>
        <v>0</v>
      </c>
      <c r="N268" s="246">
        <f t="shared" ref="N268:R268" si="167">N265*N266*N267</f>
        <v>0</v>
      </c>
      <c r="O268" s="246">
        <f t="shared" si="167"/>
        <v>0</v>
      </c>
      <c r="P268" s="246">
        <f t="shared" si="167"/>
        <v>0</v>
      </c>
      <c r="Q268" s="246">
        <f t="shared" si="167"/>
        <v>0</v>
      </c>
      <c r="R268" s="246">
        <f t="shared" si="167"/>
        <v>0</v>
      </c>
    </row>
    <row r="269" spans="1:26" x14ac:dyDescent="0.25">
      <c r="M269" s="187"/>
      <c r="N269" s="187"/>
      <c r="O269" s="187"/>
      <c r="P269" s="187"/>
      <c r="Q269" s="187"/>
    </row>
    <row r="270" spans="1:26" s="91" customFormat="1" x14ac:dyDescent="0.25">
      <c r="A270" s="170"/>
      <c r="B270" s="165"/>
      <c r="C270" s="166"/>
      <c r="D270" s="171"/>
      <c r="E270" s="7" t="str">
        <f xml:space="preserve"> E$246</f>
        <v>2019-20 wedge Nominal RCV run-off</v>
      </c>
      <c r="F270" s="184">
        <f t="shared" ref="F270:R270" si="168" xml:space="preserve"> F$246</f>
        <v>0</v>
      </c>
      <c r="G270" s="184" t="str">
        <f t="shared" si="168"/>
        <v>£m</v>
      </c>
      <c r="H270" s="184">
        <f t="shared" si="168"/>
        <v>0</v>
      </c>
      <c r="I270" s="184">
        <f t="shared" si="168"/>
        <v>0</v>
      </c>
      <c r="J270" s="184">
        <f t="shared" si="168"/>
        <v>0</v>
      </c>
      <c r="K270" s="184">
        <f t="shared" si="168"/>
        <v>0</v>
      </c>
      <c r="L270" s="184">
        <f t="shared" si="168"/>
        <v>0</v>
      </c>
      <c r="M270" s="184">
        <f t="shared" si="168"/>
        <v>0</v>
      </c>
      <c r="N270" s="184">
        <f t="shared" si="168"/>
        <v>0</v>
      </c>
      <c r="O270" s="184">
        <f t="shared" si="168"/>
        <v>0</v>
      </c>
      <c r="P270" s="184">
        <f t="shared" si="168"/>
        <v>0</v>
      </c>
      <c r="Q270" s="184">
        <f t="shared" si="168"/>
        <v>0</v>
      </c>
      <c r="R270" s="184">
        <f t="shared" si="168"/>
        <v>0</v>
      </c>
      <c r="S270" s="92"/>
      <c r="T270" s="92"/>
      <c r="U270" s="92"/>
      <c r="V270" s="92"/>
      <c r="W270" s="92"/>
      <c r="X270" s="92"/>
      <c r="Y270" s="92"/>
      <c r="Z270" s="92"/>
    </row>
    <row r="271" spans="1:26" x14ac:dyDescent="0.25">
      <c r="E271" s="7" t="str">
        <f xml:space="preserve"> E$268</f>
        <v>2019-20 wedge Nominal return</v>
      </c>
      <c r="F271" s="184">
        <f t="shared" ref="F271:R271" si="169" xml:space="preserve"> F$268</f>
        <v>0</v>
      </c>
      <c r="G271" s="184" t="str">
        <f t="shared" si="169"/>
        <v>£m</v>
      </c>
      <c r="H271" s="184">
        <f t="shared" si="169"/>
        <v>0</v>
      </c>
      <c r="I271" s="184">
        <f t="shared" si="169"/>
        <v>0</v>
      </c>
      <c r="J271" s="184">
        <f t="shared" si="169"/>
        <v>0</v>
      </c>
      <c r="K271" s="184">
        <f t="shared" si="169"/>
        <v>0</v>
      </c>
      <c r="L271" s="184">
        <f t="shared" si="169"/>
        <v>0</v>
      </c>
      <c r="M271" s="184">
        <f t="shared" si="169"/>
        <v>0</v>
      </c>
      <c r="N271" s="184">
        <f t="shared" si="169"/>
        <v>0</v>
      </c>
      <c r="O271" s="184">
        <f t="shared" si="169"/>
        <v>0</v>
      </c>
      <c r="P271" s="184">
        <f t="shared" si="169"/>
        <v>0</v>
      </c>
      <c r="Q271" s="184">
        <f t="shared" si="169"/>
        <v>0</v>
      </c>
      <c r="R271" s="184">
        <f t="shared" si="169"/>
        <v>0</v>
      </c>
    </row>
    <row r="272" spans="1:26" x14ac:dyDescent="0.25">
      <c r="C272" s="276"/>
      <c r="E272" s="7" t="s">
        <v>577</v>
      </c>
      <c r="F272" s="244"/>
      <c r="G272" s="184" t="str">
        <f t="shared" ref="G272" si="170">G$270</f>
        <v>£m</v>
      </c>
      <c r="H272" s="244">
        <f>SUM(J272:R272)</f>
        <v>0</v>
      </c>
      <c r="I272" s="244"/>
      <c r="J272" s="244">
        <f t="shared" ref="J272:R272" si="171">SUM(J270:J271)</f>
        <v>0</v>
      </c>
      <c r="K272" s="244">
        <f t="shared" si="171"/>
        <v>0</v>
      </c>
      <c r="L272" s="244">
        <f>SUM(L270:L271)</f>
        <v>0</v>
      </c>
      <c r="M272" s="244">
        <f>SUM(M270:M271)</f>
        <v>0</v>
      </c>
      <c r="N272" s="244">
        <f t="shared" si="171"/>
        <v>0</v>
      </c>
      <c r="O272" s="244">
        <f t="shared" si="171"/>
        <v>0</v>
      </c>
      <c r="P272" s="244">
        <f t="shared" si="171"/>
        <v>0</v>
      </c>
      <c r="Q272" s="244">
        <f t="shared" si="171"/>
        <v>0</v>
      </c>
      <c r="R272" s="244">
        <f t="shared" si="171"/>
        <v>0</v>
      </c>
    </row>
    <row r="274" spans="1:18" x14ac:dyDescent="0.25">
      <c r="A274" s="50" t="s">
        <v>553</v>
      </c>
      <c r="B274" s="50"/>
    </row>
    <row r="276" spans="1:18" s="92" customFormat="1" x14ac:dyDescent="0.25">
      <c r="A276" s="164"/>
      <c r="B276" s="165"/>
      <c r="C276" s="166"/>
      <c r="D276" s="167"/>
      <c r="E276" s="7" t="str">
        <f>E$246</f>
        <v>2019-20 wedge Nominal RCV run-off</v>
      </c>
      <c r="F276" s="185">
        <f t="shared" ref="F276:R276" si="172">F$246</f>
        <v>0</v>
      </c>
      <c r="G276" s="185" t="str">
        <f t="shared" si="172"/>
        <v>£m</v>
      </c>
      <c r="H276" s="185">
        <f t="shared" si="172"/>
        <v>0</v>
      </c>
      <c r="I276" s="185">
        <f t="shared" si="172"/>
        <v>0</v>
      </c>
      <c r="J276" s="185">
        <f t="shared" si="172"/>
        <v>0</v>
      </c>
      <c r="K276" s="185">
        <f t="shared" si="172"/>
        <v>0</v>
      </c>
      <c r="L276" s="185">
        <f t="shared" si="172"/>
        <v>0</v>
      </c>
      <c r="M276" s="185">
        <f t="shared" si="172"/>
        <v>0</v>
      </c>
      <c r="N276" s="185">
        <f t="shared" si="172"/>
        <v>0</v>
      </c>
      <c r="O276" s="185">
        <f t="shared" si="172"/>
        <v>0</v>
      </c>
      <c r="P276" s="185">
        <f t="shared" si="172"/>
        <v>0</v>
      </c>
      <c r="Q276" s="185">
        <f t="shared" si="172"/>
        <v>0</v>
      </c>
      <c r="R276" s="185">
        <f t="shared" si="172"/>
        <v>0</v>
      </c>
    </row>
    <row r="277" spans="1:18" s="92" customFormat="1" x14ac:dyDescent="0.25">
      <c r="A277" s="164"/>
      <c r="B277" s="165"/>
      <c r="C277" s="166"/>
      <c r="D277" s="167"/>
      <c r="E277" s="7" t="str">
        <f>E$268</f>
        <v>2019-20 wedge Nominal return</v>
      </c>
      <c r="F277" s="185">
        <f t="shared" ref="F277:R277" si="173">F$268</f>
        <v>0</v>
      </c>
      <c r="G277" s="185" t="str">
        <f t="shared" si="173"/>
        <v>£m</v>
      </c>
      <c r="H277" s="185">
        <f t="shared" si="173"/>
        <v>0</v>
      </c>
      <c r="I277" s="185">
        <f t="shared" si="173"/>
        <v>0</v>
      </c>
      <c r="J277" s="185">
        <f t="shared" si="173"/>
        <v>0</v>
      </c>
      <c r="K277" s="185">
        <f t="shared" si="173"/>
        <v>0</v>
      </c>
      <c r="L277" s="185">
        <f t="shared" si="173"/>
        <v>0</v>
      </c>
      <c r="M277" s="185">
        <f t="shared" si="173"/>
        <v>0</v>
      </c>
      <c r="N277" s="185">
        <f t="shared" si="173"/>
        <v>0</v>
      </c>
      <c r="O277" s="185">
        <f t="shared" si="173"/>
        <v>0</v>
      </c>
      <c r="P277" s="185">
        <f t="shared" si="173"/>
        <v>0</v>
      </c>
      <c r="Q277" s="185">
        <f t="shared" si="173"/>
        <v>0</v>
      </c>
      <c r="R277" s="185">
        <f t="shared" si="173"/>
        <v>0</v>
      </c>
    </row>
    <row r="278" spans="1:18" s="92" customFormat="1" x14ac:dyDescent="0.25">
      <c r="A278" s="164"/>
      <c r="B278" s="165"/>
      <c r="C278" s="166"/>
      <c r="D278" s="167"/>
      <c r="E278" s="7" t="str">
        <f>E$272</f>
        <v>Total 2019-20 wedge Nominal revenue to company</v>
      </c>
      <c r="F278" s="185">
        <f t="shared" ref="F278:R278" si="174">F$272</f>
        <v>0</v>
      </c>
      <c r="G278" s="185" t="str">
        <f t="shared" si="174"/>
        <v>£m</v>
      </c>
      <c r="H278" s="185">
        <f t="shared" si="174"/>
        <v>0</v>
      </c>
      <c r="I278" s="185">
        <f t="shared" si="174"/>
        <v>0</v>
      </c>
      <c r="J278" s="185">
        <f t="shared" si="174"/>
        <v>0</v>
      </c>
      <c r="K278" s="185">
        <f t="shared" si="174"/>
        <v>0</v>
      </c>
      <c r="L278" s="185">
        <f t="shared" si="174"/>
        <v>0</v>
      </c>
      <c r="M278" s="185">
        <f t="shared" si="174"/>
        <v>0</v>
      </c>
      <c r="N278" s="185">
        <f t="shared" si="174"/>
        <v>0</v>
      </c>
      <c r="O278" s="185">
        <f t="shared" si="174"/>
        <v>0</v>
      </c>
      <c r="P278" s="185">
        <f t="shared" si="174"/>
        <v>0</v>
      </c>
      <c r="Q278" s="185">
        <f t="shared" si="174"/>
        <v>0</v>
      </c>
      <c r="R278" s="185">
        <f t="shared" si="174"/>
        <v>0</v>
      </c>
    </row>
    <row r="279" spans="1:18" s="205" customFormat="1" x14ac:dyDescent="0.25">
      <c r="A279" s="201"/>
      <c r="B279" s="202"/>
      <c r="C279" s="203"/>
      <c r="D279" s="204"/>
      <c r="E279" s="37" t="str">
        <f>Index!E$47</f>
        <v>CPI(H): Fin year average - inflate from base year 2017-18 average - final determination</v>
      </c>
      <c r="F279" s="205">
        <f>Index!F$47</f>
        <v>0</v>
      </c>
      <c r="G279" s="223" t="str">
        <f>Index!G$47</f>
        <v>%</v>
      </c>
      <c r="H279" s="205">
        <f>Index!H$47</f>
        <v>0</v>
      </c>
      <c r="I279" s="205">
        <f>Index!I$47</f>
        <v>0</v>
      </c>
      <c r="J279" s="205">
        <f>Index!J$47</f>
        <v>0</v>
      </c>
      <c r="K279" s="205">
        <f>Index!K$47</f>
        <v>1.0212697905005599</v>
      </c>
      <c r="L279" s="205">
        <f>Index!L$47</f>
        <v>1.0416029201511179</v>
      </c>
      <c r="M279" s="205">
        <f>Index!M$47</f>
        <v>1.0622616980779827</v>
      </c>
      <c r="N279" s="205">
        <f>Index!N$47</f>
        <v>1.0835515290872799</v>
      </c>
      <c r="O279" s="205">
        <f>Index!O$47</f>
        <v>1.1060365794841869</v>
      </c>
      <c r="P279" s="205">
        <f>Index!P$47</f>
        <v>1.1292633476533553</v>
      </c>
      <c r="Q279" s="205">
        <f>Index!Q$47</f>
        <v>1.1529778779540774</v>
      </c>
      <c r="R279" s="205">
        <f>Index!R$47</f>
        <v>1.1760374355131578</v>
      </c>
    </row>
    <row r="280" spans="1:18" s="92" customFormat="1" x14ac:dyDescent="0.25">
      <c r="A280" s="164"/>
      <c r="B280" s="165"/>
      <c r="C280" s="166"/>
      <c r="D280" s="167"/>
      <c r="E280" s="7" t="s">
        <v>578</v>
      </c>
      <c r="F280" s="185"/>
      <c r="G280" s="185" t="str">
        <f t="shared" ref="G280:G282" si="175">G$270</f>
        <v>£m</v>
      </c>
      <c r="H280" s="244">
        <f>SUM(J280:R280)</f>
        <v>0</v>
      </c>
      <c r="I280" s="185"/>
      <c r="J280" s="185">
        <f t="shared" ref="J280:R280" si="176" xml:space="preserve"> IF(J$279 = 0, 0, J276 / J$279)</f>
        <v>0</v>
      </c>
      <c r="K280" s="185">
        <f t="shared" si="176"/>
        <v>0</v>
      </c>
      <c r="L280" s="185">
        <f t="shared" si="176"/>
        <v>0</v>
      </c>
      <c r="M280" s="185">
        <f t="shared" si="176"/>
        <v>0</v>
      </c>
      <c r="N280" s="185">
        <f t="shared" si="176"/>
        <v>0</v>
      </c>
      <c r="O280" s="185">
        <f t="shared" si="176"/>
        <v>0</v>
      </c>
      <c r="P280" s="185">
        <f t="shared" si="176"/>
        <v>0</v>
      </c>
      <c r="Q280" s="185">
        <f t="shared" si="176"/>
        <v>0</v>
      </c>
      <c r="R280" s="185">
        <f t="shared" si="176"/>
        <v>0</v>
      </c>
    </row>
    <row r="281" spans="1:18" s="92" customFormat="1" x14ac:dyDescent="0.25">
      <c r="A281" s="164"/>
      <c r="B281" s="165"/>
      <c r="C281" s="166"/>
      <c r="D281" s="167"/>
      <c r="E281" s="7" t="s">
        <v>579</v>
      </c>
      <c r="F281" s="185"/>
      <c r="G281" s="185" t="str">
        <f t="shared" si="175"/>
        <v>£m</v>
      </c>
      <c r="H281" s="244">
        <f t="shared" ref="H281:H282" si="177">SUM(J281:R281)</f>
        <v>0</v>
      </c>
      <c r="I281" s="185"/>
      <c r="J281" s="185">
        <f t="shared" ref="J281:R281" si="178" xml:space="preserve"> IF(J$279 = 0, 0, J277 / J$279)</f>
        <v>0</v>
      </c>
      <c r="K281" s="185">
        <f t="shared" si="178"/>
        <v>0</v>
      </c>
      <c r="L281" s="185">
        <f t="shared" si="178"/>
        <v>0</v>
      </c>
      <c r="M281" s="185">
        <f t="shared" si="178"/>
        <v>0</v>
      </c>
      <c r="N281" s="185">
        <f t="shared" si="178"/>
        <v>0</v>
      </c>
      <c r="O281" s="185">
        <f t="shared" si="178"/>
        <v>0</v>
      </c>
      <c r="P281" s="185">
        <f t="shared" si="178"/>
        <v>0</v>
      </c>
      <c r="Q281" s="185">
        <f t="shared" si="178"/>
        <v>0</v>
      </c>
      <c r="R281" s="185">
        <f t="shared" si="178"/>
        <v>0</v>
      </c>
    </row>
    <row r="282" spans="1:18" s="92" customFormat="1" x14ac:dyDescent="0.25">
      <c r="A282" s="164"/>
      <c r="B282" s="165"/>
      <c r="C282" s="166"/>
      <c r="D282" s="167"/>
      <c r="E282" s="7" t="s">
        <v>580</v>
      </c>
      <c r="F282" s="185"/>
      <c r="G282" s="185" t="str">
        <f t="shared" si="175"/>
        <v>£m</v>
      </c>
      <c r="H282" s="244">
        <f t="shared" si="177"/>
        <v>0</v>
      </c>
      <c r="I282" s="185"/>
      <c r="J282" s="185">
        <f t="shared" ref="J282:R282" si="179" xml:space="preserve"> IF(J$279 = 0, 0, J278 / J$279)</f>
        <v>0</v>
      </c>
      <c r="K282" s="185">
        <f t="shared" si="179"/>
        <v>0</v>
      </c>
      <c r="L282" s="185">
        <f t="shared" si="179"/>
        <v>0</v>
      </c>
      <c r="M282" s="185">
        <f t="shared" si="179"/>
        <v>0</v>
      </c>
      <c r="N282" s="185">
        <f t="shared" si="179"/>
        <v>0</v>
      </c>
      <c r="O282" s="185">
        <f t="shared" si="179"/>
        <v>0</v>
      </c>
      <c r="P282" s="185">
        <f t="shared" si="179"/>
        <v>0</v>
      </c>
      <c r="Q282" s="185">
        <f t="shared" si="179"/>
        <v>0</v>
      </c>
      <c r="R282" s="185">
        <f t="shared" si="179"/>
        <v>0</v>
      </c>
    </row>
    <row r="284" spans="1:18" x14ac:dyDescent="0.25">
      <c r="B284" s="61" t="s">
        <v>557</v>
      </c>
      <c r="H284" s="185"/>
      <c r="I284" s="185"/>
      <c r="J284" s="184"/>
      <c r="K284" s="184"/>
      <c r="L284" s="184"/>
      <c r="M284" s="185"/>
      <c r="N284" s="184"/>
      <c r="O284" s="184"/>
      <c r="P284" s="184"/>
      <c r="Q284" s="184"/>
      <c r="R284" s="184"/>
    </row>
    <row r="285" spans="1:18" s="92" customFormat="1" x14ac:dyDescent="0.25">
      <c r="A285" s="164"/>
      <c r="B285" s="165"/>
      <c r="C285" s="166"/>
      <c r="D285" s="167"/>
      <c r="E285" s="30" t="str">
        <f>InpR!E$83</f>
        <v>Financing cost index</v>
      </c>
      <c r="F285" s="249">
        <f>InpR!F$83</f>
        <v>0</v>
      </c>
      <c r="G285" s="249" t="str">
        <f>InpR!G$83</f>
        <v>index</v>
      </c>
      <c r="H285" s="249">
        <f>InpR!H$83</f>
        <v>0</v>
      </c>
      <c r="I285" s="249">
        <f>InpR!I$83</f>
        <v>0</v>
      </c>
      <c r="J285" s="249">
        <f>InpR!J$83</f>
        <v>0</v>
      </c>
      <c r="K285" s="249">
        <f>InpR!K$83</f>
        <v>0</v>
      </c>
      <c r="L285" s="249">
        <f>InpR!L$83</f>
        <v>0</v>
      </c>
      <c r="M285" s="249">
        <f>InpR!M$83</f>
        <v>4</v>
      </c>
      <c r="N285" s="249">
        <f>InpR!N$83</f>
        <v>3</v>
      </c>
      <c r="O285" s="249">
        <f>InpR!O$83</f>
        <v>2</v>
      </c>
      <c r="P285" s="249">
        <f>InpR!P$83</f>
        <v>1</v>
      </c>
      <c r="Q285" s="249">
        <f>InpR!Q$83</f>
        <v>0</v>
      </c>
      <c r="R285" s="249">
        <f>InpR!R$83</f>
        <v>0</v>
      </c>
    </row>
    <row r="286" spans="1:18" s="205" customFormat="1" x14ac:dyDescent="0.25">
      <c r="A286" s="201"/>
      <c r="B286" s="202"/>
      <c r="C286" s="203"/>
      <c r="D286" s="204"/>
      <c r="E286" s="37" t="str">
        <f>InpR!E$115</f>
        <v>WACC real on RCV - CPI(H) bf and additions - BR</v>
      </c>
      <c r="F286" s="205">
        <f>InpR!F$115</f>
        <v>0</v>
      </c>
      <c r="G286" s="223" t="str">
        <f>InpR!G$115</f>
        <v>%</v>
      </c>
      <c r="H286" s="205">
        <f>InpR!H$115</f>
        <v>0</v>
      </c>
      <c r="I286" s="205">
        <f>InpR!I$115</f>
        <v>0</v>
      </c>
      <c r="J286" s="205">
        <f>InpR!J$115</f>
        <v>0</v>
      </c>
      <c r="K286" s="205">
        <f>InpR!K$115</f>
        <v>0</v>
      </c>
      <c r="L286" s="205">
        <f>InpR!L$115</f>
        <v>0</v>
      </c>
      <c r="M286" s="205">
        <f>InpR!M$115</f>
        <v>2.9195763820156317E-2</v>
      </c>
      <c r="N286" s="205">
        <f>InpR!N$115</f>
        <v>2.9195763820156317E-2</v>
      </c>
      <c r="O286" s="205">
        <f>InpR!O$115</f>
        <v>2.9195763820156317E-2</v>
      </c>
      <c r="P286" s="205">
        <f>InpR!P$115</f>
        <v>2.9195763820156317E-2</v>
      </c>
      <c r="Q286" s="205">
        <f>InpR!Q$115</f>
        <v>2.9195763820156317E-2</v>
      </c>
      <c r="R286" s="205">
        <f>InpR!R$115</f>
        <v>0</v>
      </c>
    </row>
    <row r="287" spans="1:18" x14ac:dyDescent="0.25">
      <c r="E287" s="7" t="s">
        <v>558</v>
      </c>
      <c r="G287" s="7" t="s">
        <v>559</v>
      </c>
      <c r="J287" s="255">
        <f xml:space="preserve"> (1 + J$286) ^ J$285</f>
        <v>1</v>
      </c>
      <c r="K287" s="255">
        <f t="shared" ref="K287:R287" si="180" xml:space="preserve"> (1 + K$286) ^ K$285</f>
        <v>1</v>
      </c>
      <c r="L287" s="255">
        <f t="shared" si="180"/>
        <v>1</v>
      </c>
      <c r="M287" s="255">
        <f t="shared" si="180"/>
        <v>1.1219976826191176</v>
      </c>
      <c r="N287" s="255">
        <f t="shared" si="180"/>
        <v>1.0901693555893588</v>
      </c>
      <c r="O287" s="255">
        <f t="shared" si="180"/>
        <v>1.059243920265355</v>
      </c>
      <c r="P287" s="255">
        <f t="shared" si="180"/>
        <v>1.0291957638201563</v>
      </c>
      <c r="Q287" s="255">
        <f t="shared" si="180"/>
        <v>1</v>
      </c>
      <c r="R287" s="255">
        <f t="shared" si="180"/>
        <v>1</v>
      </c>
    </row>
    <row r="289" spans="1:18" x14ac:dyDescent="0.25">
      <c r="B289" s="61" t="s">
        <v>560</v>
      </c>
    </row>
    <row r="290" spans="1:18" x14ac:dyDescent="0.25">
      <c r="A290" s="49"/>
      <c r="D290" s="57"/>
      <c r="E290" s="7" t="str">
        <f>E$280</f>
        <v>2019-20 wedge RCV run-off - real</v>
      </c>
      <c r="F290" s="185">
        <f t="shared" ref="F290:R290" si="181">F$280</f>
        <v>0</v>
      </c>
      <c r="G290" s="7" t="str">
        <f t="shared" si="181"/>
        <v>£m</v>
      </c>
      <c r="H290" s="247">
        <f t="shared" si="181"/>
        <v>0</v>
      </c>
      <c r="I290" s="247">
        <f t="shared" si="181"/>
        <v>0</v>
      </c>
      <c r="J290" s="185">
        <f t="shared" si="181"/>
        <v>0</v>
      </c>
      <c r="K290" s="185">
        <f t="shared" si="181"/>
        <v>0</v>
      </c>
      <c r="L290" s="185">
        <f t="shared" si="181"/>
        <v>0</v>
      </c>
      <c r="M290" s="185">
        <f t="shared" si="181"/>
        <v>0</v>
      </c>
      <c r="N290" s="185">
        <f t="shared" si="181"/>
        <v>0</v>
      </c>
      <c r="O290" s="185">
        <f t="shared" si="181"/>
        <v>0</v>
      </c>
      <c r="P290" s="185">
        <f t="shared" si="181"/>
        <v>0</v>
      </c>
      <c r="Q290" s="185">
        <f t="shared" si="181"/>
        <v>0</v>
      </c>
      <c r="R290" s="185">
        <f t="shared" si="181"/>
        <v>0</v>
      </c>
    </row>
    <row r="291" spans="1:18" x14ac:dyDescent="0.25">
      <c r="A291" s="49"/>
      <c r="D291" s="57"/>
      <c r="E291" s="7" t="str">
        <f>E$287</f>
        <v xml:space="preserve">Time value of money factor </v>
      </c>
      <c r="F291" s="185">
        <f t="shared" ref="F291:R291" si="182">F$287</f>
        <v>0</v>
      </c>
      <c r="G291" s="7" t="str">
        <f t="shared" si="182"/>
        <v>Factor</v>
      </c>
      <c r="H291" s="247">
        <f t="shared" si="182"/>
        <v>0</v>
      </c>
      <c r="I291" s="247">
        <f t="shared" si="182"/>
        <v>0</v>
      </c>
      <c r="J291" s="185">
        <f t="shared" si="182"/>
        <v>1</v>
      </c>
      <c r="K291" s="185">
        <f t="shared" si="182"/>
        <v>1</v>
      </c>
      <c r="L291" s="185">
        <f t="shared" si="182"/>
        <v>1</v>
      </c>
      <c r="M291" s="185">
        <f t="shared" si="182"/>
        <v>1.1219976826191176</v>
      </c>
      <c r="N291" s="185">
        <f t="shared" si="182"/>
        <v>1.0901693555893588</v>
      </c>
      <c r="O291" s="185">
        <f t="shared" si="182"/>
        <v>1.059243920265355</v>
      </c>
      <c r="P291" s="185">
        <f t="shared" si="182"/>
        <v>1.0291957638201563</v>
      </c>
      <c r="Q291" s="185">
        <f t="shared" si="182"/>
        <v>1</v>
      </c>
      <c r="R291" s="185">
        <f t="shared" si="182"/>
        <v>1</v>
      </c>
    </row>
    <row r="292" spans="1:18" x14ac:dyDescent="0.25">
      <c r="A292" s="49"/>
      <c r="C292" s="276"/>
      <c r="D292" s="57"/>
      <c r="E292" s="7" t="s">
        <v>617</v>
      </c>
      <c r="G292" s="7" t="s">
        <v>296</v>
      </c>
      <c r="H292" s="185">
        <f xml:space="preserve"> SUM(J292:R292)</f>
        <v>0</v>
      </c>
      <c r="J292" s="185">
        <f xml:space="preserve"> J290 * J291</f>
        <v>0</v>
      </c>
      <c r="K292" s="185">
        <f t="shared" ref="K292:R292" si="183" xml:space="preserve"> K290 * K291</f>
        <v>0</v>
      </c>
      <c r="L292" s="185">
        <f t="shared" si="183"/>
        <v>0</v>
      </c>
      <c r="M292" s="185">
        <f t="shared" si="183"/>
        <v>0</v>
      </c>
      <c r="N292" s="185">
        <f t="shared" si="183"/>
        <v>0</v>
      </c>
      <c r="O292" s="185">
        <f t="shared" si="183"/>
        <v>0</v>
      </c>
      <c r="P292" s="185">
        <f t="shared" si="183"/>
        <v>0</v>
      </c>
      <c r="Q292" s="185">
        <f t="shared" si="183"/>
        <v>0</v>
      </c>
      <c r="R292" s="185">
        <f t="shared" si="183"/>
        <v>0</v>
      </c>
    </row>
    <row r="295" spans="1:18" x14ac:dyDescent="0.25">
      <c r="B295" s="61" t="s">
        <v>562</v>
      </c>
    </row>
    <row r="296" spans="1:18" x14ac:dyDescent="0.25">
      <c r="A296" s="49"/>
      <c r="D296" s="57"/>
      <c r="E296" s="7" t="str">
        <f>E$281</f>
        <v>2019-20 wedge return - real</v>
      </c>
      <c r="F296" s="185">
        <f t="shared" ref="F296:R296" si="184">F$281</f>
        <v>0</v>
      </c>
      <c r="G296" s="7" t="str">
        <f t="shared" si="184"/>
        <v>£m</v>
      </c>
      <c r="H296" s="247">
        <f t="shared" si="184"/>
        <v>0</v>
      </c>
      <c r="I296" s="247">
        <f t="shared" si="184"/>
        <v>0</v>
      </c>
      <c r="J296" s="185">
        <f t="shared" si="184"/>
        <v>0</v>
      </c>
      <c r="K296" s="185">
        <f t="shared" si="184"/>
        <v>0</v>
      </c>
      <c r="L296" s="185">
        <f t="shared" si="184"/>
        <v>0</v>
      </c>
      <c r="M296" s="185">
        <f t="shared" si="184"/>
        <v>0</v>
      </c>
      <c r="N296" s="185">
        <f t="shared" si="184"/>
        <v>0</v>
      </c>
      <c r="O296" s="185">
        <f t="shared" si="184"/>
        <v>0</v>
      </c>
      <c r="P296" s="185">
        <f t="shared" si="184"/>
        <v>0</v>
      </c>
      <c r="Q296" s="185">
        <f t="shared" si="184"/>
        <v>0</v>
      </c>
      <c r="R296" s="185">
        <f t="shared" si="184"/>
        <v>0</v>
      </c>
    </row>
    <row r="297" spans="1:18" x14ac:dyDescent="0.25">
      <c r="A297" s="49"/>
      <c r="D297" s="57"/>
      <c r="E297" s="7" t="str">
        <f>E$287</f>
        <v xml:space="preserve">Time value of money factor </v>
      </c>
      <c r="F297" s="185">
        <f t="shared" ref="F297:R297" si="185">F$287</f>
        <v>0</v>
      </c>
      <c r="G297" s="7" t="str">
        <f t="shared" si="185"/>
        <v>Factor</v>
      </c>
      <c r="H297" s="247">
        <f t="shared" si="185"/>
        <v>0</v>
      </c>
      <c r="I297" s="247">
        <f t="shared" si="185"/>
        <v>0</v>
      </c>
      <c r="J297" s="185">
        <f t="shared" si="185"/>
        <v>1</v>
      </c>
      <c r="K297" s="185">
        <f t="shared" si="185"/>
        <v>1</v>
      </c>
      <c r="L297" s="185">
        <f t="shared" si="185"/>
        <v>1</v>
      </c>
      <c r="M297" s="185">
        <f t="shared" si="185"/>
        <v>1.1219976826191176</v>
      </c>
      <c r="N297" s="185">
        <f t="shared" si="185"/>
        <v>1.0901693555893588</v>
      </c>
      <c r="O297" s="185">
        <f t="shared" si="185"/>
        <v>1.059243920265355</v>
      </c>
      <c r="P297" s="185">
        <f t="shared" si="185"/>
        <v>1.0291957638201563</v>
      </c>
      <c r="Q297" s="185">
        <f t="shared" si="185"/>
        <v>1</v>
      </c>
      <c r="R297" s="185">
        <f t="shared" si="185"/>
        <v>1</v>
      </c>
    </row>
    <row r="298" spans="1:18" x14ac:dyDescent="0.25">
      <c r="A298" s="49"/>
      <c r="C298" s="276"/>
      <c r="D298" s="57"/>
      <c r="E298" s="7" t="s">
        <v>618</v>
      </c>
      <c r="G298" s="7" t="s">
        <v>296</v>
      </c>
      <c r="H298" s="185">
        <f xml:space="preserve"> SUM(J298:R298)</f>
        <v>0</v>
      </c>
      <c r="J298" s="185">
        <f xml:space="preserve"> J296 * J297</f>
        <v>0</v>
      </c>
      <c r="K298" s="185">
        <f t="shared" ref="K298:R298" si="186" xml:space="preserve"> K296 * K297</f>
        <v>0</v>
      </c>
      <c r="L298" s="185">
        <f t="shared" si="186"/>
        <v>0</v>
      </c>
      <c r="M298" s="185">
        <f t="shared" si="186"/>
        <v>0</v>
      </c>
      <c r="N298" s="185">
        <f t="shared" si="186"/>
        <v>0</v>
      </c>
      <c r="O298" s="185">
        <f t="shared" si="186"/>
        <v>0</v>
      </c>
      <c r="P298" s="185">
        <f t="shared" si="186"/>
        <v>0</v>
      </c>
      <c r="Q298" s="185">
        <f t="shared" si="186"/>
        <v>0</v>
      </c>
      <c r="R298" s="185">
        <f t="shared" si="186"/>
        <v>0</v>
      </c>
    </row>
    <row r="301" spans="1:18" x14ac:dyDescent="0.25">
      <c r="B301" s="61" t="s">
        <v>564</v>
      </c>
    </row>
    <row r="302" spans="1:18" x14ac:dyDescent="0.25">
      <c r="A302" s="49"/>
      <c r="D302" s="57"/>
      <c r="E302" s="7" t="str">
        <f t="shared" ref="E302:R302" si="187" xml:space="preserve"> E$292</f>
        <v>Revenue adjustment for 2019-20 wedge run-off - real - BR</v>
      </c>
      <c r="F302" s="185">
        <f t="shared" si="187"/>
        <v>0</v>
      </c>
      <c r="G302" s="7" t="str">
        <f t="shared" si="187"/>
        <v>£m</v>
      </c>
      <c r="H302" s="247">
        <f t="shared" si="187"/>
        <v>0</v>
      </c>
      <c r="I302" s="247">
        <f t="shared" si="187"/>
        <v>0</v>
      </c>
      <c r="J302" s="185">
        <f t="shared" si="187"/>
        <v>0</v>
      </c>
      <c r="K302" s="185">
        <f t="shared" si="187"/>
        <v>0</v>
      </c>
      <c r="L302" s="185">
        <f t="shared" si="187"/>
        <v>0</v>
      </c>
      <c r="M302" s="185">
        <f t="shared" si="187"/>
        <v>0</v>
      </c>
      <c r="N302" s="185">
        <f t="shared" si="187"/>
        <v>0</v>
      </c>
      <c r="O302" s="185">
        <f t="shared" si="187"/>
        <v>0</v>
      </c>
      <c r="P302" s="185">
        <f t="shared" si="187"/>
        <v>0</v>
      </c>
      <c r="Q302" s="185">
        <f t="shared" si="187"/>
        <v>0</v>
      </c>
      <c r="R302" s="185">
        <f t="shared" si="187"/>
        <v>0</v>
      </c>
    </row>
    <row r="303" spans="1:18" x14ac:dyDescent="0.25">
      <c r="A303" s="49"/>
      <c r="D303" s="57"/>
      <c r="E303" s="7" t="str">
        <f t="shared" ref="E303:R303" si="188" xml:space="preserve"> E$298</f>
        <v>Revenue adjustment for 2019-20 wedge return - real - BR</v>
      </c>
      <c r="F303" s="185">
        <f t="shared" si="188"/>
        <v>0</v>
      </c>
      <c r="G303" s="7" t="str">
        <f t="shared" si="188"/>
        <v>£m</v>
      </c>
      <c r="H303" s="247">
        <f t="shared" si="188"/>
        <v>0</v>
      </c>
      <c r="I303" s="247">
        <f t="shared" si="188"/>
        <v>0</v>
      </c>
      <c r="J303" s="185">
        <f t="shared" si="188"/>
        <v>0</v>
      </c>
      <c r="K303" s="185">
        <f t="shared" si="188"/>
        <v>0</v>
      </c>
      <c r="L303" s="185">
        <f t="shared" si="188"/>
        <v>0</v>
      </c>
      <c r="M303" s="185">
        <f t="shared" si="188"/>
        <v>0</v>
      </c>
      <c r="N303" s="185">
        <f t="shared" si="188"/>
        <v>0</v>
      </c>
      <c r="O303" s="185">
        <f t="shared" si="188"/>
        <v>0</v>
      </c>
      <c r="P303" s="185">
        <f t="shared" si="188"/>
        <v>0</v>
      </c>
      <c r="Q303" s="185">
        <f t="shared" si="188"/>
        <v>0</v>
      </c>
      <c r="R303" s="185">
        <f t="shared" si="188"/>
        <v>0</v>
      </c>
    </row>
    <row r="304" spans="1:18" x14ac:dyDescent="0.25">
      <c r="A304" s="49"/>
      <c r="C304" s="276"/>
      <c r="D304" s="57"/>
      <c r="E304" s="7" t="s">
        <v>619</v>
      </c>
      <c r="G304" s="7" t="s">
        <v>296</v>
      </c>
      <c r="H304" s="185">
        <f xml:space="preserve"> SUM(J304:R304)</f>
        <v>0</v>
      </c>
      <c r="J304" s="185">
        <f xml:space="preserve"> J$302 + J$303</f>
        <v>0</v>
      </c>
      <c r="K304" s="185">
        <f t="shared" ref="K304:R304" si="189" xml:space="preserve"> K$302 + K$303</f>
        <v>0</v>
      </c>
      <c r="L304" s="185">
        <f t="shared" si="189"/>
        <v>0</v>
      </c>
      <c r="M304" s="185">
        <f t="shared" si="189"/>
        <v>0</v>
      </c>
      <c r="N304" s="185">
        <f t="shared" si="189"/>
        <v>0</v>
      </c>
      <c r="O304" s="185">
        <f t="shared" si="189"/>
        <v>0</v>
      </c>
      <c r="P304" s="185">
        <f t="shared" si="189"/>
        <v>0</v>
      </c>
      <c r="Q304" s="185">
        <f t="shared" si="189"/>
        <v>0</v>
      </c>
      <c r="R304" s="185">
        <f t="shared" si="189"/>
        <v>0</v>
      </c>
    </row>
    <row r="307" spans="1:18" x14ac:dyDescent="0.25">
      <c r="A307" s="283" t="s">
        <v>584</v>
      </c>
      <c r="B307" s="284"/>
      <c r="C307" s="285"/>
      <c r="D307" s="285"/>
      <c r="E307" s="285"/>
      <c r="F307" s="285"/>
      <c r="G307" s="285"/>
      <c r="H307" s="285"/>
      <c r="I307" s="285"/>
      <c r="J307" s="285"/>
      <c r="K307" s="285"/>
      <c r="L307" s="285"/>
      <c r="M307" s="285"/>
      <c r="N307" s="285"/>
      <c r="O307" s="285"/>
      <c r="P307" s="285"/>
      <c r="Q307" s="285"/>
      <c r="R307" s="285"/>
    </row>
    <row r="309" spans="1:18" x14ac:dyDescent="0.25">
      <c r="B309" s="61" t="s">
        <v>585</v>
      </c>
    </row>
    <row r="310" spans="1:18" x14ac:dyDescent="0.25">
      <c r="A310" s="49"/>
      <c r="D310" s="57"/>
      <c r="E310" s="7" t="str">
        <f xml:space="preserve"> E$216</f>
        <v>Revenue adjustment for RCV run-off - real - BR</v>
      </c>
      <c r="F310" s="185">
        <f t="shared" ref="F310:R310" si="190" xml:space="preserve"> F$216</f>
        <v>0</v>
      </c>
      <c r="G310" s="7" t="str">
        <f t="shared" si="190"/>
        <v>£m</v>
      </c>
      <c r="H310" s="247">
        <f t="shared" si="190"/>
        <v>0</v>
      </c>
      <c r="I310" s="247">
        <f t="shared" si="190"/>
        <v>0</v>
      </c>
      <c r="J310" s="185">
        <f t="shared" si="190"/>
        <v>0</v>
      </c>
      <c r="K310" s="185">
        <f t="shared" si="190"/>
        <v>0</v>
      </c>
      <c r="L310" s="185">
        <f t="shared" si="190"/>
        <v>0</v>
      </c>
      <c r="M310" s="185">
        <f t="shared" si="190"/>
        <v>0</v>
      </c>
      <c r="N310" s="185">
        <f t="shared" si="190"/>
        <v>0</v>
      </c>
      <c r="O310" s="185">
        <f t="shared" si="190"/>
        <v>0</v>
      </c>
      <c r="P310" s="185">
        <f t="shared" si="190"/>
        <v>0</v>
      </c>
      <c r="Q310" s="185">
        <f t="shared" si="190"/>
        <v>0</v>
      </c>
      <c r="R310" s="185">
        <f t="shared" si="190"/>
        <v>0</v>
      </c>
    </row>
    <row r="311" spans="1:18" x14ac:dyDescent="0.25">
      <c r="A311" s="49"/>
      <c r="D311" s="57"/>
      <c r="E311" s="7" t="str">
        <f xml:space="preserve"> E$221</f>
        <v>Revenue adjustment for return - real - BR</v>
      </c>
      <c r="F311" s="185">
        <f t="shared" ref="F311:R311" si="191" xml:space="preserve"> F$221</f>
        <v>0</v>
      </c>
      <c r="G311" s="7" t="str">
        <f t="shared" si="191"/>
        <v>£m</v>
      </c>
      <c r="H311" s="247">
        <f t="shared" si="191"/>
        <v>0</v>
      </c>
      <c r="I311" s="247">
        <f t="shared" si="191"/>
        <v>0</v>
      </c>
      <c r="J311" s="185">
        <f t="shared" si="191"/>
        <v>0</v>
      </c>
      <c r="K311" s="185">
        <f t="shared" si="191"/>
        <v>0</v>
      </c>
      <c r="L311" s="185">
        <f t="shared" si="191"/>
        <v>0</v>
      </c>
      <c r="M311" s="185">
        <f t="shared" si="191"/>
        <v>0</v>
      </c>
      <c r="N311" s="185">
        <f t="shared" si="191"/>
        <v>0</v>
      </c>
      <c r="O311" s="185">
        <f t="shared" si="191"/>
        <v>0</v>
      </c>
      <c r="P311" s="185">
        <f t="shared" si="191"/>
        <v>0</v>
      </c>
      <c r="Q311" s="185">
        <f t="shared" si="191"/>
        <v>0</v>
      </c>
      <c r="R311" s="185">
        <f t="shared" si="191"/>
        <v>0</v>
      </c>
    </row>
    <row r="312" spans="1:18" x14ac:dyDescent="0.25">
      <c r="A312" s="49"/>
      <c r="D312" s="57"/>
      <c r="E312" s="7" t="str">
        <f xml:space="preserve"> E$226</f>
        <v>Revenue adjustment - real - BR</v>
      </c>
      <c r="F312" s="185">
        <f t="shared" ref="F312:R312" si="192" xml:space="preserve"> F$226</f>
        <v>0</v>
      </c>
      <c r="G312" s="7" t="str">
        <f t="shared" si="192"/>
        <v>£m</v>
      </c>
      <c r="H312" s="247">
        <f t="shared" si="192"/>
        <v>0</v>
      </c>
      <c r="I312" s="247">
        <f t="shared" si="192"/>
        <v>0</v>
      </c>
      <c r="J312" s="185">
        <f t="shared" si="192"/>
        <v>0</v>
      </c>
      <c r="K312" s="185">
        <f t="shared" si="192"/>
        <v>0</v>
      </c>
      <c r="L312" s="185">
        <f t="shared" si="192"/>
        <v>0</v>
      </c>
      <c r="M312" s="185">
        <f t="shared" si="192"/>
        <v>0</v>
      </c>
      <c r="N312" s="185">
        <f t="shared" si="192"/>
        <v>0</v>
      </c>
      <c r="O312" s="185">
        <f t="shared" si="192"/>
        <v>0</v>
      </c>
      <c r="P312" s="185">
        <f t="shared" si="192"/>
        <v>0</v>
      </c>
      <c r="Q312" s="185">
        <f t="shared" si="192"/>
        <v>0</v>
      </c>
      <c r="R312" s="185">
        <f t="shared" si="192"/>
        <v>0</v>
      </c>
    </row>
    <row r="314" spans="1:18" x14ac:dyDescent="0.25">
      <c r="B314" s="61" t="s">
        <v>586</v>
      </c>
    </row>
    <row r="315" spans="1:18" s="351" customFormat="1" x14ac:dyDescent="0.25">
      <c r="A315" s="347"/>
      <c r="B315" s="348"/>
      <c r="C315" s="349"/>
      <c r="D315" s="350"/>
      <c r="F315" s="352"/>
      <c r="H315" s="353"/>
      <c r="I315" s="353"/>
      <c r="J315" s="352"/>
      <c r="K315" s="352"/>
      <c r="L315" s="352"/>
      <c r="M315" s="352"/>
      <c r="N315" s="352"/>
      <c r="O315" s="352"/>
      <c r="P315" s="352"/>
      <c r="Q315" s="352"/>
      <c r="R315" s="352"/>
    </row>
    <row r="316" spans="1:18" x14ac:dyDescent="0.25">
      <c r="A316" s="49"/>
      <c r="D316" s="57"/>
      <c r="E316" s="7" t="str">
        <f xml:space="preserve"> E$298</f>
        <v>Revenue adjustment for 2019-20 wedge return - real - BR</v>
      </c>
      <c r="F316" s="185">
        <f t="shared" ref="F316:R316" si="193" xml:space="preserve"> F$298</f>
        <v>0</v>
      </c>
      <c r="G316" s="7" t="str">
        <f t="shared" si="193"/>
        <v>£m</v>
      </c>
      <c r="H316" s="247">
        <f t="shared" si="193"/>
        <v>0</v>
      </c>
      <c r="I316" s="247">
        <f t="shared" si="193"/>
        <v>0</v>
      </c>
      <c r="J316" s="185">
        <f t="shared" si="193"/>
        <v>0</v>
      </c>
      <c r="K316" s="185">
        <f t="shared" si="193"/>
        <v>0</v>
      </c>
      <c r="L316" s="185">
        <f t="shared" si="193"/>
        <v>0</v>
      </c>
      <c r="M316" s="185">
        <f t="shared" si="193"/>
        <v>0</v>
      </c>
      <c r="N316" s="185">
        <f t="shared" si="193"/>
        <v>0</v>
      </c>
      <c r="O316" s="185">
        <f t="shared" si="193"/>
        <v>0</v>
      </c>
      <c r="P316" s="185">
        <f t="shared" si="193"/>
        <v>0</v>
      </c>
      <c r="Q316" s="185">
        <f t="shared" si="193"/>
        <v>0</v>
      </c>
      <c r="R316" s="185">
        <f t="shared" si="193"/>
        <v>0</v>
      </c>
    </row>
    <row r="317" spans="1:18" x14ac:dyDescent="0.25">
      <c r="A317" s="49"/>
      <c r="D317" s="57"/>
      <c r="E317" s="7" t="str">
        <f xml:space="preserve"> E$304</f>
        <v>Revenue adjustment for 2019-20 wedge - real - BR</v>
      </c>
      <c r="F317" s="185">
        <f t="shared" ref="F317:R317" si="194" xml:space="preserve"> F$304</f>
        <v>0</v>
      </c>
      <c r="G317" s="7" t="str">
        <f t="shared" si="194"/>
        <v>£m</v>
      </c>
      <c r="H317" s="247">
        <f t="shared" si="194"/>
        <v>0</v>
      </c>
      <c r="I317" s="247">
        <f t="shared" si="194"/>
        <v>0</v>
      </c>
      <c r="J317" s="185">
        <f t="shared" si="194"/>
        <v>0</v>
      </c>
      <c r="K317" s="185">
        <f t="shared" si="194"/>
        <v>0</v>
      </c>
      <c r="L317" s="185">
        <f t="shared" si="194"/>
        <v>0</v>
      </c>
      <c r="M317" s="185">
        <f t="shared" si="194"/>
        <v>0</v>
      </c>
      <c r="N317" s="185">
        <f t="shared" si="194"/>
        <v>0</v>
      </c>
      <c r="O317" s="185">
        <f t="shared" si="194"/>
        <v>0</v>
      </c>
      <c r="P317" s="185">
        <f t="shared" si="194"/>
        <v>0</v>
      </c>
      <c r="Q317" s="185">
        <f t="shared" si="194"/>
        <v>0</v>
      </c>
      <c r="R317" s="185">
        <f t="shared" si="194"/>
        <v>0</v>
      </c>
    </row>
    <row r="319" spans="1:18" x14ac:dyDescent="0.25">
      <c r="B319" s="61" t="s">
        <v>347</v>
      </c>
    </row>
    <row r="320" spans="1:18" s="34" customFormat="1" x14ac:dyDescent="0.25">
      <c r="A320" s="338"/>
      <c r="B320" s="265"/>
      <c r="C320" s="266"/>
      <c r="D320" s="339"/>
      <c r="E320" s="34" t="s">
        <v>620</v>
      </c>
      <c r="G320" s="34" t="s">
        <v>296</v>
      </c>
      <c r="H320" s="275">
        <f xml:space="preserve"> SUM(J320:R320)</f>
        <v>0</v>
      </c>
      <c r="J320" s="275">
        <f xml:space="preserve"> J310 + J315</f>
        <v>0</v>
      </c>
      <c r="K320" s="275">
        <f t="shared" ref="K320:R320" si="195" xml:space="preserve"> K310 + K315</f>
        <v>0</v>
      </c>
      <c r="L320" s="275">
        <f t="shared" si="195"/>
        <v>0</v>
      </c>
      <c r="M320" s="275">
        <f t="shared" si="195"/>
        <v>0</v>
      </c>
      <c r="N320" s="275">
        <f t="shared" si="195"/>
        <v>0</v>
      </c>
      <c r="O320" s="275">
        <f t="shared" si="195"/>
        <v>0</v>
      </c>
      <c r="P320" s="275">
        <f t="shared" si="195"/>
        <v>0</v>
      </c>
      <c r="Q320" s="275">
        <f t="shared" si="195"/>
        <v>0</v>
      </c>
      <c r="R320" s="275">
        <f t="shared" si="195"/>
        <v>0</v>
      </c>
    </row>
    <row r="321" spans="1:18" s="34" customFormat="1" x14ac:dyDescent="0.25">
      <c r="A321" s="338"/>
      <c r="B321" s="265"/>
      <c r="C321" s="266"/>
      <c r="D321" s="339"/>
      <c r="E321" s="34" t="s">
        <v>621</v>
      </c>
      <c r="G321" s="34" t="s">
        <v>296</v>
      </c>
      <c r="H321" s="275">
        <f xml:space="preserve"> SUM(J321:R321)</f>
        <v>0</v>
      </c>
      <c r="J321" s="275">
        <f t="shared" ref="J321:R321" si="196" xml:space="preserve"> J311 + J316</f>
        <v>0</v>
      </c>
      <c r="K321" s="275">
        <f t="shared" si="196"/>
        <v>0</v>
      </c>
      <c r="L321" s="275">
        <f t="shared" si="196"/>
        <v>0</v>
      </c>
      <c r="M321" s="275">
        <f t="shared" si="196"/>
        <v>0</v>
      </c>
      <c r="N321" s="275">
        <f t="shared" si="196"/>
        <v>0</v>
      </c>
      <c r="O321" s="275">
        <f t="shared" si="196"/>
        <v>0</v>
      </c>
      <c r="P321" s="275">
        <f t="shared" si="196"/>
        <v>0</v>
      </c>
      <c r="Q321" s="275">
        <f t="shared" si="196"/>
        <v>0</v>
      </c>
      <c r="R321" s="275">
        <f t="shared" si="196"/>
        <v>0</v>
      </c>
    </row>
    <row r="322" spans="1:18" s="34" customFormat="1" x14ac:dyDescent="0.25">
      <c r="A322" s="338"/>
      <c r="B322" s="265"/>
      <c r="C322" s="266"/>
      <c r="D322" s="339"/>
      <c r="E322" s="34" t="s">
        <v>622</v>
      </c>
      <c r="G322" s="34" t="s">
        <v>296</v>
      </c>
      <c r="H322" s="275">
        <f xml:space="preserve"> SUM(J322:R322)</f>
        <v>0</v>
      </c>
      <c r="J322" s="275">
        <f t="shared" ref="J322:R322" si="197" xml:space="preserve"> J312 + J317</f>
        <v>0</v>
      </c>
      <c r="K322" s="275">
        <f t="shared" si="197"/>
        <v>0</v>
      </c>
      <c r="L322" s="275">
        <f t="shared" si="197"/>
        <v>0</v>
      </c>
      <c r="M322" s="275">
        <f t="shared" si="197"/>
        <v>0</v>
      </c>
      <c r="N322" s="275">
        <f t="shared" si="197"/>
        <v>0</v>
      </c>
      <c r="O322" s="275">
        <f t="shared" si="197"/>
        <v>0</v>
      </c>
      <c r="P322" s="275">
        <f t="shared" si="197"/>
        <v>0</v>
      </c>
      <c r="Q322" s="275">
        <f t="shared" si="197"/>
        <v>0</v>
      </c>
      <c r="R322" s="275">
        <f t="shared" si="197"/>
        <v>0</v>
      </c>
    </row>
    <row r="325" spans="1:18" x14ac:dyDescent="0.25">
      <c r="A325" s="10" t="s">
        <v>121</v>
      </c>
      <c r="B325" s="1"/>
      <c r="C325" s="1"/>
      <c r="D325" s="1"/>
      <c r="E325" s="1"/>
      <c r="F325" s="1"/>
      <c r="G325" s="1"/>
      <c r="H325" s="1"/>
      <c r="I325" s="1"/>
      <c r="J325" s="1"/>
      <c r="K325" s="1"/>
      <c r="L325" s="1"/>
      <c r="M325" s="1"/>
      <c r="N325" s="1"/>
      <c r="O325" s="1"/>
      <c r="P325" s="1"/>
      <c r="Q325" s="1"/>
      <c r="R325" s="1"/>
    </row>
  </sheetData>
  <conditionalFormatting sqref="F2">
    <cfRule type="cellIs" dxfId="31" priority="8" stopIfTrue="1" operator="notEqual">
      <formula>0</formula>
    </cfRule>
    <cfRule type="cellIs" dxfId="30" priority="9" stopIfTrue="1" operator="equal">
      <formula>""</formula>
    </cfRule>
  </conditionalFormatting>
  <conditionalFormatting sqref="F165">
    <cfRule type="cellIs" dxfId="29" priority="1" stopIfTrue="1" operator="notEqual">
      <formula>0</formula>
    </cfRule>
    <cfRule type="cellIs" dxfId="28" priority="2" stopIfTrue="1" operator="equal">
      <formula>""</formula>
    </cfRule>
  </conditionalFormatting>
  <conditionalFormatting sqref="J3:Z3">
    <cfRule type="cellIs" dxfId="27" priority="12" operator="equal">
      <formula>"Post-Fcst"</formula>
    </cfRule>
    <cfRule type="cellIs" dxfId="26" priority="13" operator="equal">
      <formula>"Forecast"</formula>
    </cfRule>
    <cfRule type="cellIs" dxfId="25" priority="14" operator="equal">
      <formula>"Pre Fcst"</formula>
    </cfRule>
  </conditionalFormatting>
  <conditionalFormatting sqref="J165:XFD165">
    <cfRule type="cellIs" dxfId="24" priority="3" stopIfTrue="1" operator="notEqual">
      <formula>0</formula>
    </cfRule>
    <cfRule type="cellIs" dxfId="23" priority="4" stopIfTrue="1" operator="equal">
      <formula>""</formula>
    </cfRule>
  </conditionalFormatting>
  <pageMargins left="0.70866141732283472" right="0.70866141732283472" top="0.74803149606299213" bottom="0.74803149606299213" header="0.31496062992125984" footer="0.31496062992125984"/>
  <pageSetup paperSize="8" scale="62" fitToHeight="0" orientation="landscape" r:id="rId1"/>
  <headerFooter>
    <oddHeader>&amp;L&amp;F&amp;C&amp;A&amp;ROFFICIAL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4C6BE-F13A-4B04-8C4C-272E69767B3D}">
  <sheetPr codeName="Sheet2">
    <pageSetUpPr fitToPage="1"/>
  </sheetPr>
  <dimension ref="A1:XFC178"/>
  <sheetViews>
    <sheetView zoomScale="80" zoomScaleNormal="80" workbookViewId="0"/>
  </sheetViews>
  <sheetFormatPr defaultColWidth="0" defaultRowHeight="13.2" zeroHeight="1" x14ac:dyDescent="0.25"/>
  <cols>
    <col min="1" max="4" width="2.5546875" customWidth="1"/>
    <col min="5" max="5" width="36.88671875" bestFit="1" customWidth="1"/>
    <col min="6" max="6" width="5.5546875" customWidth="1"/>
    <col min="7" max="8" width="9.109375" customWidth="1"/>
    <col min="9" max="9" width="94.109375" customWidth="1"/>
    <col min="10" max="16383" width="9.109375" hidden="1"/>
    <col min="16384" max="16384" width="12.44140625" hidden="1" customWidth="1"/>
  </cols>
  <sheetData>
    <row r="1" spans="1:9" s="122" customFormat="1" ht="24.6" x14ac:dyDescent="0.4">
      <c r="A1" s="118" t="str">
        <f ca="1" xml:space="preserve"> RIGHT(CELL("filename", $A$1), LEN(CELL("filename", $A$1)) - SEARCH("]", CELL("filename", $A$1)))</f>
        <v>Style Guide</v>
      </c>
    </row>
    <row r="2" spans="1:9" x14ac:dyDescent="0.25"/>
    <row r="3" spans="1:9" x14ac:dyDescent="0.25"/>
    <row r="4" spans="1:9" x14ac:dyDescent="0.25">
      <c r="A4" s="139" t="s">
        <v>62</v>
      </c>
      <c r="B4" s="139"/>
      <c r="C4" s="140"/>
      <c r="D4" s="141"/>
      <c r="E4" s="139"/>
      <c r="F4" s="139"/>
      <c r="G4" s="139"/>
      <c r="H4" s="139"/>
      <c r="I4" s="139"/>
    </row>
    <row r="5" spans="1:9" x14ac:dyDescent="0.25">
      <c r="A5" s="5"/>
      <c r="B5" s="5"/>
      <c r="C5" s="9"/>
      <c r="D5" s="6"/>
      <c r="E5" s="7"/>
      <c r="F5" s="7"/>
      <c r="G5" s="7"/>
      <c r="H5" s="7"/>
      <c r="I5" s="7"/>
    </row>
    <row r="6" spans="1:9" x14ac:dyDescent="0.25">
      <c r="A6" s="5"/>
      <c r="B6" s="5"/>
      <c r="C6" s="9"/>
      <c r="D6" s="6"/>
      <c r="E6" s="142" t="s">
        <v>63</v>
      </c>
      <c r="F6" s="7"/>
      <c r="G6" s="7" t="s">
        <v>64</v>
      </c>
      <c r="H6" s="7"/>
      <c r="I6" s="7"/>
    </row>
    <row r="7" spans="1:9" x14ac:dyDescent="0.25">
      <c r="A7" s="5"/>
      <c r="B7" s="5"/>
      <c r="C7" s="9"/>
      <c r="D7" s="6"/>
      <c r="E7" s="143"/>
      <c r="F7" s="7"/>
      <c r="G7" s="7"/>
      <c r="H7" s="7"/>
      <c r="I7" s="7"/>
    </row>
    <row r="8" spans="1:9" x14ac:dyDescent="0.25">
      <c r="A8" s="5"/>
      <c r="B8" s="5"/>
      <c r="C8" s="9"/>
      <c r="D8" s="6"/>
      <c r="E8" s="144" t="s">
        <v>65</v>
      </c>
      <c r="F8" s="7"/>
      <c r="G8" s="7" t="s">
        <v>66</v>
      </c>
      <c r="H8" s="7"/>
      <c r="I8" s="7"/>
    </row>
    <row r="9" spans="1:9" x14ac:dyDescent="0.25">
      <c r="A9" s="5"/>
      <c r="B9" s="5"/>
      <c r="C9" s="9"/>
      <c r="D9" s="6"/>
      <c r="E9" s="143"/>
      <c r="F9" s="7"/>
      <c r="G9" s="7"/>
      <c r="H9" s="7"/>
      <c r="I9" s="7"/>
    </row>
    <row r="10" spans="1:9" x14ac:dyDescent="0.25">
      <c r="A10" s="5"/>
      <c r="B10" s="5"/>
      <c r="C10" s="9"/>
      <c r="D10" s="6"/>
      <c r="E10" s="145" t="s">
        <v>67</v>
      </c>
      <c r="F10" s="7"/>
      <c r="G10" s="7" t="s">
        <v>68</v>
      </c>
      <c r="H10" s="7"/>
      <c r="I10" s="7"/>
    </row>
    <row r="11" spans="1:9" x14ac:dyDescent="0.25">
      <c r="A11" s="5"/>
      <c r="B11" s="5"/>
      <c r="C11" s="9"/>
      <c r="D11" s="6"/>
      <c r="E11" s="143"/>
      <c r="F11" s="7"/>
      <c r="G11" s="7"/>
      <c r="H11" s="7"/>
      <c r="I11" s="7"/>
    </row>
    <row r="12" spans="1:9" x14ac:dyDescent="0.25">
      <c r="A12" s="5"/>
      <c r="B12" s="5"/>
      <c r="C12" s="9"/>
      <c r="D12" s="6"/>
      <c r="E12" s="146" t="s">
        <v>69</v>
      </c>
      <c r="F12" s="7"/>
      <c r="G12" s="7" t="s">
        <v>70</v>
      </c>
      <c r="H12" s="7"/>
      <c r="I12" s="7"/>
    </row>
    <row r="13" spans="1:9" x14ac:dyDescent="0.25">
      <c r="A13" s="5"/>
      <c r="B13" s="5"/>
      <c r="C13" s="9"/>
      <c r="D13" s="6"/>
      <c r="E13" s="143"/>
      <c r="F13" s="7"/>
      <c r="G13" s="7"/>
      <c r="H13" s="7"/>
      <c r="I13" s="7"/>
    </row>
    <row r="14" spans="1:9" x14ac:dyDescent="0.25">
      <c r="A14" s="5"/>
      <c r="B14" s="5"/>
      <c r="C14" s="9"/>
      <c r="D14" s="6"/>
      <c r="E14" s="147" t="s">
        <v>71</v>
      </c>
      <c r="F14" s="7"/>
      <c r="G14" s="7" t="s">
        <v>72</v>
      </c>
      <c r="H14" s="7"/>
      <c r="I14" s="7"/>
    </row>
    <row r="15" spans="1:9" x14ac:dyDescent="0.25">
      <c r="A15" s="5"/>
      <c r="B15" s="5"/>
      <c r="C15" s="9"/>
      <c r="D15" s="6"/>
      <c r="E15" s="7"/>
      <c r="F15" s="7"/>
      <c r="G15" s="7"/>
      <c r="H15" s="7"/>
      <c r="I15" s="7"/>
    </row>
    <row r="16" spans="1:9" x14ac:dyDescent="0.25">
      <c r="A16" s="5"/>
      <c r="B16" s="5"/>
      <c r="C16" s="9"/>
      <c r="D16" s="6"/>
      <c r="E16" s="7"/>
      <c r="F16" s="7"/>
      <c r="G16" s="7"/>
      <c r="H16" s="7"/>
      <c r="I16" s="7"/>
    </row>
    <row r="17" spans="1:9" x14ac:dyDescent="0.25">
      <c r="A17" s="139" t="s">
        <v>73</v>
      </c>
      <c r="B17" s="139"/>
      <c r="C17" s="140"/>
      <c r="D17" s="141"/>
      <c r="E17" s="139"/>
      <c r="F17" s="139"/>
      <c r="G17" s="139"/>
      <c r="H17" s="139"/>
      <c r="I17" s="139"/>
    </row>
    <row r="18" spans="1:9" x14ac:dyDescent="0.25">
      <c r="A18" s="5"/>
      <c r="B18" s="5"/>
      <c r="C18" s="9"/>
      <c r="D18" s="6"/>
      <c r="E18" s="7"/>
      <c r="F18" s="7"/>
      <c r="G18" s="7"/>
      <c r="H18" s="7"/>
      <c r="I18" s="7"/>
    </row>
    <row r="19" spans="1:9" x14ac:dyDescent="0.25">
      <c r="A19" s="5"/>
      <c r="B19" s="5" t="s">
        <v>74</v>
      </c>
      <c r="C19" s="9"/>
      <c r="D19" s="6"/>
      <c r="E19" s="7"/>
      <c r="F19" s="7"/>
      <c r="G19" s="7"/>
      <c r="H19" s="7"/>
      <c r="I19" s="7"/>
    </row>
    <row r="20" spans="1:9" x14ac:dyDescent="0.25">
      <c r="A20" s="5"/>
      <c r="B20" s="5"/>
      <c r="C20" s="9"/>
      <c r="D20" s="6"/>
      <c r="E20" s="37" t="s">
        <v>75</v>
      </c>
      <c r="F20" s="7"/>
      <c r="G20" s="7" t="s">
        <v>76</v>
      </c>
      <c r="H20" s="7"/>
      <c r="I20" s="7"/>
    </row>
    <row r="21" spans="1:9" x14ac:dyDescent="0.25">
      <c r="A21" s="5"/>
      <c r="B21" s="5"/>
      <c r="C21" s="9"/>
      <c r="D21" s="6"/>
      <c r="E21" s="7"/>
      <c r="F21" s="7"/>
      <c r="G21" s="7"/>
      <c r="H21" s="7"/>
      <c r="I21" s="7"/>
    </row>
    <row r="22" spans="1:9" x14ac:dyDescent="0.25">
      <c r="A22" s="5"/>
      <c r="B22" s="5"/>
      <c r="C22" s="9"/>
      <c r="D22" s="6"/>
      <c r="E22" s="2" t="s">
        <v>77</v>
      </c>
      <c r="F22" s="7"/>
      <c r="G22" s="7" t="s">
        <v>78</v>
      </c>
      <c r="H22" s="7"/>
      <c r="I22" s="7"/>
    </row>
    <row r="23" spans="1:9" x14ac:dyDescent="0.25">
      <c r="A23" s="5"/>
      <c r="B23" s="5"/>
      <c r="C23" s="9"/>
      <c r="D23" s="6"/>
      <c r="E23" s="7"/>
      <c r="F23" s="7"/>
      <c r="G23" s="7"/>
      <c r="H23" s="7"/>
      <c r="I23" s="7"/>
    </row>
    <row r="24" spans="1:9" x14ac:dyDescent="0.25">
      <c r="A24" s="5"/>
      <c r="B24" s="5"/>
      <c r="C24" s="9"/>
      <c r="D24" s="6"/>
      <c r="E24" s="7" t="s">
        <v>79</v>
      </c>
      <c r="F24" s="7"/>
      <c r="G24" s="7" t="s">
        <v>80</v>
      </c>
      <c r="H24" s="7"/>
      <c r="I24" s="7"/>
    </row>
    <row r="25" spans="1:9" x14ac:dyDescent="0.25">
      <c r="A25" s="5"/>
      <c r="B25" s="5"/>
      <c r="C25" s="9"/>
      <c r="D25" s="6"/>
      <c r="E25" s="7"/>
      <c r="F25" s="7"/>
      <c r="G25" s="7"/>
      <c r="H25" s="7"/>
      <c r="I25" s="7"/>
    </row>
    <row r="26" spans="1:9" x14ac:dyDescent="0.25">
      <c r="A26" s="5"/>
      <c r="B26" s="5" t="s">
        <v>81</v>
      </c>
      <c r="C26" s="9"/>
      <c r="D26" s="6"/>
      <c r="E26" s="7"/>
      <c r="F26" s="7"/>
      <c r="G26" s="7"/>
      <c r="H26" s="7"/>
      <c r="I26" s="7"/>
    </row>
    <row r="27" spans="1:9" x14ac:dyDescent="0.25">
      <c r="A27" s="5"/>
      <c r="B27" s="5"/>
      <c r="C27" s="9"/>
      <c r="D27" s="6"/>
      <c r="E27" s="148" t="s">
        <v>82</v>
      </c>
      <c r="F27" s="7"/>
      <c r="G27" s="7" t="s">
        <v>83</v>
      </c>
      <c r="H27" s="7"/>
      <c r="I27" s="7"/>
    </row>
    <row r="28" spans="1:9" x14ac:dyDescent="0.25">
      <c r="A28" s="5"/>
      <c r="B28" s="5"/>
      <c r="C28" s="9"/>
      <c r="D28" s="6"/>
      <c r="E28" s="7"/>
      <c r="F28" s="7"/>
      <c r="G28" s="7"/>
      <c r="H28" s="7"/>
      <c r="I28" s="7"/>
    </row>
    <row r="29" spans="1:9" x14ac:dyDescent="0.25">
      <c r="A29" s="5"/>
      <c r="B29" s="5"/>
      <c r="C29" s="9"/>
      <c r="D29" s="6"/>
      <c r="E29" s="149" t="s">
        <v>84</v>
      </c>
      <c r="F29" s="7"/>
      <c r="G29" s="7" t="s">
        <v>85</v>
      </c>
      <c r="H29" s="7"/>
      <c r="I29" s="7"/>
    </row>
    <row r="30" spans="1:9" x14ac:dyDescent="0.25">
      <c r="A30" s="5"/>
      <c r="B30" s="5"/>
      <c r="C30" s="9"/>
      <c r="D30" s="6"/>
      <c r="E30" s="7"/>
      <c r="F30" s="7"/>
      <c r="G30" s="7"/>
      <c r="H30" s="7"/>
      <c r="I30" s="7"/>
    </row>
    <row r="31" spans="1:9" x14ac:dyDescent="0.25">
      <c r="A31" s="5"/>
      <c r="B31" s="5"/>
      <c r="C31" s="9"/>
      <c r="D31" s="6"/>
      <c r="E31" s="150" t="s">
        <v>86</v>
      </c>
      <c r="F31" s="7"/>
      <c r="G31" s="7" t="s">
        <v>87</v>
      </c>
      <c r="H31" s="7"/>
      <c r="I31" s="7"/>
    </row>
    <row r="32" spans="1:9" x14ac:dyDescent="0.25">
      <c r="A32" s="5"/>
      <c r="B32" s="5"/>
      <c r="C32" s="9"/>
      <c r="D32" s="6"/>
      <c r="E32" s="7"/>
      <c r="F32" s="7"/>
      <c r="G32" s="7"/>
      <c r="H32" s="7"/>
      <c r="I32" s="7"/>
    </row>
    <row r="33" spans="1:9" x14ac:dyDescent="0.25">
      <c r="A33" s="5"/>
      <c r="B33" s="5"/>
      <c r="C33" s="9"/>
      <c r="D33" s="6"/>
      <c r="E33" s="149" t="s">
        <v>88</v>
      </c>
      <c r="F33" s="7"/>
      <c r="G33" s="7" t="s">
        <v>89</v>
      </c>
      <c r="H33" s="7"/>
      <c r="I33" s="7"/>
    </row>
    <row r="34" spans="1:9" x14ac:dyDescent="0.25">
      <c r="A34" s="5"/>
      <c r="B34" s="5"/>
      <c r="C34" s="9"/>
      <c r="D34" s="6"/>
      <c r="E34" s="7"/>
      <c r="F34" s="7"/>
      <c r="G34" s="7"/>
      <c r="H34" s="7"/>
      <c r="I34" s="7"/>
    </row>
    <row r="35" spans="1:9" x14ac:dyDescent="0.25">
      <c r="A35" s="5"/>
      <c r="B35" s="5" t="s">
        <v>90</v>
      </c>
      <c r="C35" s="9"/>
      <c r="D35" s="6"/>
      <c r="E35" s="7"/>
      <c r="F35" s="7"/>
      <c r="G35" s="7"/>
      <c r="H35" s="7"/>
      <c r="I35" s="7"/>
    </row>
    <row r="36" spans="1:9" x14ac:dyDescent="0.25">
      <c r="A36" s="5"/>
      <c r="B36" s="5"/>
      <c r="C36" s="9"/>
      <c r="D36" s="6"/>
      <c r="E36" s="151" t="s">
        <v>91</v>
      </c>
      <c r="F36" s="7"/>
      <c r="G36" s="7" t="s">
        <v>92</v>
      </c>
      <c r="H36" s="7"/>
      <c r="I36" s="7"/>
    </row>
    <row r="37" spans="1:9" x14ac:dyDescent="0.25">
      <c r="A37" s="5"/>
      <c r="B37" s="5"/>
      <c r="C37" s="9"/>
      <c r="D37" s="6"/>
      <c r="E37" s="7"/>
      <c r="F37" s="7"/>
      <c r="G37" s="7"/>
      <c r="H37" s="7"/>
      <c r="I37" s="7"/>
    </row>
    <row r="38" spans="1:9" x14ac:dyDescent="0.25">
      <c r="A38" s="5"/>
      <c r="B38" s="5"/>
      <c r="C38" s="9"/>
      <c r="D38" s="6"/>
      <c r="E38" s="3" t="s">
        <v>93</v>
      </c>
      <c r="F38" s="7"/>
      <c r="G38" s="7" t="s">
        <v>94</v>
      </c>
      <c r="H38" s="7"/>
      <c r="I38" s="7"/>
    </row>
    <row r="39" spans="1:9" x14ac:dyDescent="0.25">
      <c r="A39" s="5"/>
      <c r="B39" s="5"/>
      <c r="C39" s="9"/>
      <c r="D39" s="6"/>
      <c r="E39" s="7"/>
      <c r="F39" s="7"/>
      <c r="G39" s="7"/>
      <c r="H39" s="7"/>
      <c r="I39" s="7"/>
    </row>
    <row r="40" spans="1:9" x14ac:dyDescent="0.25">
      <c r="A40" s="5"/>
      <c r="B40" s="5"/>
      <c r="C40" s="9"/>
      <c r="D40" s="6"/>
      <c r="E40" s="152" t="s">
        <v>95</v>
      </c>
      <c r="F40" s="7"/>
      <c r="G40" s="7" t="s">
        <v>96</v>
      </c>
      <c r="H40" s="7"/>
      <c r="I40" s="7"/>
    </row>
    <row r="41" spans="1:9" x14ac:dyDescent="0.25">
      <c r="A41" s="5"/>
      <c r="B41" s="5"/>
      <c r="C41" s="9"/>
      <c r="D41" s="6"/>
      <c r="E41" s="7"/>
      <c r="F41" s="7"/>
      <c r="G41" s="7"/>
      <c r="H41" s="7"/>
      <c r="I41" s="7"/>
    </row>
    <row r="42" spans="1:9" x14ac:dyDescent="0.25">
      <c r="A42" s="5"/>
      <c r="B42" s="5"/>
      <c r="C42" s="9"/>
      <c r="D42" s="6"/>
      <c r="E42" s="8" t="s">
        <v>97</v>
      </c>
      <c r="F42" s="7"/>
      <c r="G42" s="7" t="s">
        <v>98</v>
      </c>
      <c r="H42" s="7"/>
      <c r="I42" s="7"/>
    </row>
    <row r="43" spans="1:9" x14ac:dyDescent="0.25">
      <c r="A43" s="5"/>
      <c r="B43" s="5"/>
      <c r="C43" s="9"/>
      <c r="D43" s="6"/>
      <c r="E43" s="7"/>
      <c r="F43" s="7"/>
      <c r="G43" s="7"/>
      <c r="H43" s="7"/>
      <c r="I43" s="7"/>
    </row>
    <row r="44" spans="1:9" x14ac:dyDescent="0.25">
      <c r="A44" s="5"/>
      <c r="B44" s="5"/>
      <c r="C44" s="9"/>
      <c r="D44" s="6"/>
      <c r="E44" s="153" t="s">
        <v>99</v>
      </c>
      <c r="F44" s="7"/>
      <c r="G44" s="7" t="s">
        <v>100</v>
      </c>
      <c r="H44" s="7"/>
      <c r="I44" s="7"/>
    </row>
    <row r="45" spans="1:9" x14ac:dyDescent="0.25">
      <c r="A45" s="5"/>
      <c r="B45" s="5"/>
      <c r="C45" s="9"/>
      <c r="D45" s="6"/>
      <c r="E45" s="7"/>
      <c r="F45" s="7"/>
      <c r="G45" s="7"/>
      <c r="H45" s="7"/>
      <c r="I45" s="7"/>
    </row>
    <row r="46" spans="1:9" x14ac:dyDescent="0.25">
      <c r="A46" s="5"/>
      <c r="B46" s="5" t="s">
        <v>101</v>
      </c>
      <c r="C46" s="9"/>
      <c r="D46" s="6"/>
      <c r="E46" s="7"/>
      <c r="F46" s="7"/>
      <c r="G46" s="7"/>
      <c r="H46" s="7"/>
      <c r="I46" s="7"/>
    </row>
    <row r="47" spans="1:9" x14ac:dyDescent="0.25">
      <c r="A47" s="5"/>
      <c r="B47" s="5"/>
      <c r="C47" s="9"/>
      <c r="D47" s="6"/>
      <c r="E47" s="154" t="s">
        <v>102</v>
      </c>
      <c r="F47" s="7"/>
      <c r="G47" s="7" t="s">
        <v>103</v>
      </c>
      <c r="H47" s="7"/>
      <c r="I47" s="7"/>
    </row>
    <row r="48" spans="1:9" x14ac:dyDescent="0.25">
      <c r="A48" s="5"/>
      <c r="B48" s="5"/>
      <c r="C48" s="9"/>
      <c r="D48" s="6"/>
      <c r="E48" s="7"/>
      <c r="F48" s="7"/>
      <c r="G48" s="7"/>
      <c r="H48" s="7"/>
      <c r="I48" s="7"/>
    </row>
    <row r="49" spans="1:9" x14ac:dyDescent="0.25">
      <c r="A49" s="5"/>
      <c r="B49" s="5"/>
      <c r="C49" s="9"/>
      <c r="D49" s="6"/>
      <c r="E49" s="155" t="s">
        <v>104</v>
      </c>
      <c r="F49" s="7"/>
      <c r="G49" s="7" t="s">
        <v>105</v>
      </c>
      <c r="H49" s="7"/>
      <c r="I49" s="7"/>
    </row>
    <row r="50" spans="1:9" x14ac:dyDescent="0.25">
      <c r="A50" s="5"/>
      <c r="B50" s="5"/>
      <c r="C50" s="9"/>
      <c r="D50" s="6"/>
      <c r="E50" s="7"/>
      <c r="F50" s="7"/>
      <c r="G50" s="7"/>
      <c r="H50" s="7"/>
      <c r="I50" s="7"/>
    </row>
    <row r="51" spans="1:9" x14ac:dyDescent="0.25">
      <c r="A51" s="5"/>
      <c r="B51" s="5"/>
      <c r="C51" s="9"/>
      <c r="D51" s="6"/>
      <c r="E51" s="156" t="s">
        <v>106</v>
      </c>
      <c r="F51" s="7"/>
      <c r="G51" s="7" t="s">
        <v>107</v>
      </c>
      <c r="H51" s="7"/>
      <c r="I51" s="7"/>
    </row>
    <row r="52" spans="1:9" x14ac:dyDescent="0.25">
      <c r="A52" s="5"/>
      <c r="B52" s="5"/>
      <c r="C52" s="9"/>
      <c r="D52" s="6"/>
      <c r="E52" s="7"/>
      <c r="F52" s="7"/>
      <c r="G52" s="7"/>
      <c r="H52" s="7"/>
      <c r="I52" s="7"/>
    </row>
    <row r="53" spans="1:9" x14ac:dyDescent="0.25">
      <c r="A53" s="5"/>
      <c r="B53" s="5"/>
      <c r="C53" s="9"/>
      <c r="D53" s="7"/>
      <c r="E53" s="7"/>
      <c r="F53" s="7"/>
      <c r="G53" s="7"/>
      <c r="H53" s="7"/>
      <c r="I53" s="7"/>
    </row>
    <row r="54" spans="1:9" x14ac:dyDescent="0.25">
      <c r="A54" s="139" t="s">
        <v>108</v>
      </c>
      <c r="B54" s="139"/>
      <c r="C54" s="140"/>
      <c r="D54" s="141"/>
      <c r="E54" s="139"/>
      <c r="F54" s="139"/>
      <c r="G54" s="139"/>
      <c r="H54" s="139"/>
      <c r="I54" s="139"/>
    </row>
    <row r="55" spans="1:9" x14ac:dyDescent="0.25">
      <c r="A55" s="5"/>
      <c r="B55" s="5"/>
      <c r="C55" s="9"/>
      <c r="D55" s="6"/>
      <c r="E55" s="7"/>
      <c r="F55" s="7"/>
      <c r="G55" s="7"/>
      <c r="H55" s="7"/>
      <c r="I55" s="7"/>
    </row>
    <row r="56" spans="1:9" x14ac:dyDescent="0.25">
      <c r="A56" s="5"/>
      <c r="B56" s="5"/>
      <c r="C56" s="9"/>
      <c r="D56" s="6"/>
      <c r="E56" s="7" t="s">
        <v>109</v>
      </c>
      <c r="F56" s="7"/>
      <c r="G56" s="7" t="s">
        <v>110</v>
      </c>
      <c r="H56" s="7"/>
      <c r="I56" s="7"/>
    </row>
    <row r="57" spans="1:9" x14ac:dyDescent="0.25">
      <c r="A57" s="5"/>
      <c r="B57" s="5"/>
      <c r="C57" s="9"/>
      <c r="D57" s="6"/>
      <c r="E57" s="7" t="s">
        <v>111</v>
      </c>
      <c r="F57" s="7"/>
      <c r="G57" s="7" t="s">
        <v>112</v>
      </c>
      <c r="H57" s="7"/>
      <c r="I57" s="7"/>
    </row>
    <row r="58" spans="1:9" x14ac:dyDescent="0.25">
      <c r="A58" s="5"/>
      <c r="B58" s="5"/>
      <c r="C58" s="9"/>
      <c r="D58" s="6"/>
      <c r="E58" s="7" t="s">
        <v>113</v>
      </c>
      <c r="F58" s="7"/>
      <c r="G58" s="7" t="s">
        <v>114</v>
      </c>
      <c r="H58" s="7"/>
      <c r="I58" s="7"/>
    </row>
    <row r="59" spans="1:9" x14ac:dyDescent="0.25">
      <c r="A59" s="5"/>
      <c r="B59" s="5"/>
      <c r="C59" s="9"/>
      <c r="D59" s="6"/>
      <c r="E59" s="7" t="s">
        <v>115</v>
      </c>
      <c r="F59" s="7"/>
      <c r="G59" s="7" t="s">
        <v>116</v>
      </c>
      <c r="H59" s="7"/>
      <c r="I59" s="7"/>
    </row>
    <row r="60" spans="1:9" x14ac:dyDescent="0.25">
      <c r="A60" s="5"/>
      <c r="B60" s="5"/>
      <c r="C60" s="9"/>
      <c r="D60" s="6"/>
      <c r="E60" s="7" t="s">
        <v>117</v>
      </c>
      <c r="F60" s="7"/>
      <c r="G60" s="7" t="s">
        <v>118</v>
      </c>
      <c r="H60" s="7"/>
      <c r="I60" s="7"/>
    </row>
    <row r="61" spans="1:9" x14ac:dyDescent="0.25">
      <c r="A61" s="5"/>
      <c r="B61" s="5"/>
      <c r="C61" s="9"/>
      <c r="D61" s="6"/>
      <c r="E61" s="7" t="s">
        <v>119</v>
      </c>
      <c r="F61" s="7"/>
      <c r="G61" s="7" t="s">
        <v>120</v>
      </c>
      <c r="H61" s="7"/>
      <c r="I61" s="7"/>
    </row>
    <row r="62" spans="1:9" x14ac:dyDescent="0.25">
      <c r="A62" s="5"/>
      <c r="B62" s="5"/>
      <c r="C62" s="9"/>
      <c r="D62" s="6"/>
      <c r="E62" s="7"/>
      <c r="F62" s="7"/>
      <c r="G62" s="7"/>
      <c r="H62" s="7"/>
      <c r="I62" s="7"/>
    </row>
    <row r="63" spans="1:9" x14ac:dyDescent="0.25">
      <c r="A63" s="5"/>
      <c r="B63" s="5"/>
      <c r="C63" s="9"/>
      <c r="D63" s="6"/>
      <c r="E63" s="7"/>
      <c r="F63" s="7"/>
      <c r="G63" s="7"/>
      <c r="H63" s="7"/>
      <c r="I63" s="7"/>
    </row>
    <row r="64" spans="1:9" s="1" customFormat="1" x14ac:dyDescent="0.25">
      <c r="A64" s="10" t="s">
        <v>121</v>
      </c>
    </row>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sheetData>
  <pageMargins left="0.70866141732283472" right="0.70866141732283472" top="0.74803149606299213" bottom="0.74803149606299213" header="0.31496062992125984" footer="0.31496062992125984"/>
  <pageSetup paperSize="8" fitToHeight="0" orientation="landscape" r:id="rId1"/>
  <headerFooter>
    <oddHeader>&amp;L&amp;F&amp;C&amp;A&amp;ROFFICIAL</oddHeader>
    <oddFooter>&amp;LPrinted on &amp;D at &amp;T&amp;CPage &amp;P of &amp;N&amp;ROFWAT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1A0E3-57FC-4A93-98AD-E17D23C05DE5}">
  <sheetPr codeName="Sheet15">
    <outlinePr summaryBelow="0" summaryRight="0"/>
    <pageSetUpPr fitToPage="1"/>
  </sheetPr>
  <dimension ref="A1:XFC325"/>
  <sheetViews>
    <sheetView zoomScale="80" zoomScaleNormal="80" workbookViewId="0">
      <pane xSplit="9" ySplit="6" topLeftCell="J7" activePane="bottomRight" state="frozen"/>
      <selection pane="topRight"/>
      <selection pane="bottomLeft"/>
      <selection pane="bottomRight"/>
    </sheetView>
  </sheetViews>
  <sheetFormatPr defaultColWidth="0" defaultRowHeight="13.2" x14ac:dyDescent="0.25"/>
  <cols>
    <col min="1" max="1" width="1.88671875" style="50" customWidth="1"/>
    <col min="2" max="2" width="1.88671875" style="61" customWidth="1"/>
    <col min="3" max="3" width="1.88671875" style="110" customWidth="1"/>
    <col min="4" max="4" width="1.88671875" style="55" customWidth="1"/>
    <col min="5" max="5" width="73.44140625" style="7" bestFit="1" customWidth="1"/>
    <col min="6" max="6" width="12.5546875" style="7" customWidth="1"/>
    <col min="7" max="7" width="10.88671875" style="7" bestFit="1" customWidth="1"/>
    <col min="8" max="8" width="11.5546875" style="7" customWidth="1"/>
    <col min="9" max="9" width="2.5546875" style="7" customWidth="1"/>
    <col min="10" max="18" width="11.5546875" style="7" customWidth="1"/>
    <col min="19" max="26" width="11.5546875" style="7" hidden="1" customWidth="1"/>
    <col min="27" max="16384" width="0" style="7" hidden="1"/>
  </cols>
  <sheetData>
    <row r="1" spans="1:26" s="122" customFormat="1" ht="25.2" x14ac:dyDescent="0.4">
      <c r="A1" s="118" t="str">
        <f ca="1" xml:space="preserve"> RIGHT(CELL("filename", $A$1), LEN(CELL("filename", $A$1)) - SEARCH("]", CELL("filename", $A$1)))</f>
        <v>Calcs-DMMY</v>
      </c>
      <c r="B1" s="119"/>
      <c r="C1" s="120"/>
      <c r="D1" s="121"/>
      <c r="S1" s="123"/>
      <c r="T1" s="123"/>
      <c r="U1" s="123"/>
      <c r="V1" s="123"/>
      <c r="W1" s="123"/>
      <c r="X1" s="123"/>
      <c r="Y1" s="123"/>
      <c r="Z1" s="123"/>
    </row>
    <row r="2" spans="1:26" s="28" customFormat="1" x14ac:dyDescent="0.25">
      <c r="B2" s="58"/>
      <c r="C2" s="107"/>
      <c r="D2" s="52"/>
      <c r="E2" s="26" t="str">
        <f>Time!E$23</f>
        <v>Model Period END</v>
      </c>
      <c r="F2" s="29">
        <f xml:space="preserve"> Checks!$F$9</f>
        <v>0</v>
      </c>
      <c r="G2" s="26" t="s">
        <v>346</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c r="S4" s="21"/>
      <c r="T4" s="21"/>
      <c r="U4" s="21"/>
      <c r="V4" s="21"/>
      <c r="W4" s="21"/>
      <c r="X4" s="21"/>
      <c r="Y4" s="21"/>
      <c r="Z4" s="21"/>
    </row>
    <row r="5" spans="1:26" s="24" customFormat="1" x14ac:dyDescent="0.25">
      <c r="B5" s="60"/>
      <c r="C5" s="109"/>
      <c r="D5" s="54"/>
      <c r="E5" s="21"/>
      <c r="F5" s="21"/>
      <c r="G5" s="226"/>
      <c r="H5" s="21"/>
      <c r="I5" s="21"/>
      <c r="J5" s="7"/>
      <c r="K5" s="7"/>
      <c r="L5" s="7"/>
      <c r="M5" s="7"/>
      <c r="N5" s="7"/>
      <c r="O5" s="7"/>
      <c r="P5" s="7"/>
      <c r="Q5" s="7"/>
      <c r="R5" s="7"/>
      <c r="S5" s="21"/>
      <c r="T5" s="21"/>
      <c r="U5" s="21"/>
      <c r="V5" s="21"/>
      <c r="W5" s="21"/>
      <c r="X5" s="21"/>
      <c r="Y5" s="21"/>
      <c r="Z5" s="21"/>
    </row>
    <row r="6" spans="1:26" s="24" customFormat="1" x14ac:dyDescent="0.25">
      <c r="B6" s="60"/>
      <c r="C6" s="109"/>
      <c r="D6" s="54"/>
      <c r="E6" s="21" t="str">
        <f>Time!E$11</f>
        <v>Model column counter</v>
      </c>
      <c r="F6" s="5" t="s">
        <v>244</v>
      </c>
      <c r="G6" s="5" t="s">
        <v>179</v>
      </c>
      <c r="H6" s="5" t="s">
        <v>347</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x14ac:dyDescent="0.25">
      <c r="A8" s="283" t="s">
        <v>494</v>
      </c>
      <c r="B8" s="284"/>
      <c r="C8" s="285"/>
      <c r="D8" s="285"/>
      <c r="E8" s="285"/>
      <c r="F8" s="285"/>
      <c r="G8" s="285"/>
      <c r="H8" s="285"/>
      <c r="I8" s="285"/>
      <c r="J8" s="285"/>
      <c r="K8" s="285"/>
      <c r="L8" s="285"/>
      <c r="M8" s="285"/>
      <c r="N8" s="285"/>
      <c r="O8" s="285"/>
      <c r="P8" s="285"/>
      <c r="Q8" s="285"/>
      <c r="R8" s="285"/>
    </row>
    <row r="10" spans="1:26" x14ac:dyDescent="0.25">
      <c r="C10" s="110" t="s">
        <v>495</v>
      </c>
    </row>
    <row r="12" spans="1:26" x14ac:dyDescent="0.25">
      <c r="B12" s="61" t="s">
        <v>496</v>
      </c>
    </row>
    <row r="13" spans="1:26" s="30" customFormat="1" x14ac:dyDescent="0.25">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1.999999999999913E-2</v>
      </c>
    </row>
    <row r="14" spans="1:26" s="205" customFormat="1" x14ac:dyDescent="0.25">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1.0000000000000675E-2</v>
      </c>
    </row>
    <row r="15" spans="1:26" s="172" customFormat="1" x14ac:dyDescent="0.25">
      <c r="A15" s="173"/>
      <c r="B15" s="174"/>
      <c r="C15" s="175"/>
      <c r="D15" s="176"/>
      <c r="E15" s="172" t="s">
        <v>497</v>
      </c>
      <c r="G15" s="92" t="s">
        <v>423</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2.9999999999999805E-2</v>
      </c>
      <c r="S15" s="177"/>
      <c r="T15" s="177"/>
      <c r="U15" s="177"/>
      <c r="V15" s="177"/>
      <c r="W15" s="177"/>
      <c r="X15" s="177"/>
      <c r="Y15" s="177"/>
      <c r="Z15" s="177"/>
    </row>
    <row r="17" spans="1:16383" s="37" customFormat="1" x14ac:dyDescent="0.25">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5">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1.999999999999913E-2</v>
      </c>
    </row>
    <row r="19" spans="1:16383" s="216" customFormat="1" x14ac:dyDescent="0.25">
      <c r="A19" s="212"/>
      <c r="B19" s="213"/>
      <c r="C19" s="214"/>
      <c r="D19" s="215"/>
      <c r="E19" s="172" t="s">
        <v>498</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1.1290650330958518</v>
      </c>
      <c r="S19" s="218"/>
      <c r="T19" s="218"/>
      <c r="U19" s="218"/>
      <c r="V19" s="218"/>
      <c r="W19" s="218"/>
      <c r="X19" s="218"/>
      <c r="Y19" s="218"/>
      <c r="Z19" s="218"/>
    </row>
    <row r="20" spans="1:16383" s="216" customFormat="1" x14ac:dyDescent="0.25">
      <c r="A20" s="212"/>
      <c r="B20" s="213"/>
      <c r="C20" s="214"/>
      <c r="D20" s="215"/>
      <c r="I20" s="218"/>
      <c r="S20" s="218"/>
      <c r="T20" s="218"/>
      <c r="U20" s="218"/>
      <c r="V20" s="218"/>
      <c r="W20" s="218"/>
      <c r="X20" s="218"/>
      <c r="Y20" s="218"/>
      <c r="Z20" s="218"/>
    </row>
    <row r="21" spans="1:16383" x14ac:dyDescent="0.25">
      <c r="B21" s="61" t="s">
        <v>499</v>
      </c>
    </row>
    <row r="22" spans="1:16383" s="169" customFormat="1" x14ac:dyDescent="0.25">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5.2080146007555897E-9</v>
      </c>
      <c r="N22" s="241">
        <f t="shared" si="3"/>
        <v>5.3343510955452108E-9</v>
      </c>
      <c r="O22" s="241">
        <f t="shared" si="3"/>
        <v>5.4921820017258228E-9</v>
      </c>
      <c r="P22" s="241">
        <f t="shared" si="3"/>
        <v>5.6652059639735622E-9</v>
      </c>
      <c r="Q22" s="241">
        <f t="shared" si="3"/>
        <v>5.8464925548207198E-9</v>
      </c>
      <c r="R22" s="241">
        <f t="shared" si="3"/>
        <v>6.0335803165749821E-9</v>
      </c>
    </row>
    <row r="23" spans="1:16383" s="172" customFormat="1" x14ac:dyDescent="0.25">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2.9999999999999805E-2</v>
      </c>
      <c r="S23" s="177"/>
      <c r="T23" s="177"/>
      <c r="U23" s="177"/>
      <c r="V23" s="177"/>
      <c r="W23" s="177"/>
      <c r="X23" s="177"/>
      <c r="Y23" s="177"/>
      <c r="Z23" s="177"/>
    </row>
    <row r="24" spans="1:16383" s="91" customFormat="1" x14ac:dyDescent="0.25">
      <c r="A24" s="170"/>
      <c r="B24" s="165"/>
      <c r="C24" s="166"/>
      <c r="D24" s="171"/>
      <c r="E24" s="172" t="s">
        <v>500</v>
      </c>
      <c r="G24" s="91" t="s">
        <v>296</v>
      </c>
      <c r="J24" s="184">
        <f>J22*J23</f>
        <v>0</v>
      </c>
      <c r="K24" s="184">
        <f t="shared" ref="K24:R24" si="5">K22*K23</f>
        <v>0</v>
      </c>
      <c r="L24" s="184">
        <f t="shared" si="5"/>
        <v>0</v>
      </c>
      <c r="M24" s="184">
        <f>M22*M23</f>
        <v>1.2633649478962093E-10</v>
      </c>
      <c r="N24" s="184">
        <f t="shared" si="5"/>
        <v>1.5783090618061195E-10</v>
      </c>
      <c r="O24" s="184">
        <f t="shared" si="5"/>
        <v>1.7302396224773913E-10</v>
      </c>
      <c r="P24" s="184">
        <f t="shared" si="5"/>
        <v>1.8128659084715791E-10</v>
      </c>
      <c r="Q24" s="184">
        <f t="shared" si="5"/>
        <v>1.8708776175426189E-10</v>
      </c>
      <c r="R24" s="184">
        <f t="shared" si="5"/>
        <v>1.8100740949724828E-10</v>
      </c>
      <c r="S24" s="92"/>
      <c r="T24" s="92"/>
      <c r="U24" s="92"/>
      <c r="V24" s="92"/>
      <c r="W24" s="92"/>
      <c r="X24" s="92"/>
      <c r="Y24" s="92"/>
      <c r="Z24" s="92"/>
    </row>
    <row r="26" spans="1:16383" s="205" customFormat="1" x14ac:dyDescent="0.25">
      <c r="A26" s="201"/>
      <c r="B26" s="202"/>
      <c r="C26" s="203"/>
      <c r="D26" s="204"/>
      <c r="E26" s="37" t="str">
        <f xml:space="preserve"> InpR!E$102</f>
        <v>Run-off rate - CPI(H) + RPI wedge - active - DMMY</v>
      </c>
      <c r="F26" s="205">
        <f xml:space="preserve"> InpR!F$102</f>
        <v>0</v>
      </c>
      <c r="G26" s="223" t="str">
        <f xml:space="preserve"> InpR!G$102</f>
        <v>%</v>
      </c>
      <c r="H26" s="205">
        <f xml:space="preserve"> InpR!H$102</f>
        <v>0</v>
      </c>
      <c r="I26" s="205">
        <f xml:space="preserve"> InpR!I$102</f>
        <v>0</v>
      </c>
      <c r="J26" s="205">
        <f xml:space="preserve"> InpR!J$102</f>
        <v>0</v>
      </c>
      <c r="K26" s="205">
        <f xml:space="preserve"> InpR!K$102</f>
        <v>0</v>
      </c>
      <c r="L26" s="205">
        <f xml:space="preserve"> InpR!L$102</f>
        <v>0</v>
      </c>
      <c r="M26" s="205">
        <f xml:space="preserve"> InpR!M$102</f>
        <v>0</v>
      </c>
      <c r="N26" s="205">
        <f xml:space="preserve"> InpR!N$102</f>
        <v>0</v>
      </c>
      <c r="O26" s="205">
        <f xml:space="preserve"> InpR!O$102</f>
        <v>0</v>
      </c>
      <c r="P26" s="205">
        <f xml:space="preserve"> InpR!P$102</f>
        <v>0</v>
      </c>
      <c r="Q26" s="205">
        <f xml:space="preserve"> InpR!Q$102</f>
        <v>0</v>
      </c>
      <c r="R26" s="205">
        <f xml:space="preserve"> InpR!R$102</f>
        <v>0</v>
      </c>
    </row>
    <row r="27" spans="1:16383" s="161" customFormat="1" x14ac:dyDescent="0.25">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5.2080146007555897E-9</v>
      </c>
      <c r="N27" s="241">
        <f t="shared" si="6"/>
        <v>5.3343510955452108E-9</v>
      </c>
      <c r="O27" s="241">
        <f t="shared" si="6"/>
        <v>5.4921820017258228E-9</v>
      </c>
      <c r="P27" s="241">
        <f t="shared" si="6"/>
        <v>5.6652059639735622E-9</v>
      </c>
      <c r="Q27" s="241">
        <f t="shared" si="6"/>
        <v>5.8464925548207198E-9</v>
      </c>
      <c r="R27" s="241">
        <f t="shared" si="6"/>
        <v>6.0335803165749821E-9</v>
      </c>
    </row>
    <row r="28" spans="1:16383" x14ac:dyDescent="0.25">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1.2633649478962093E-10</v>
      </c>
      <c r="N28" s="184">
        <f t="shared" si="7"/>
        <v>1.5783090618061195E-10</v>
      </c>
      <c r="O28" s="184">
        <f t="shared" si="7"/>
        <v>1.7302396224773913E-10</v>
      </c>
      <c r="P28" s="184">
        <f t="shared" si="7"/>
        <v>1.8128659084715791E-10</v>
      </c>
      <c r="Q28" s="184">
        <f t="shared" si="7"/>
        <v>1.8708776175426189E-10</v>
      </c>
      <c r="R28" s="184">
        <f t="shared" si="7"/>
        <v>1.8100740949724828E-10</v>
      </c>
    </row>
    <row r="29" spans="1:16383" x14ac:dyDescent="0.25">
      <c r="A29" s="170"/>
      <c r="B29" s="165"/>
      <c r="C29" s="166"/>
      <c r="D29" s="171"/>
      <c r="E29" s="91" t="s">
        <v>501</v>
      </c>
      <c r="F29" s="91"/>
      <c r="G29" s="91" t="s">
        <v>296</v>
      </c>
      <c r="H29" s="184"/>
      <c r="I29" s="184"/>
      <c r="J29" s="184">
        <f t="shared" ref="J29:R29" si="8" xml:space="preserve"> (J27+J28) * J26</f>
        <v>0</v>
      </c>
      <c r="K29" s="184">
        <f t="shared" si="8"/>
        <v>0</v>
      </c>
      <c r="L29" s="184">
        <f xml:space="preserve"> (L27+L28) * L26</f>
        <v>0</v>
      </c>
      <c r="M29" s="184">
        <f t="shared" si="8"/>
        <v>0</v>
      </c>
      <c r="N29" s="184">
        <f t="shared" si="8"/>
        <v>0</v>
      </c>
      <c r="O29" s="184">
        <f t="shared" si="8"/>
        <v>0</v>
      </c>
      <c r="P29" s="184">
        <f t="shared" si="8"/>
        <v>0</v>
      </c>
      <c r="Q29" s="184">
        <f t="shared" si="8"/>
        <v>0</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5">
      <c r="F30" s="138"/>
      <c r="G30" s="138"/>
      <c r="H30" s="138"/>
    </row>
    <row r="31" spans="1:16383" s="200" customFormat="1" x14ac:dyDescent="0.25">
      <c r="A31" s="196"/>
      <c r="B31" s="197"/>
      <c r="C31" s="198"/>
      <c r="D31" s="199"/>
      <c r="E31" s="200" t="str">
        <f>InpR!$E$95</f>
        <v>RCV - CPI(H) + RPI wedge initial balance - nominal - DMMY</v>
      </c>
      <c r="F31" s="250">
        <f>InpR!$F$95</f>
        <v>5.2080146007555897E-9</v>
      </c>
      <c r="G31" s="249" t="str">
        <f>InpR!$G$95</f>
        <v>£m</v>
      </c>
      <c r="H31" s="30"/>
    </row>
    <row r="32" spans="1:16383" s="37" customFormat="1" x14ac:dyDescent="0.25">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5">
      <c r="A33" s="48"/>
      <c r="B33" s="59"/>
      <c r="C33" s="108"/>
      <c r="D33" s="53"/>
    </row>
    <row r="34" spans="1:26" x14ac:dyDescent="0.25">
      <c r="A34" s="47"/>
      <c r="B34" s="51"/>
      <c r="C34" s="111"/>
      <c r="D34" s="56"/>
      <c r="E34" s="7" t="s">
        <v>502</v>
      </c>
      <c r="G34" s="92" t="s">
        <v>296</v>
      </c>
      <c r="J34" s="242">
        <f t="shared" ref="J34:R34" si="9" xml:space="preserve"> I37</f>
        <v>0</v>
      </c>
      <c r="K34" s="242">
        <f t="shared" si="9"/>
        <v>0</v>
      </c>
      <c r="L34" s="242">
        <f t="shared" si="9"/>
        <v>0</v>
      </c>
      <c r="M34" s="242">
        <f t="shared" si="9"/>
        <v>5.2080146007555897E-9</v>
      </c>
      <c r="N34" s="242">
        <f t="shared" si="9"/>
        <v>5.3343510955452108E-9</v>
      </c>
      <c r="O34" s="242">
        <f t="shared" si="9"/>
        <v>5.4921820017258228E-9</v>
      </c>
      <c r="P34" s="242">
        <f t="shared" si="9"/>
        <v>5.6652059639735622E-9</v>
      </c>
      <c r="Q34" s="242">
        <f t="shared" si="9"/>
        <v>5.8464925548207198E-9</v>
      </c>
      <c r="R34" s="242">
        <f t="shared" si="9"/>
        <v>6.0335803165749821E-9</v>
      </c>
    </row>
    <row r="35" spans="1:26" x14ac:dyDescent="0.25">
      <c r="A35" s="47"/>
      <c r="B35" s="51"/>
      <c r="C35" s="111"/>
      <c r="D35" s="56" t="s">
        <v>503</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1.2633649478962093E-10</v>
      </c>
      <c r="N35" s="242">
        <f t="shared" si="10"/>
        <v>1.5783090618061195E-10</v>
      </c>
      <c r="O35" s="242">
        <f t="shared" si="10"/>
        <v>1.7302396224773913E-10</v>
      </c>
      <c r="P35" s="242">
        <f t="shared" si="10"/>
        <v>1.8128659084715791E-10</v>
      </c>
      <c r="Q35" s="242">
        <f t="shared" si="10"/>
        <v>1.8708776175426189E-10</v>
      </c>
      <c r="R35" s="242">
        <f t="shared" si="10"/>
        <v>1.8100740949724828E-10</v>
      </c>
    </row>
    <row r="36" spans="1:26" x14ac:dyDescent="0.25">
      <c r="A36" s="47"/>
      <c r="B36" s="51"/>
      <c r="C36" s="111"/>
      <c r="D36" s="56" t="s">
        <v>504</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0</v>
      </c>
      <c r="N36" s="242">
        <f t="shared" si="11"/>
        <v>0</v>
      </c>
      <c r="O36" s="242">
        <f t="shared" si="11"/>
        <v>0</v>
      </c>
      <c r="P36" s="242">
        <f t="shared" si="11"/>
        <v>0</v>
      </c>
      <c r="Q36" s="242">
        <f t="shared" si="11"/>
        <v>0</v>
      </c>
      <c r="R36" s="242">
        <f t="shared" si="11"/>
        <v>0</v>
      </c>
    </row>
    <row r="37" spans="1:26" s="138" customFormat="1" x14ac:dyDescent="0.25">
      <c r="A37" s="134"/>
      <c r="B37" s="135"/>
      <c r="C37" s="136"/>
      <c r="D37" s="137"/>
      <c r="E37" s="138" t="s">
        <v>505</v>
      </c>
      <c r="G37" s="163" t="s">
        <v>296</v>
      </c>
      <c r="J37" s="243">
        <f t="shared" ref="J37:R37" si="12" xml:space="preserve"> IF( J32 = 1, $F31, J34 + J35 - J36)</f>
        <v>0</v>
      </c>
      <c r="K37" s="243">
        <f t="shared" si="12"/>
        <v>0</v>
      </c>
      <c r="L37" s="243">
        <f t="shared" si="12"/>
        <v>5.2080146007555897E-9</v>
      </c>
      <c r="M37" s="243">
        <f t="shared" si="12"/>
        <v>5.3343510955452108E-9</v>
      </c>
      <c r="N37" s="243">
        <f t="shared" si="12"/>
        <v>5.4921820017258228E-9</v>
      </c>
      <c r="O37" s="243">
        <f t="shared" si="12"/>
        <v>5.6652059639735622E-9</v>
      </c>
      <c r="P37" s="243">
        <f t="shared" si="12"/>
        <v>5.8464925548207198E-9</v>
      </c>
      <c r="Q37" s="243">
        <f t="shared" si="12"/>
        <v>6.0335803165749821E-9</v>
      </c>
      <c r="R37" s="243">
        <f t="shared" si="12"/>
        <v>6.2145877260722306E-9</v>
      </c>
    </row>
    <row r="39" spans="1:26" s="92" customFormat="1" x14ac:dyDescent="0.25">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5.2080146007555897E-9</v>
      </c>
      <c r="N39" s="185">
        <f t="shared" si="13"/>
        <v>5.3343510955452108E-9</v>
      </c>
      <c r="O39" s="185">
        <f t="shared" si="13"/>
        <v>5.4921820017258228E-9</v>
      </c>
      <c r="P39" s="185">
        <f t="shared" si="13"/>
        <v>5.6652059639735622E-9</v>
      </c>
      <c r="Q39" s="185">
        <f t="shared" si="13"/>
        <v>5.8464925548207198E-9</v>
      </c>
      <c r="R39" s="185">
        <f t="shared" si="13"/>
        <v>6.0335803165749821E-9</v>
      </c>
    </row>
    <row r="40" spans="1:26" s="92" customFormat="1" x14ac:dyDescent="0.25">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1.2633649478962093E-10</v>
      </c>
      <c r="N40" s="242">
        <f t="shared" si="14"/>
        <v>1.5783090618061195E-10</v>
      </c>
      <c r="O40" s="242">
        <f t="shared" si="14"/>
        <v>1.7302396224773913E-10</v>
      </c>
      <c r="P40" s="242">
        <f t="shared" si="14"/>
        <v>1.8128659084715791E-10</v>
      </c>
      <c r="Q40" s="242">
        <f t="shared" si="14"/>
        <v>1.8708776175426189E-10</v>
      </c>
      <c r="R40" s="242">
        <f t="shared" si="14"/>
        <v>1.8100740949724828E-10</v>
      </c>
    </row>
    <row r="41" spans="1:26" s="92" customFormat="1" x14ac:dyDescent="0.25">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5.2080146007555897E-9</v>
      </c>
      <c r="M41" s="185">
        <f t="shared" si="15"/>
        <v>5.3343510955452108E-9</v>
      </c>
      <c r="N41" s="185">
        <f t="shared" si="15"/>
        <v>5.4921820017258228E-9</v>
      </c>
      <c r="O41" s="185">
        <f t="shared" si="15"/>
        <v>5.6652059639735622E-9</v>
      </c>
      <c r="P41" s="185">
        <f t="shared" si="15"/>
        <v>5.8464925548207198E-9</v>
      </c>
      <c r="Q41" s="185">
        <f t="shared" si="15"/>
        <v>6.0335803165749821E-9</v>
      </c>
      <c r="R41" s="185">
        <f t="shared" si="15"/>
        <v>6.2145877260722306E-9</v>
      </c>
    </row>
    <row r="42" spans="1:26" s="92" customFormat="1" x14ac:dyDescent="0.25">
      <c r="A42" s="164"/>
      <c r="B42" s="165"/>
      <c r="C42" s="166"/>
      <c r="D42" s="167"/>
      <c r="E42" s="92" t="s">
        <v>506</v>
      </c>
      <c r="G42" s="92" t="s">
        <v>296</v>
      </c>
      <c r="J42" s="185">
        <f t="shared" ref="J42:L42" si="16" xml:space="preserve"> ( (J39+J40) + J41) / 2</f>
        <v>0</v>
      </c>
      <c r="K42" s="185">
        <f t="shared" si="16"/>
        <v>0</v>
      </c>
      <c r="L42" s="185">
        <f t="shared" si="16"/>
        <v>2.6040073003777948E-9</v>
      </c>
      <c r="M42" s="185">
        <f xml:space="preserve"> ( (M39+M40) + M41) / 2</f>
        <v>5.3343510955452108E-9</v>
      </c>
      <c r="N42" s="185">
        <f t="shared" ref="N42:R42" si="17" xml:space="preserve"> ( (N39+N40) + N41) / 2</f>
        <v>5.4921820017258228E-9</v>
      </c>
      <c r="O42" s="185">
        <f t="shared" si="17"/>
        <v>5.6652059639735622E-9</v>
      </c>
      <c r="P42" s="185">
        <f t="shared" si="17"/>
        <v>5.8464925548207198E-9</v>
      </c>
      <c r="Q42" s="185">
        <f t="shared" si="17"/>
        <v>6.0335803165749821E-9</v>
      </c>
      <c r="R42" s="185">
        <f t="shared" si="17"/>
        <v>6.2145877260722306E-9</v>
      </c>
    </row>
    <row r="43" spans="1:26" s="92" customFormat="1" x14ac:dyDescent="0.25">
      <c r="A43" s="164"/>
      <c r="B43" s="165"/>
      <c r="C43" s="166"/>
      <c r="D43" s="167"/>
    </row>
    <row r="44" spans="1:26" x14ac:dyDescent="0.25">
      <c r="B44" s="61" t="s">
        <v>507</v>
      </c>
    </row>
    <row r="45" spans="1:26" s="205" customFormat="1" x14ac:dyDescent="0.25">
      <c r="A45" s="201"/>
      <c r="B45" s="202"/>
      <c r="C45" s="203"/>
      <c r="D45" s="204"/>
      <c r="E45" s="205" t="str">
        <f xml:space="preserve"> InpR!E$109</f>
        <v>WACC on RCV - CPI(H) + RPI wedge bf and additions - DMMY</v>
      </c>
      <c r="F45" s="205">
        <f xml:space="preserve"> InpR!F$109</f>
        <v>0</v>
      </c>
      <c r="G45" s="223" t="str">
        <f xml:space="preserve"> InpR!G$109</f>
        <v>%</v>
      </c>
      <c r="H45" s="205">
        <f xml:space="preserve"> InpR!H$109</f>
        <v>0</v>
      </c>
      <c r="I45" s="205">
        <f xml:space="preserve"> InpR!I$109</f>
        <v>0</v>
      </c>
      <c r="J45" s="205">
        <f xml:space="preserve"> InpR!J$109</f>
        <v>0</v>
      </c>
      <c r="K45" s="205">
        <f xml:space="preserve"> InpR!K$109</f>
        <v>0</v>
      </c>
      <c r="L45" s="205">
        <f xml:space="preserve"> InpR!L$109</f>
        <v>0</v>
      </c>
      <c r="M45" s="205">
        <f xml:space="preserve"> InpR!M$109</f>
        <v>1.920357193840716E-2</v>
      </c>
      <c r="N45" s="205">
        <f xml:space="preserve"> InpR!N$109</f>
        <v>1.920357193840716E-2</v>
      </c>
      <c r="O45" s="205">
        <f xml:space="preserve"> InpR!O$109</f>
        <v>1.920357193840716E-2</v>
      </c>
      <c r="P45" s="205">
        <f xml:space="preserve"> InpR!P$109</f>
        <v>1.920357193840716E-2</v>
      </c>
      <c r="Q45" s="205">
        <f xml:space="preserve"> InpR!Q$109</f>
        <v>1.920357193840716E-2</v>
      </c>
      <c r="R45" s="205">
        <f xml:space="preserve"> InpR!R$109</f>
        <v>0</v>
      </c>
    </row>
    <row r="46" spans="1:26" s="92" customFormat="1" x14ac:dyDescent="0.25">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5">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2.6040073003777948E-9</v>
      </c>
      <c r="M47" s="184">
        <f t="shared" si="18"/>
        <v>5.3343510955452108E-9</v>
      </c>
      <c r="N47" s="184">
        <f t="shared" si="18"/>
        <v>5.4921820017258228E-9</v>
      </c>
      <c r="O47" s="184">
        <f t="shared" si="18"/>
        <v>5.6652059639735622E-9</v>
      </c>
      <c r="P47" s="184">
        <f t="shared" si="18"/>
        <v>5.8464925548207198E-9</v>
      </c>
      <c r="Q47" s="184">
        <f t="shared" si="18"/>
        <v>6.0335803165749821E-9</v>
      </c>
      <c r="R47" s="184">
        <f t="shared" si="18"/>
        <v>6.2145877260722306E-9</v>
      </c>
      <c r="S47" s="92"/>
      <c r="T47" s="92"/>
      <c r="U47" s="92"/>
      <c r="V47" s="92"/>
      <c r="W47" s="92"/>
      <c r="X47" s="92"/>
      <c r="Y47" s="92"/>
      <c r="Z47" s="92"/>
    </row>
    <row r="48" spans="1:26" s="91" customFormat="1" x14ac:dyDescent="0.25">
      <c r="A48" s="170"/>
      <c r="B48" s="165"/>
      <c r="C48" s="166"/>
      <c r="D48" s="171"/>
      <c r="E48" s="172" t="s">
        <v>508</v>
      </c>
      <c r="G48" s="91" t="s">
        <v>296</v>
      </c>
      <c r="H48" s="184"/>
      <c r="I48" s="184"/>
      <c r="J48" s="184">
        <f t="shared" ref="J48:K48" si="19">J45*J47*J46</f>
        <v>0</v>
      </c>
      <c r="K48" s="184">
        <f t="shared" si="19"/>
        <v>0</v>
      </c>
      <c r="L48" s="184">
        <f>L45*L47*L46</f>
        <v>0</v>
      </c>
      <c r="M48" s="184">
        <f>M45*M47*M46</f>
        <v>1.024385950080235E-10</v>
      </c>
      <c r="N48" s="184">
        <f t="shared" ref="N48:R48" si="20">N45*N47*N46</f>
        <v>1.0546951216896688E-10</v>
      </c>
      <c r="O48" s="184">
        <f t="shared" si="20"/>
        <v>1.0879219027505958E-10</v>
      </c>
      <c r="P48" s="184">
        <f t="shared" si="20"/>
        <v>1.1227354036386156E-10</v>
      </c>
      <c r="Q48" s="184">
        <f t="shared" si="20"/>
        <v>1.1586629365550511E-10</v>
      </c>
      <c r="R48" s="184">
        <f t="shared" si="20"/>
        <v>0</v>
      </c>
      <c r="S48" s="92"/>
      <c r="T48" s="92"/>
      <c r="U48" s="92"/>
      <c r="V48" s="92"/>
      <c r="W48" s="92"/>
      <c r="X48" s="92"/>
      <c r="Y48" s="92"/>
      <c r="Z48" s="92"/>
    </row>
    <row r="49" spans="1:26" s="91" customFormat="1" x14ac:dyDescent="0.25">
      <c r="A49" s="170"/>
      <c r="B49" s="165"/>
      <c r="C49" s="166"/>
      <c r="D49" s="171"/>
      <c r="S49" s="92"/>
      <c r="T49" s="92"/>
      <c r="U49" s="92"/>
      <c r="V49" s="92"/>
      <c r="W49" s="92"/>
      <c r="X49" s="92"/>
      <c r="Y49" s="92"/>
      <c r="Z49" s="92"/>
    </row>
    <row r="50" spans="1:26" x14ac:dyDescent="0.25">
      <c r="B50" s="61" t="s">
        <v>509</v>
      </c>
    </row>
    <row r="51" spans="1:26" s="91" customFormat="1" x14ac:dyDescent="0.25">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0</v>
      </c>
      <c r="N51" s="184">
        <f t="shared" si="21"/>
        <v>0</v>
      </c>
      <c r="O51" s="184">
        <f t="shared" si="21"/>
        <v>0</v>
      </c>
      <c r="P51" s="184">
        <f t="shared" si="21"/>
        <v>0</v>
      </c>
      <c r="Q51" s="184">
        <f t="shared" si="21"/>
        <v>0</v>
      </c>
      <c r="R51" s="184">
        <f t="shared" si="21"/>
        <v>0</v>
      </c>
      <c r="S51" s="92"/>
      <c r="T51" s="92"/>
      <c r="U51" s="92"/>
      <c r="V51" s="92"/>
      <c r="W51" s="92"/>
      <c r="X51" s="92"/>
      <c r="Y51" s="92"/>
      <c r="Z51" s="92"/>
    </row>
    <row r="52" spans="1:26" s="91" customFormat="1" x14ac:dyDescent="0.25">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1.024385950080235E-10</v>
      </c>
      <c r="N52" s="184">
        <f t="shared" si="22"/>
        <v>1.0546951216896688E-10</v>
      </c>
      <c r="O52" s="184">
        <f t="shared" si="22"/>
        <v>1.0879219027505958E-10</v>
      </c>
      <c r="P52" s="184">
        <f t="shared" si="22"/>
        <v>1.1227354036386156E-10</v>
      </c>
      <c r="Q52" s="184">
        <f t="shared" si="22"/>
        <v>1.1586629365550511E-10</v>
      </c>
      <c r="R52" s="184">
        <f t="shared" si="22"/>
        <v>0</v>
      </c>
      <c r="S52" s="92"/>
      <c r="T52" s="92"/>
      <c r="U52" s="92"/>
      <c r="V52" s="92"/>
      <c r="W52" s="92"/>
      <c r="X52" s="92"/>
      <c r="Y52" s="92"/>
      <c r="Z52" s="92"/>
    </row>
    <row r="53" spans="1:26" s="91" customFormat="1" x14ac:dyDescent="0.25">
      <c r="A53" s="170"/>
      <c r="B53" s="165"/>
      <c r="C53" s="166"/>
      <c r="D53" s="171"/>
      <c r="E53" s="172" t="s">
        <v>510</v>
      </c>
      <c r="G53" s="91" t="str">
        <f xml:space="preserve"> G$48</f>
        <v>£m</v>
      </c>
      <c r="H53" s="184">
        <f>SUM(J53:R53)</f>
        <v>5.448401314714167E-10</v>
      </c>
      <c r="I53" s="184"/>
      <c r="J53" s="184">
        <f t="shared" ref="J53:R53" si="23">SUM(J51:J52)</f>
        <v>0</v>
      </c>
      <c r="K53" s="184">
        <f t="shared" si="23"/>
        <v>0</v>
      </c>
      <c r="L53" s="184">
        <f>SUM(L51:L52)</f>
        <v>0</v>
      </c>
      <c r="M53" s="185">
        <f t="shared" si="23"/>
        <v>1.024385950080235E-10</v>
      </c>
      <c r="N53" s="185">
        <f t="shared" si="23"/>
        <v>1.0546951216896688E-10</v>
      </c>
      <c r="O53" s="184">
        <f t="shared" si="23"/>
        <v>1.0879219027505958E-10</v>
      </c>
      <c r="P53" s="184">
        <f t="shared" si="23"/>
        <v>1.1227354036386156E-10</v>
      </c>
      <c r="Q53" s="184">
        <f t="shared" si="23"/>
        <v>1.1586629365550511E-10</v>
      </c>
      <c r="R53" s="184">
        <f t="shared" si="23"/>
        <v>0</v>
      </c>
      <c r="S53" s="92"/>
      <c r="T53" s="92"/>
      <c r="U53" s="92"/>
      <c r="V53" s="92"/>
      <c r="W53" s="92"/>
      <c r="X53" s="92"/>
      <c r="Y53" s="92"/>
      <c r="Z53" s="92"/>
    </row>
    <row r="55" spans="1:26" x14ac:dyDescent="0.25">
      <c r="A55" s="283" t="s">
        <v>511</v>
      </c>
      <c r="B55" s="284"/>
      <c r="C55" s="285"/>
      <c r="D55" s="285"/>
      <c r="E55" s="285"/>
      <c r="F55" s="285"/>
      <c r="G55" s="285"/>
      <c r="H55" s="285"/>
      <c r="I55" s="285"/>
      <c r="J55" s="285"/>
      <c r="K55" s="285"/>
      <c r="L55" s="285"/>
      <c r="M55" s="285"/>
      <c r="N55" s="285"/>
      <c r="O55" s="285"/>
      <c r="P55" s="285"/>
      <c r="Q55" s="285"/>
      <c r="R55" s="285"/>
    </row>
    <row r="56" spans="1:26" x14ac:dyDescent="0.25">
      <c r="M56" s="177"/>
      <c r="N56" s="177"/>
      <c r="O56" s="177"/>
      <c r="P56" s="177"/>
      <c r="Q56" s="177"/>
    </row>
    <row r="57" spans="1:26" x14ac:dyDescent="0.25">
      <c r="C57" s="110" t="s">
        <v>512</v>
      </c>
      <c r="M57" s="177"/>
      <c r="N57" s="177"/>
      <c r="O57" s="177"/>
      <c r="P57" s="177"/>
      <c r="Q57" s="177"/>
    </row>
    <row r="58" spans="1:26" x14ac:dyDescent="0.25">
      <c r="C58" s="110" t="s">
        <v>513</v>
      </c>
      <c r="M58" s="177"/>
      <c r="N58" s="177"/>
      <c r="O58" s="177"/>
      <c r="P58" s="177"/>
      <c r="Q58" s="177"/>
    </row>
    <row r="59" spans="1:26" x14ac:dyDescent="0.25">
      <c r="C59" s="110" t="s">
        <v>514</v>
      </c>
      <c r="M59" s="177"/>
      <c r="N59" s="177"/>
      <c r="O59" s="177"/>
      <c r="P59" s="177"/>
      <c r="Q59" s="177"/>
    </row>
    <row r="60" spans="1:26" x14ac:dyDescent="0.25">
      <c r="M60" s="177"/>
      <c r="N60" s="177"/>
      <c r="O60" s="177"/>
      <c r="P60" s="177"/>
      <c r="Q60" s="177"/>
    </row>
    <row r="61" spans="1:26" s="91" customFormat="1" x14ac:dyDescent="0.25">
      <c r="A61" s="170"/>
      <c r="B61" s="165"/>
      <c r="C61" s="166"/>
      <c r="D61" s="171"/>
      <c r="E61" s="172" t="s">
        <v>515</v>
      </c>
      <c r="G61" s="91" t="s">
        <v>296</v>
      </c>
      <c r="J61" s="184">
        <f t="shared" ref="J61:R61" si="24" xml:space="preserve"> J53</f>
        <v>0</v>
      </c>
      <c r="K61" s="184">
        <f t="shared" si="24"/>
        <v>0</v>
      </c>
      <c r="L61" s="184">
        <f t="shared" si="24"/>
        <v>0</v>
      </c>
      <c r="M61" s="184">
        <f t="shared" si="24"/>
        <v>1.024385950080235E-10</v>
      </c>
      <c r="N61" s="184">
        <f t="shared" si="24"/>
        <v>1.0546951216896688E-10</v>
      </c>
      <c r="O61" s="184">
        <f t="shared" si="24"/>
        <v>1.0879219027505958E-10</v>
      </c>
      <c r="P61" s="184">
        <f t="shared" si="24"/>
        <v>1.1227354036386156E-10</v>
      </c>
      <c r="Q61" s="184">
        <f t="shared" si="24"/>
        <v>1.1586629365550511E-10</v>
      </c>
      <c r="R61" s="184">
        <f t="shared" si="24"/>
        <v>0</v>
      </c>
      <c r="S61" s="92"/>
      <c r="T61" s="92"/>
      <c r="U61" s="92"/>
      <c r="V61" s="92"/>
      <c r="W61" s="92"/>
      <c r="X61" s="92"/>
      <c r="Y61" s="92"/>
      <c r="Z61" s="92"/>
    </row>
    <row r="62" spans="1:26" x14ac:dyDescent="0.25">
      <c r="L62" s="247"/>
      <c r="M62" s="280"/>
      <c r="N62" s="280"/>
      <c r="O62" s="280"/>
      <c r="P62" s="280"/>
      <c r="Q62" s="280"/>
      <c r="R62" s="247"/>
    </row>
    <row r="63" spans="1:26" x14ac:dyDescent="0.25">
      <c r="A63" s="283" t="s">
        <v>516</v>
      </c>
      <c r="B63" s="284"/>
      <c r="C63" s="285"/>
      <c r="D63" s="285"/>
      <c r="E63" s="285"/>
      <c r="F63" s="285"/>
      <c r="G63" s="285"/>
      <c r="H63" s="285"/>
      <c r="I63" s="285"/>
      <c r="J63" s="285"/>
      <c r="K63" s="285"/>
      <c r="L63" s="285"/>
      <c r="M63" s="285"/>
      <c r="N63" s="285"/>
      <c r="O63" s="285"/>
      <c r="P63" s="285"/>
      <c r="Q63" s="285"/>
      <c r="R63" s="285"/>
    </row>
    <row r="65" spans="1:16383" x14ac:dyDescent="0.25">
      <c r="C65" s="110" t="s">
        <v>517</v>
      </c>
    </row>
    <row r="67" spans="1:16383" x14ac:dyDescent="0.25">
      <c r="B67" s="61" t="s">
        <v>518</v>
      </c>
    </row>
    <row r="68" spans="1:16383" s="205" customFormat="1" x14ac:dyDescent="0.25">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1.9909655450194075E-2</v>
      </c>
      <c r="M68" s="205">
        <f>Index!M$48</f>
        <v>1.9833640562247679E-2</v>
      </c>
      <c r="N68" s="205">
        <f>Index!N$48</f>
        <v>2.0041983108134653E-2</v>
      </c>
      <c r="O68" s="205">
        <f>Index!O$48</f>
        <v>2.0751251595618081E-2</v>
      </c>
      <c r="P68" s="205">
        <f>Index!P$48</f>
        <v>2.1000000000000574E-2</v>
      </c>
      <c r="Q68" s="205">
        <f>Index!Q$48</f>
        <v>2.100000000000124E-2</v>
      </c>
      <c r="R68" s="205">
        <f>Index!R$48</f>
        <v>1.999999999999913E-2</v>
      </c>
    </row>
    <row r="69" spans="1:16383" s="205" customFormat="1" x14ac:dyDescent="0.25">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2.2814417404747989E-2</v>
      </c>
      <c r="Q69" s="205">
        <f>Index!Q$135</f>
        <v>1.2619270013197292E-2</v>
      </c>
      <c r="R69" s="205">
        <f>Index!R$135</f>
        <v>0</v>
      </c>
    </row>
    <row r="70" spans="1:16383" s="172" customFormat="1" x14ac:dyDescent="0.25">
      <c r="A70" s="173"/>
      <c r="B70" s="174"/>
      <c r="C70" s="175"/>
      <c r="D70" s="176"/>
      <c r="E70" s="172" t="s">
        <v>519</v>
      </c>
      <c r="J70" s="172">
        <f t="shared" ref="J70:L70" si="25">SUM(J68:J69)</f>
        <v>0</v>
      </c>
      <c r="K70" s="172">
        <f t="shared" si="25"/>
        <v>-2.1269790500559882E-2</v>
      </c>
      <c r="L70" s="172">
        <f t="shared" si="25"/>
        <v>2.8804001067783025E-2</v>
      </c>
      <c r="M70" s="172">
        <f>SUM(M68:M69)</f>
        <v>2.0509379279486817E-2</v>
      </c>
      <c r="N70" s="172">
        <f t="shared" ref="N70:R70" si="26">SUM(N68:N69)</f>
        <v>4.1066834957910858E-2</v>
      </c>
      <c r="O70" s="172">
        <f t="shared" si="26"/>
        <v>6.1749369291973721E-2</v>
      </c>
      <c r="P70" s="172">
        <f t="shared" si="26"/>
        <v>4.3814417404748562E-2</v>
      </c>
      <c r="Q70" s="172">
        <f t="shared" si="26"/>
        <v>3.3619270013198532E-2</v>
      </c>
      <c r="R70" s="172">
        <f t="shared" si="26"/>
        <v>1.999999999999913E-2</v>
      </c>
      <c r="S70" s="177"/>
      <c r="T70" s="177"/>
      <c r="U70" s="177"/>
      <c r="V70" s="177"/>
      <c r="W70" s="177"/>
      <c r="X70" s="177"/>
      <c r="Y70" s="177"/>
      <c r="Z70" s="177"/>
    </row>
    <row r="71" spans="1:16383" s="172" customFormat="1" x14ac:dyDescent="0.25">
      <c r="A71" s="173"/>
      <c r="B71" s="174"/>
      <c r="C71" s="175"/>
      <c r="D71" s="176"/>
      <c r="S71" s="177"/>
      <c r="T71" s="177"/>
      <c r="U71" s="177"/>
      <c r="V71" s="177"/>
      <c r="W71" s="177"/>
      <c r="X71" s="177"/>
      <c r="Y71" s="177"/>
      <c r="Z71" s="177"/>
    </row>
    <row r="72" spans="1:16383" x14ac:dyDescent="0.25">
      <c r="B72" s="61" t="s">
        <v>520</v>
      </c>
    </row>
    <row r="73" spans="1:16383" s="161" customFormat="1" x14ac:dyDescent="0.25">
      <c r="A73" s="157"/>
      <c r="B73" s="158"/>
      <c r="C73" s="159"/>
      <c r="D73" s="160"/>
      <c r="E73" s="149" t="str">
        <f t="shared" ref="E73:R73" si="27" xml:space="preserve"> E$85</f>
        <v>Actual Nominal RCV balance BEG</v>
      </c>
      <c r="F73" s="241">
        <f t="shared" si="27"/>
        <v>0</v>
      </c>
      <c r="G73" s="241" t="str">
        <f t="shared" si="27"/>
        <v>£m</v>
      </c>
      <c r="H73" s="241">
        <f t="shared" si="27"/>
        <v>0</v>
      </c>
      <c r="I73" s="241">
        <f t="shared" si="27"/>
        <v>0</v>
      </c>
      <c r="J73" s="241">
        <f t="shared" si="27"/>
        <v>0</v>
      </c>
      <c r="K73" s="241">
        <f t="shared" si="27"/>
        <v>0</v>
      </c>
      <c r="L73" s="241">
        <f t="shared" si="27"/>
        <v>0</v>
      </c>
      <c r="M73" s="241">
        <f t="shared" si="27"/>
        <v>5.2080146007555897E-9</v>
      </c>
      <c r="N73" s="241">
        <f t="shared" si="27"/>
        <v>5.3148277474955912E-9</v>
      </c>
      <c r="O73" s="241">
        <f t="shared" si="27"/>
        <v>5.533090901431718E-9</v>
      </c>
      <c r="P73" s="241">
        <f t="shared" si="27"/>
        <v>5.8747557748302849E-9</v>
      </c>
      <c r="Q73" s="241">
        <f t="shared" si="27"/>
        <v>6.1321547764996562E-9</v>
      </c>
      <c r="R73" s="241">
        <f t="shared" si="27"/>
        <v>6.3383133436935229E-9</v>
      </c>
    </row>
    <row r="74" spans="1:16383" s="172" customFormat="1" x14ac:dyDescent="0.25">
      <c r="A74" s="173"/>
      <c r="B74" s="174"/>
      <c r="C74" s="175"/>
      <c r="D74" s="176"/>
      <c r="E74" s="172" t="str">
        <f t="shared" ref="E74:R74" si="28" xml:space="preserve"> E$70</f>
        <v>Actual Indexation percentage</v>
      </c>
      <c r="F74" s="172">
        <f t="shared" si="28"/>
        <v>0</v>
      </c>
      <c r="G74" s="172">
        <f t="shared" si="28"/>
        <v>0</v>
      </c>
      <c r="H74" s="172">
        <f t="shared" si="28"/>
        <v>0</v>
      </c>
      <c r="I74" s="172">
        <f t="shared" si="28"/>
        <v>0</v>
      </c>
      <c r="J74" s="172">
        <f t="shared" si="28"/>
        <v>0</v>
      </c>
      <c r="K74" s="172">
        <f t="shared" si="28"/>
        <v>-2.1269790500559882E-2</v>
      </c>
      <c r="L74" s="172">
        <f t="shared" si="28"/>
        <v>2.8804001067783025E-2</v>
      </c>
      <c r="M74" s="172">
        <f t="shared" si="28"/>
        <v>2.0509379279486817E-2</v>
      </c>
      <c r="N74" s="172">
        <f t="shared" si="28"/>
        <v>4.1066834957910858E-2</v>
      </c>
      <c r="O74" s="172">
        <f t="shared" si="28"/>
        <v>6.1749369291973721E-2</v>
      </c>
      <c r="P74" s="172">
        <f t="shared" si="28"/>
        <v>4.3814417404748562E-2</v>
      </c>
      <c r="Q74" s="172">
        <f t="shared" si="28"/>
        <v>3.3619270013198532E-2</v>
      </c>
      <c r="R74" s="172">
        <f t="shared" si="28"/>
        <v>1.999999999999913E-2</v>
      </c>
      <c r="S74" s="177"/>
      <c r="T74" s="177"/>
      <c r="U74" s="177"/>
      <c r="V74" s="177"/>
      <c r="W74" s="177"/>
      <c r="X74" s="177"/>
      <c r="Y74" s="177"/>
      <c r="Z74" s="177"/>
    </row>
    <row r="75" spans="1:16383" x14ac:dyDescent="0.25">
      <c r="E75" s="7" t="s">
        <v>521</v>
      </c>
      <c r="G75" s="162" t="s">
        <v>296</v>
      </c>
      <c r="J75" s="184">
        <f t="shared" ref="J75:L75" si="29">J73*J74</f>
        <v>0</v>
      </c>
      <c r="K75" s="184">
        <f t="shared" si="29"/>
        <v>0</v>
      </c>
      <c r="L75" s="184">
        <f t="shared" si="29"/>
        <v>0</v>
      </c>
      <c r="M75" s="184">
        <f>M73*M74</f>
        <v>1.068131467400015E-10</v>
      </c>
      <c r="N75" s="184">
        <f t="shared" ref="N75:R75" si="30">N73*N74</f>
        <v>2.1826315393612656E-10</v>
      </c>
      <c r="O75" s="184">
        <f t="shared" si="30"/>
        <v>3.416648733985669E-10</v>
      </c>
      <c r="P75" s="184">
        <f t="shared" si="30"/>
        <v>2.5739900166937114E-10</v>
      </c>
      <c r="Q75" s="184">
        <f t="shared" si="30"/>
        <v>2.0615856719386704E-10</v>
      </c>
      <c r="R75" s="184">
        <f t="shared" si="30"/>
        <v>1.2676626687386495E-10</v>
      </c>
    </row>
    <row r="77" spans="1:16383" s="205" customFormat="1" x14ac:dyDescent="0.25">
      <c r="A77" s="201"/>
      <c r="B77" s="202"/>
      <c r="C77" s="203"/>
      <c r="D77" s="204"/>
      <c r="E77" s="37" t="str">
        <f xml:space="preserve"> InpR!E$102</f>
        <v>Run-off rate - CPI(H) + RPI wedge - active - DMMY</v>
      </c>
      <c r="F77" s="205">
        <f xml:space="preserve"> InpR!F$102</f>
        <v>0</v>
      </c>
      <c r="G77" s="223" t="str">
        <f xml:space="preserve"> InpR!G$102</f>
        <v>%</v>
      </c>
      <c r="H77" s="205">
        <f xml:space="preserve"> InpR!H$102</f>
        <v>0</v>
      </c>
      <c r="I77" s="205">
        <f xml:space="preserve"> InpR!I$102</f>
        <v>0</v>
      </c>
      <c r="J77" s="205">
        <f xml:space="preserve"> InpR!J$102</f>
        <v>0</v>
      </c>
      <c r="K77" s="205">
        <f xml:space="preserve"> InpR!K$102</f>
        <v>0</v>
      </c>
      <c r="L77" s="205">
        <f xml:space="preserve"> InpR!L$102</f>
        <v>0</v>
      </c>
      <c r="M77" s="205">
        <f xml:space="preserve"> InpR!M$102</f>
        <v>0</v>
      </c>
      <c r="N77" s="205">
        <f xml:space="preserve"> InpR!N$102</f>
        <v>0</v>
      </c>
      <c r="O77" s="205">
        <f xml:space="preserve"> InpR!O$102</f>
        <v>0</v>
      </c>
      <c r="P77" s="205">
        <f xml:space="preserve"> InpR!P$102</f>
        <v>0</v>
      </c>
      <c r="Q77" s="205">
        <f xml:space="preserve"> InpR!Q$102</f>
        <v>0</v>
      </c>
      <c r="R77" s="205">
        <f xml:space="preserve"> InpR!R$102</f>
        <v>0</v>
      </c>
    </row>
    <row r="78" spans="1:16383" s="161" customFormat="1" x14ac:dyDescent="0.25">
      <c r="A78" s="157"/>
      <c r="B78" s="158"/>
      <c r="C78" s="159"/>
      <c r="D78" s="160"/>
      <c r="E78" s="149" t="str">
        <f t="shared" ref="E78:R78" si="31" xml:space="preserve"> E$85</f>
        <v>Actual Nominal RCV balance BEG</v>
      </c>
      <c r="F78" s="241">
        <f t="shared" si="31"/>
        <v>0</v>
      </c>
      <c r="G78" s="241" t="str">
        <f t="shared" si="31"/>
        <v>£m</v>
      </c>
      <c r="H78" s="241">
        <f t="shared" si="31"/>
        <v>0</v>
      </c>
      <c r="I78" s="241">
        <f t="shared" si="31"/>
        <v>0</v>
      </c>
      <c r="J78" s="241">
        <f t="shared" si="31"/>
        <v>0</v>
      </c>
      <c r="K78" s="241">
        <f t="shared" si="31"/>
        <v>0</v>
      </c>
      <c r="L78" s="241">
        <f t="shared" si="31"/>
        <v>0</v>
      </c>
      <c r="M78" s="241">
        <f t="shared" si="31"/>
        <v>5.2080146007555897E-9</v>
      </c>
      <c r="N78" s="241">
        <f t="shared" si="31"/>
        <v>5.3148277474955912E-9</v>
      </c>
      <c r="O78" s="241">
        <f t="shared" si="31"/>
        <v>5.533090901431718E-9</v>
      </c>
      <c r="P78" s="241">
        <f t="shared" si="31"/>
        <v>5.8747557748302849E-9</v>
      </c>
      <c r="Q78" s="241">
        <f t="shared" si="31"/>
        <v>6.1321547764996562E-9</v>
      </c>
      <c r="R78" s="241">
        <f t="shared" si="31"/>
        <v>6.3383133436935229E-9</v>
      </c>
    </row>
    <row r="79" spans="1:16383" x14ac:dyDescent="0.25">
      <c r="E79" s="7" t="str">
        <f t="shared" ref="E79:R79" si="32" xml:space="preserve"> E$75</f>
        <v>Actual RCV indexation</v>
      </c>
      <c r="F79" s="184">
        <f t="shared" si="32"/>
        <v>0</v>
      </c>
      <c r="G79" s="184" t="str">
        <f t="shared" si="32"/>
        <v>£m</v>
      </c>
      <c r="H79" s="184">
        <f t="shared" si="32"/>
        <v>0</v>
      </c>
      <c r="I79" s="184">
        <f t="shared" si="32"/>
        <v>0</v>
      </c>
      <c r="J79" s="184">
        <f t="shared" si="32"/>
        <v>0</v>
      </c>
      <c r="K79" s="184">
        <f t="shared" si="32"/>
        <v>0</v>
      </c>
      <c r="L79" s="184">
        <f t="shared" si="32"/>
        <v>0</v>
      </c>
      <c r="M79" s="184">
        <f t="shared" si="32"/>
        <v>1.068131467400015E-10</v>
      </c>
      <c r="N79" s="184">
        <f t="shared" si="32"/>
        <v>2.1826315393612656E-10</v>
      </c>
      <c r="O79" s="184">
        <f t="shared" si="32"/>
        <v>3.416648733985669E-10</v>
      </c>
      <c r="P79" s="184">
        <f t="shared" si="32"/>
        <v>2.5739900166937114E-10</v>
      </c>
      <c r="Q79" s="184">
        <f t="shared" si="32"/>
        <v>2.0615856719386704E-10</v>
      </c>
      <c r="R79" s="184">
        <f t="shared" si="32"/>
        <v>1.2676626687386495E-10</v>
      </c>
    </row>
    <row r="80" spans="1:16383" x14ac:dyDescent="0.25">
      <c r="E80" s="7" t="s">
        <v>522</v>
      </c>
      <c r="F80" s="244"/>
      <c r="G80" s="244" t="s">
        <v>296</v>
      </c>
      <c r="H80" s="244"/>
      <c r="I80" s="244"/>
      <c r="J80" s="184">
        <f t="shared" ref="J80:R80" si="33" xml:space="preserve"> (J78+J79) * J77</f>
        <v>0</v>
      </c>
      <c r="K80" s="184">
        <f t="shared" si="33"/>
        <v>0</v>
      </c>
      <c r="L80" s="184">
        <f t="shared" si="33"/>
        <v>0</v>
      </c>
      <c r="M80" s="184">
        <f t="shared" si="33"/>
        <v>0</v>
      </c>
      <c r="N80" s="184">
        <f xml:space="preserve"> (N78+N79) * N77</f>
        <v>0</v>
      </c>
      <c r="O80" s="184">
        <f t="shared" si="33"/>
        <v>0</v>
      </c>
      <c r="P80" s="184">
        <f t="shared" si="33"/>
        <v>0</v>
      </c>
      <c r="Q80" s="184">
        <f t="shared" si="33"/>
        <v>0</v>
      </c>
      <c r="R80" s="184">
        <f t="shared" si="33"/>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x14ac:dyDescent="0.25">
      <c r="F81" s="138"/>
      <c r="G81" s="138"/>
      <c r="H81" s="138"/>
    </row>
    <row r="82" spans="1:18" s="200" customFormat="1" x14ac:dyDescent="0.25">
      <c r="A82" s="196"/>
      <c r="B82" s="197"/>
      <c r="C82" s="198"/>
      <c r="D82" s="199"/>
      <c r="E82" s="200" t="str">
        <f>InpR!$E$95</f>
        <v>RCV - CPI(H) + RPI wedge initial balance - nominal - DMMY</v>
      </c>
      <c r="F82" s="250">
        <f>InpR!$F$95</f>
        <v>5.2080146007555897E-9</v>
      </c>
      <c r="G82" s="249" t="str">
        <f>InpR!$G$95</f>
        <v>£m</v>
      </c>
      <c r="H82" s="30"/>
    </row>
    <row r="83" spans="1:18" s="37" customFormat="1" x14ac:dyDescent="0.25">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x14ac:dyDescent="0.25">
      <c r="A84" s="48"/>
      <c r="B84" s="59"/>
      <c r="C84" s="108"/>
      <c r="D84" s="53"/>
    </row>
    <row r="85" spans="1:18" x14ac:dyDescent="0.25">
      <c r="A85" s="47"/>
      <c r="B85" s="51"/>
      <c r="C85" s="111"/>
      <c r="D85" s="56"/>
      <c r="E85" s="7" t="s">
        <v>523</v>
      </c>
      <c r="G85" s="162" t="s">
        <v>296</v>
      </c>
      <c r="J85" s="242">
        <f t="shared" ref="J85:R85" si="34" xml:space="preserve"> I88</f>
        <v>0</v>
      </c>
      <c r="K85" s="242">
        <f t="shared" si="34"/>
        <v>0</v>
      </c>
      <c r="L85" s="242">
        <f t="shared" si="34"/>
        <v>0</v>
      </c>
      <c r="M85" s="242">
        <f t="shared" si="34"/>
        <v>5.2080146007555897E-9</v>
      </c>
      <c r="N85" s="242">
        <f t="shared" si="34"/>
        <v>5.3148277474955912E-9</v>
      </c>
      <c r="O85" s="242">
        <f t="shared" si="34"/>
        <v>5.533090901431718E-9</v>
      </c>
      <c r="P85" s="242">
        <f t="shared" si="34"/>
        <v>5.8747557748302849E-9</v>
      </c>
      <c r="Q85" s="242">
        <f t="shared" si="34"/>
        <v>6.1321547764996562E-9</v>
      </c>
      <c r="R85" s="242">
        <f t="shared" si="34"/>
        <v>6.3383133436935229E-9</v>
      </c>
    </row>
    <row r="86" spans="1:18" x14ac:dyDescent="0.25">
      <c r="A86" s="47"/>
      <c r="B86" s="51"/>
      <c r="C86" s="111"/>
      <c r="D86" s="56" t="s">
        <v>503</v>
      </c>
      <c r="E86" s="7" t="str">
        <f t="shared" ref="E86:R86" si="35" xml:space="preserve"> E$75</f>
        <v>Actual RCV indexation</v>
      </c>
      <c r="F86" s="242">
        <f t="shared" si="35"/>
        <v>0</v>
      </c>
      <c r="G86" s="162" t="str">
        <f t="shared" si="35"/>
        <v>£m</v>
      </c>
      <c r="H86" s="242">
        <f t="shared" si="35"/>
        <v>0</v>
      </c>
      <c r="I86" s="162">
        <f t="shared" si="35"/>
        <v>0</v>
      </c>
      <c r="J86" s="242">
        <f t="shared" si="35"/>
        <v>0</v>
      </c>
      <c r="K86" s="242">
        <f t="shared" si="35"/>
        <v>0</v>
      </c>
      <c r="L86" s="242">
        <f t="shared" si="35"/>
        <v>0</v>
      </c>
      <c r="M86" s="242">
        <f t="shared" si="35"/>
        <v>1.068131467400015E-10</v>
      </c>
      <c r="N86" s="242">
        <f t="shared" si="35"/>
        <v>2.1826315393612656E-10</v>
      </c>
      <c r="O86" s="242">
        <f t="shared" si="35"/>
        <v>3.416648733985669E-10</v>
      </c>
      <c r="P86" s="242">
        <f t="shared" si="35"/>
        <v>2.5739900166937114E-10</v>
      </c>
      <c r="Q86" s="242">
        <f t="shared" si="35"/>
        <v>2.0615856719386704E-10</v>
      </c>
      <c r="R86" s="242">
        <f t="shared" si="35"/>
        <v>1.2676626687386495E-10</v>
      </c>
    </row>
    <row r="87" spans="1:18" x14ac:dyDescent="0.25">
      <c r="A87" s="47"/>
      <c r="B87" s="51"/>
      <c r="C87" s="111"/>
      <c r="D87" s="56" t="s">
        <v>504</v>
      </c>
      <c r="E87" s="7" t="str">
        <f t="shared" ref="E87:R87" si="36" xml:space="preserve"> E$80</f>
        <v>RCV run-off company should have received</v>
      </c>
      <c r="F87" s="242">
        <f t="shared" si="36"/>
        <v>0</v>
      </c>
      <c r="G87" s="162" t="str">
        <f t="shared" si="36"/>
        <v>£m</v>
      </c>
      <c r="H87" s="242">
        <f t="shared" si="36"/>
        <v>0</v>
      </c>
      <c r="I87" s="162">
        <f t="shared" si="36"/>
        <v>0</v>
      </c>
      <c r="J87" s="242">
        <f t="shared" si="36"/>
        <v>0</v>
      </c>
      <c r="K87" s="242">
        <f t="shared" si="36"/>
        <v>0</v>
      </c>
      <c r="L87" s="242">
        <f t="shared" si="36"/>
        <v>0</v>
      </c>
      <c r="M87" s="242">
        <f t="shared" si="36"/>
        <v>0</v>
      </c>
      <c r="N87" s="242">
        <f t="shared" si="36"/>
        <v>0</v>
      </c>
      <c r="O87" s="242">
        <f t="shared" si="36"/>
        <v>0</v>
      </c>
      <c r="P87" s="242">
        <f t="shared" si="36"/>
        <v>0</v>
      </c>
      <c r="Q87" s="242">
        <f t="shared" si="36"/>
        <v>0</v>
      </c>
      <c r="R87" s="242">
        <f t="shared" si="36"/>
        <v>0</v>
      </c>
    </row>
    <row r="88" spans="1:18" s="138" customFormat="1" x14ac:dyDescent="0.25">
      <c r="A88" s="134"/>
      <c r="B88" s="135"/>
      <c r="C88" s="136"/>
      <c r="D88" s="137"/>
      <c r="E88" s="138" t="s">
        <v>524</v>
      </c>
      <c r="G88" s="163" t="s">
        <v>296</v>
      </c>
      <c r="J88" s="243">
        <f t="shared" ref="J88:R88" si="37" xml:space="preserve"> IF( J83 = 1, $F82, J85 + J86 - J87)</f>
        <v>0</v>
      </c>
      <c r="K88" s="243">
        <f t="shared" si="37"/>
        <v>0</v>
      </c>
      <c r="L88" s="243">
        <f t="shared" si="37"/>
        <v>5.2080146007555897E-9</v>
      </c>
      <c r="M88" s="243">
        <f t="shared" si="37"/>
        <v>5.3148277474955912E-9</v>
      </c>
      <c r="N88" s="243">
        <f t="shared" si="37"/>
        <v>5.533090901431718E-9</v>
      </c>
      <c r="O88" s="243">
        <f t="shared" si="37"/>
        <v>5.8747557748302849E-9</v>
      </c>
      <c r="P88" s="243">
        <f t="shared" si="37"/>
        <v>6.1321547764996562E-9</v>
      </c>
      <c r="Q88" s="243">
        <f t="shared" si="37"/>
        <v>6.3383133436935229E-9</v>
      </c>
      <c r="R88" s="243">
        <f t="shared" si="37"/>
        <v>6.4650796105673879E-9</v>
      </c>
    </row>
    <row r="90" spans="1:18" s="92" customFormat="1" x14ac:dyDescent="0.25">
      <c r="A90" s="164"/>
      <c r="B90" s="165"/>
      <c r="C90" s="166"/>
      <c r="D90" s="167"/>
      <c r="E90" s="7" t="str">
        <f t="shared" ref="E90:R90" si="38" xml:space="preserve"> E$85</f>
        <v>Actual Nominal RCV balance BEG</v>
      </c>
      <c r="F90" s="185">
        <f t="shared" si="38"/>
        <v>0</v>
      </c>
      <c r="G90" s="92" t="str">
        <f t="shared" si="38"/>
        <v>£m</v>
      </c>
      <c r="H90" s="185">
        <f t="shared" si="38"/>
        <v>0</v>
      </c>
      <c r="I90" s="185">
        <f t="shared" si="38"/>
        <v>0</v>
      </c>
      <c r="J90" s="185">
        <f t="shared" si="38"/>
        <v>0</v>
      </c>
      <c r="K90" s="185">
        <f t="shared" si="38"/>
        <v>0</v>
      </c>
      <c r="L90" s="185">
        <f t="shared" si="38"/>
        <v>0</v>
      </c>
      <c r="M90" s="185">
        <f t="shared" si="38"/>
        <v>5.2080146007555897E-9</v>
      </c>
      <c r="N90" s="185">
        <f t="shared" si="38"/>
        <v>5.3148277474955912E-9</v>
      </c>
      <c r="O90" s="185">
        <f t="shared" si="38"/>
        <v>5.533090901431718E-9</v>
      </c>
      <c r="P90" s="185">
        <f t="shared" si="38"/>
        <v>5.8747557748302849E-9</v>
      </c>
      <c r="Q90" s="185">
        <f t="shared" si="38"/>
        <v>6.1321547764996562E-9</v>
      </c>
      <c r="R90" s="185">
        <f t="shared" si="38"/>
        <v>6.3383133436935229E-9</v>
      </c>
    </row>
    <row r="91" spans="1:18" s="92" customFormat="1" x14ac:dyDescent="0.25">
      <c r="A91" s="164"/>
      <c r="B91" s="165"/>
      <c r="C91" s="166"/>
      <c r="D91" s="167"/>
      <c r="E91" s="7" t="str">
        <f t="shared" ref="E91:R91" si="39" xml:space="preserve"> E$86</f>
        <v>Actual RCV indexation</v>
      </c>
      <c r="F91" s="242">
        <f t="shared" si="39"/>
        <v>0</v>
      </c>
      <c r="G91" s="162" t="str">
        <f t="shared" si="39"/>
        <v>£m</v>
      </c>
      <c r="H91" s="242">
        <f t="shared" si="39"/>
        <v>0</v>
      </c>
      <c r="I91" s="242">
        <f t="shared" si="39"/>
        <v>0</v>
      </c>
      <c r="J91" s="242">
        <f t="shared" si="39"/>
        <v>0</v>
      </c>
      <c r="K91" s="242">
        <f t="shared" si="39"/>
        <v>0</v>
      </c>
      <c r="L91" s="242">
        <f t="shared" si="39"/>
        <v>0</v>
      </c>
      <c r="M91" s="242">
        <f t="shared" si="39"/>
        <v>1.068131467400015E-10</v>
      </c>
      <c r="N91" s="242">
        <f t="shared" si="39"/>
        <v>2.1826315393612656E-10</v>
      </c>
      <c r="O91" s="242">
        <f t="shared" si="39"/>
        <v>3.416648733985669E-10</v>
      </c>
      <c r="P91" s="242">
        <f t="shared" si="39"/>
        <v>2.5739900166937114E-10</v>
      </c>
      <c r="Q91" s="242">
        <f t="shared" si="39"/>
        <v>2.0615856719386704E-10</v>
      </c>
      <c r="R91" s="242">
        <f t="shared" si="39"/>
        <v>1.2676626687386495E-10</v>
      </c>
    </row>
    <row r="92" spans="1:18" s="92" customFormat="1" x14ac:dyDescent="0.25">
      <c r="A92" s="164"/>
      <c r="B92" s="165"/>
      <c r="C92" s="166"/>
      <c r="D92" s="167"/>
      <c r="E92" s="7" t="str">
        <f t="shared" ref="E92:R92" si="40" xml:space="preserve"> E$88</f>
        <v>Actual Nominal RCV balance END</v>
      </c>
      <c r="F92" s="185">
        <f t="shared" si="40"/>
        <v>0</v>
      </c>
      <c r="G92" s="92" t="str">
        <f t="shared" si="40"/>
        <v>£m</v>
      </c>
      <c r="H92" s="185">
        <f t="shared" si="40"/>
        <v>0</v>
      </c>
      <c r="I92" s="185">
        <f t="shared" si="40"/>
        <v>0</v>
      </c>
      <c r="J92" s="185">
        <f t="shared" si="40"/>
        <v>0</v>
      </c>
      <c r="K92" s="185">
        <f t="shared" si="40"/>
        <v>0</v>
      </c>
      <c r="L92" s="185">
        <f t="shared" si="40"/>
        <v>5.2080146007555897E-9</v>
      </c>
      <c r="M92" s="185">
        <f t="shared" si="40"/>
        <v>5.3148277474955912E-9</v>
      </c>
      <c r="N92" s="185">
        <f t="shared" si="40"/>
        <v>5.533090901431718E-9</v>
      </c>
      <c r="O92" s="185">
        <f t="shared" si="40"/>
        <v>5.8747557748302849E-9</v>
      </c>
      <c r="P92" s="185">
        <f t="shared" si="40"/>
        <v>6.1321547764996562E-9</v>
      </c>
      <c r="Q92" s="185">
        <f t="shared" si="40"/>
        <v>6.3383133436935229E-9</v>
      </c>
      <c r="R92" s="185">
        <f t="shared" si="40"/>
        <v>6.4650796105673879E-9</v>
      </c>
    </row>
    <row r="93" spans="1:18" x14ac:dyDescent="0.25">
      <c r="A93" s="49"/>
      <c r="D93" s="57"/>
      <c r="E93" s="7" t="s">
        <v>525</v>
      </c>
      <c r="G93" s="92" t="s">
        <v>296</v>
      </c>
      <c r="H93" s="244"/>
      <c r="I93" s="244"/>
      <c r="J93" s="185">
        <f t="shared" ref="J93:K93" si="41" xml:space="preserve"> ( (J90+J91) + J92) / 2</f>
        <v>0</v>
      </c>
      <c r="K93" s="185">
        <f t="shared" si="41"/>
        <v>0</v>
      </c>
      <c r="L93" s="185">
        <f xml:space="preserve"> ( (L90+L91) + L92) / 2</f>
        <v>2.6040073003777948E-9</v>
      </c>
      <c r="M93" s="185">
        <f xml:space="preserve"> ( (M90+M91) + M92) / 2</f>
        <v>5.3148277474955912E-9</v>
      </c>
      <c r="N93" s="185">
        <f t="shared" ref="N93:P93" si="42" xml:space="preserve"> ( (N90+N91) + N92) / 2</f>
        <v>5.533090901431718E-9</v>
      </c>
      <c r="O93" s="185">
        <f t="shared" si="42"/>
        <v>5.8747557748302849E-9</v>
      </c>
      <c r="P93" s="185">
        <f t="shared" si="42"/>
        <v>6.1321547764996562E-9</v>
      </c>
      <c r="Q93" s="185">
        <f xml:space="preserve"> ( (Q90+Q91) + Q92) / 2</f>
        <v>6.3383133436935229E-9</v>
      </c>
      <c r="R93" s="185">
        <f t="shared" ref="R93" si="43" xml:space="preserve"> ( (R90+R91) + R92) / 2</f>
        <v>6.4650796105673879E-9</v>
      </c>
    </row>
    <row r="94" spans="1:18" x14ac:dyDescent="0.25">
      <c r="A94" s="49"/>
      <c r="D94" s="57"/>
      <c r="J94" s="92"/>
      <c r="K94" s="92"/>
      <c r="L94" s="92"/>
      <c r="M94" s="92"/>
      <c r="N94" s="92"/>
      <c r="O94" s="92"/>
      <c r="P94" s="92"/>
      <c r="Q94" s="92"/>
      <c r="R94" s="92"/>
    </row>
    <row r="95" spans="1:18" x14ac:dyDescent="0.25">
      <c r="B95" s="61" t="s">
        <v>526</v>
      </c>
    </row>
    <row r="96" spans="1:18" s="205" customFormat="1" x14ac:dyDescent="0.25">
      <c r="A96" s="201"/>
      <c r="B96" s="202"/>
      <c r="C96" s="203"/>
      <c r="D96" s="204"/>
      <c r="E96" s="205" t="str">
        <f xml:space="preserve"> InpR!E$109</f>
        <v>WACC on RCV - CPI(H) + RPI wedge bf and additions - DMMY</v>
      </c>
      <c r="F96" s="205">
        <f xml:space="preserve"> InpR!F$109</f>
        <v>0</v>
      </c>
      <c r="G96" s="223" t="str">
        <f xml:space="preserve"> InpR!G$109</f>
        <v>%</v>
      </c>
      <c r="H96" s="205">
        <f xml:space="preserve"> InpR!H$109</f>
        <v>0</v>
      </c>
      <c r="I96" s="205">
        <f xml:space="preserve"> InpR!I$109</f>
        <v>0</v>
      </c>
      <c r="J96" s="205">
        <f xml:space="preserve"> InpR!J$109</f>
        <v>0</v>
      </c>
      <c r="K96" s="205">
        <f xml:space="preserve"> InpR!K$109</f>
        <v>0</v>
      </c>
      <c r="L96" s="205">
        <f xml:space="preserve"> InpR!L$109</f>
        <v>0</v>
      </c>
      <c r="M96" s="205">
        <f xml:space="preserve"> InpR!M$109</f>
        <v>1.920357193840716E-2</v>
      </c>
      <c r="N96" s="205">
        <f xml:space="preserve"> InpR!N$109</f>
        <v>1.920357193840716E-2</v>
      </c>
      <c r="O96" s="205">
        <f xml:space="preserve"> InpR!O$109</f>
        <v>1.920357193840716E-2</v>
      </c>
      <c r="P96" s="205">
        <f xml:space="preserve"> InpR!P$109</f>
        <v>1.920357193840716E-2</v>
      </c>
      <c r="Q96" s="205">
        <f xml:space="preserve"> InpR!Q$109</f>
        <v>1.920357193840716E-2</v>
      </c>
      <c r="R96" s="205">
        <f xml:space="preserve"> InpR!R$109</f>
        <v>0</v>
      </c>
    </row>
    <row r="97" spans="1:26" s="92" customFormat="1" x14ac:dyDescent="0.25">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x14ac:dyDescent="0.25">
      <c r="E98" s="7" t="str">
        <f t="shared" ref="E98:R98" si="44" xml:space="preserve"> E$93</f>
        <v>Actual average RCV balance</v>
      </c>
      <c r="F98" s="184">
        <f t="shared" si="44"/>
        <v>0</v>
      </c>
      <c r="G98" s="184" t="str">
        <f t="shared" si="44"/>
        <v>£m</v>
      </c>
      <c r="H98" s="184">
        <f t="shared" si="44"/>
        <v>0</v>
      </c>
      <c r="I98" s="184">
        <f t="shared" si="44"/>
        <v>0</v>
      </c>
      <c r="J98" s="184">
        <f t="shared" si="44"/>
        <v>0</v>
      </c>
      <c r="K98" s="184">
        <f t="shared" si="44"/>
        <v>0</v>
      </c>
      <c r="L98" s="184">
        <f t="shared" si="44"/>
        <v>2.6040073003777948E-9</v>
      </c>
      <c r="M98" s="184">
        <f t="shared" si="44"/>
        <v>5.3148277474955912E-9</v>
      </c>
      <c r="N98" s="184">
        <f t="shared" si="44"/>
        <v>5.533090901431718E-9</v>
      </c>
      <c r="O98" s="184">
        <f t="shared" si="44"/>
        <v>5.8747557748302849E-9</v>
      </c>
      <c r="P98" s="184">
        <f t="shared" si="44"/>
        <v>6.1321547764996562E-9</v>
      </c>
      <c r="Q98" s="184">
        <f t="shared" si="44"/>
        <v>6.3383133436935229E-9</v>
      </c>
      <c r="R98" s="184">
        <f t="shared" si="44"/>
        <v>6.4650796105673879E-9</v>
      </c>
    </row>
    <row r="99" spans="1:26" x14ac:dyDescent="0.25">
      <c r="E99" s="7" t="s">
        <v>527</v>
      </c>
      <c r="F99" s="244"/>
      <c r="G99" s="184" t="s">
        <v>296</v>
      </c>
      <c r="H99" s="244"/>
      <c r="I99" s="244"/>
      <c r="J99" s="244">
        <f t="shared" ref="J99:K99" si="45">J96*J97*J98</f>
        <v>0</v>
      </c>
      <c r="K99" s="244">
        <f t="shared" si="45"/>
        <v>0</v>
      </c>
      <c r="L99" s="244">
        <f>L96*L97*L98</f>
        <v>0</v>
      </c>
      <c r="M99" s="244">
        <f>M96*M97*M98</f>
        <v>1.0206367698927407E-10</v>
      </c>
      <c r="N99" s="244">
        <f t="shared" ref="N99:R99" si="46">N96*N97*N98</f>
        <v>1.0625510916739012E-10</v>
      </c>
      <c r="O99" s="244">
        <f t="shared" si="46"/>
        <v>1.1281629514252627E-10</v>
      </c>
      <c r="P99" s="244">
        <f t="shared" si="46"/>
        <v>1.1775927538795822E-10</v>
      </c>
      <c r="Q99" s="244">
        <f t="shared" si="46"/>
        <v>1.2171825626378458E-10</v>
      </c>
      <c r="R99" s="244">
        <f t="shared" si="46"/>
        <v>0</v>
      </c>
    </row>
    <row r="101" spans="1:26" x14ac:dyDescent="0.25">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x14ac:dyDescent="0.25">
      <c r="A102" s="164"/>
      <c r="B102" s="165"/>
      <c r="C102" s="166"/>
      <c r="D102" s="167"/>
      <c r="E102" s="7" t="str">
        <f t="shared" ref="E102:R102" si="47" xml:space="preserve"> E$88</f>
        <v>Actual Nominal RCV balance END</v>
      </c>
      <c r="F102" s="185">
        <f t="shared" si="47"/>
        <v>0</v>
      </c>
      <c r="G102" s="185" t="str">
        <f t="shared" si="47"/>
        <v>£m</v>
      </c>
      <c r="H102" s="185">
        <f t="shared" si="47"/>
        <v>0</v>
      </c>
      <c r="I102" s="185">
        <f t="shared" si="47"/>
        <v>0</v>
      </c>
      <c r="J102" s="185">
        <f t="shared" si="47"/>
        <v>0</v>
      </c>
      <c r="K102" s="185">
        <f t="shared" si="47"/>
        <v>0</v>
      </c>
      <c r="L102" s="185">
        <f t="shared" si="47"/>
        <v>5.2080146007555897E-9</v>
      </c>
      <c r="M102" s="185">
        <f t="shared" si="47"/>
        <v>5.3148277474955912E-9</v>
      </c>
      <c r="N102" s="185">
        <f t="shared" si="47"/>
        <v>5.533090901431718E-9</v>
      </c>
      <c r="O102" s="185">
        <f t="shared" si="47"/>
        <v>5.8747557748302849E-9</v>
      </c>
      <c r="P102" s="185">
        <f t="shared" si="47"/>
        <v>6.1321547764996562E-9</v>
      </c>
      <c r="Q102" s="185">
        <f t="shared" si="47"/>
        <v>6.3383133436935229E-9</v>
      </c>
      <c r="R102" s="185">
        <f t="shared" si="47"/>
        <v>6.4650796105673879E-9</v>
      </c>
    </row>
    <row r="103" spans="1:26" x14ac:dyDescent="0.25">
      <c r="C103" s="276"/>
      <c r="E103" s="7" t="s">
        <v>528</v>
      </c>
      <c r="F103" s="244"/>
      <c r="G103" s="244"/>
      <c r="H103" s="244"/>
      <c r="I103" s="244"/>
      <c r="J103" s="184">
        <f>J102 * J101</f>
        <v>0</v>
      </c>
      <c r="K103" s="184">
        <f t="shared" ref="K103:R103" si="48">K102 * K101</f>
        <v>0</v>
      </c>
      <c r="L103" s="184">
        <f t="shared" si="48"/>
        <v>0</v>
      </c>
      <c r="M103" s="184">
        <f t="shared" si="48"/>
        <v>0</v>
      </c>
      <c r="N103" s="184">
        <f t="shared" si="48"/>
        <v>0</v>
      </c>
      <c r="O103" s="184">
        <f t="shared" si="48"/>
        <v>0</v>
      </c>
      <c r="P103" s="184">
        <f t="shared" si="48"/>
        <v>0</v>
      </c>
      <c r="Q103" s="184">
        <f t="shared" si="48"/>
        <v>6.3383133436935229E-9</v>
      </c>
      <c r="R103" s="184">
        <f t="shared" si="48"/>
        <v>0</v>
      </c>
    </row>
    <row r="104" spans="1:26" x14ac:dyDescent="0.25">
      <c r="J104" s="91"/>
      <c r="K104" s="91"/>
      <c r="L104" s="91"/>
      <c r="M104" s="91"/>
      <c r="N104" s="91"/>
      <c r="O104" s="91"/>
      <c r="P104" s="91"/>
      <c r="Q104" s="91"/>
      <c r="R104" s="91"/>
    </row>
    <row r="105" spans="1:26" x14ac:dyDescent="0.25">
      <c r="B105" s="61" t="s">
        <v>529</v>
      </c>
    </row>
    <row r="106" spans="1:26" x14ac:dyDescent="0.25">
      <c r="E106" s="7" t="str">
        <f t="shared" ref="E106:R106" si="49" xml:space="preserve"> E$80</f>
        <v>RCV run-off company should have received</v>
      </c>
      <c r="F106" s="184">
        <f t="shared" si="49"/>
        <v>0</v>
      </c>
      <c r="G106" s="184" t="str">
        <f t="shared" si="49"/>
        <v>£m</v>
      </c>
      <c r="H106" s="184">
        <f t="shared" si="49"/>
        <v>0</v>
      </c>
      <c r="I106" s="184">
        <f t="shared" si="49"/>
        <v>0</v>
      </c>
      <c r="J106" s="184">
        <f t="shared" si="49"/>
        <v>0</v>
      </c>
      <c r="K106" s="184">
        <f t="shared" si="49"/>
        <v>0</v>
      </c>
      <c r="L106" s="184">
        <f t="shared" si="49"/>
        <v>0</v>
      </c>
      <c r="M106" s="184">
        <f t="shared" si="49"/>
        <v>0</v>
      </c>
      <c r="N106" s="184">
        <f t="shared" si="49"/>
        <v>0</v>
      </c>
      <c r="O106" s="184">
        <f t="shared" si="49"/>
        <v>0</v>
      </c>
      <c r="P106" s="184">
        <f t="shared" si="49"/>
        <v>0</v>
      </c>
      <c r="Q106" s="184">
        <f t="shared" si="49"/>
        <v>0</v>
      </c>
      <c r="R106" s="184">
        <f t="shared" si="49"/>
        <v>0</v>
      </c>
    </row>
    <row r="107" spans="1:26" s="91" customFormat="1" x14ac:dyDescent="0.25">
      <c r="A107" s="170"/>
      <c r="B107" s="165"/>
      <c r="C107" s="166"/>
      <c r="D107" s="171"/>
      <c r="E107" s="7" t="str">
        <f t="shared" ref="E107:R108" si="50" xml:space="preserve"> E$99</f>
        <v>Nominal return company should have received</v>
      </c>
      <c r="F107" s="184">
        <f t="shared" si="50"/>
        <v>0</v>
      </c>
      <c r="G107" s="184" t="str">
        <f t="shared" si="50"/>
        <v>£m</v>
      </c>
      <c r="H107" s="184">
        <f t="shared" si="50"/>
        <v>0</v>
      </c>
      <c r="I107" s="184">
        <f t="shared" si="50"/>
        <v>0</v>
      </c>
      <c r="J107" s="184">
        <f t="shared" si="50"/>
        <v>0</v>
      </c>
      <c r="K107" s="184">
        <f t="shared" si="50"/>
        <v>0</v>
      </c>
      <c r="L107" s="184">
        <f t="shared" si="50"/>
        <v>0</v>
      </c>
      <c r="M107" s="184">
        <f t="shared" si="50"/>
        <v>1.0206367698927407E-10</v>
      </c>
      <c r="N107" s="184">
        <f t="shared" si="50"/>
        <v>1.0625510916739012E-10</v>
      </c>
      <c r="O107" s="184">
        <f t="shared" si="50"/>
        <v>1.1281629514252627E-10</v>
      </c>
      <c r="P107" s="184">
        <f t="shared" si="50"/>
        <v>1.1775927538795822E-10</v>
      </c>
      <c r="Q107" s="184">
        <f t="shared" si="50"/>
        <v>1.2171825626378458E-10</v>
      </c>
      <c r="R107" s="184">
        <f t="shared" si="50"/>
        <v>0</v>
      </c>
      <c r="S107" s="92"/>
      <c r="T107" s="92"/>
      <c r="U107" s="92"/>
      <c r="V107" s="92"/>
      <c r="W107" s="92"/>
      <c r="X107" s="92"/>
      <c r="Y107" s="92"/>
      <c r="Z107" s="92"/>
    </row>
    <row r="108" spans="1:26" x14ac:dyDescent="0.25">
      <c r="E108" s="7" t="s">
        <v>530</v>
      </c>
      <c r="F108" s="244"/>
      <c r="G108" s="184" t="str">
        <f t="shared" si="50"/>
        <v>£m</v>
      </c>
      <c r="H108" s="244">
        <f>SUM(J108:R108)</f>
        <v>5.6061261295093327E-10</v>
      </c>
      <c r="I108" s="244"/>
      <c r="J108" s="244">
        <f t="shared" ref="J108:R108" si="51">SUM(J106:J107)</f>
        <v>0</v>
      </c>
      <c r="K108" s="244">
        <f t="shared" si="51"/>
        <v>0</v>
      </c>
      <c r="L108" s="244">
        <f t="shared" si="51"/>
        <v>0</v>
      </c>
      <c r="M108" s="244">
        <f t="shared" si="51"/>
        <v>1.0206367698927407E-10</v>
      </c>
      <c r="N108" s="244">
        <f t="shared" si="51"/>
        <v>1.0625510916739012E-10</v>
      </c>
      <c r="O108" s="244">
        <f t="shared" si="51"/>
        <v>1.1281629514252627E-10</v>
      </c>
      <c r="P108" s="244">
        <f t="shared" si="51"/>
        <v>1.1775927538795822E-10</v>
      </c>
      <c r="Q108" s="244">
        <f t="shared" si="51"/>
        <v>1.2171825626378458E-10</v>
      </c>
      <c r="R108" s="244">
        <f t="shared" si="51"/>
        <v>0</v>
      </c>
    </row>
    <row r="110" spans="1:26" x14ac:dyDescent="0.25">
      <c r="A110" s="283" t="s">
        <v>531</v>
      </c>
      <c r="B110" s="284"/>
      <c r="C110" s="285"/>
      <c r="D110" s="285"/>
      <c r="E110" s="285"/>
      <c r="F110" s="285"/>
      <c r="G110" s="285"/>
      <c r="H110" s="285"/>
      <c r="I110" s="285"/>
      <c r="J110" s="285"/>
      <c r="K110" s="285"/>
      <c r="L110" s="285"/>
      <c r="M110" s="285"/>
      <c r="N110" s="285"/>
      <c r="O110" s="285"/>
      <c r="P110" s="285"/>
      <c r="Q110" s="285"/>
      <c r="R110" s="285"/>
    </row>
    <row r="112" spans="1:26" x14ac:dyDescent="0.25">
      <c r="C112" s="110" t="s">
        <v>532</v>
      </c>
    </row>
    <row r="114" spans="1:26" x14ac:dyDescent="0.25">
      <c r="E114" s="7" t="str">
        <f xml:space="preserve"> E$61</f>
        <v>Actual nominal revenue</v>
      </c>
      <c r="F114" s="184">
        <f t="shared" ref="F114:Q114" si="52" xml:space="preserve"> F$61</f>
        <v>0</v>
      </c>
      <c r="G114" s="184" t="str">
        <f t="shared" si="52"/>
        <v>£m</v>
      </c>
      <c r="H114" s="184">
        <f t="shared" si="52"/>
        <v>0</v>
      </c>
      <c r="I114" s="184">
        <f t="shared" si="52"/>
        <v>0</v>
      </c>
      <c r="J114" s="184">
        <f t="shared" si="52"/>
        <v>0</v>
      </c>
      <c r="K114" s="184">
        <f t="shared" si="52"/>
        <v>0</v>
      </c>
      <c r="L114" s="184">
        <f t="shared" si="52"/>
        <v>0</v>
      </c>
      <c r="M114" s="184">
        <f t="shared" si="52"/>
        <v>1.024385950080235E-10</v>
      </c>
      <c r="N114" s="184">
        <f t="shared" si="52"/>
        <v>1.0546951216896688E-10</v>
      </c>
      <c r="O114" s="184">
        <f t="shared" si="52"/>
        <v>1.0879219027505958E-10</v>
      </c>
      <c r="P114" s="184">
        <f t="shared" si="52"/>
        <v>1.1227354036386156E-10</v>
      </c>
      <c r="Q114" s="184">
        <f t="shared" si="52"/>
        <v>1.1586629365550511E-10</v>
      </c>
      <c r="R114" s="184">
        <f xml:space="preserve"> R$61</f>
        <v>0</v>
      </c>
    </row>
    <row r="115" spans="1:26" x14ac:dyDescent="0.25">
      <c r="E115" s="7" t="str">
        <f t="shared" ref="E115:R115" si="53" xml:space="preserve"> E$108</f>
        <v>Total nominal revenue company should have received</v>
      </c>
      <c r="F115" s="184">
        <f t="shared" si="53"/>
        <v>0</v>
      </c>
      <c r="G115" s="184" t="str">
        <f t="shared" si="53"/>
        <v>£m</v>
      </c>
      <c r="H115" s="184">
        <f t="shared" si="53"/>
        <v>5.6061261295093327E-10</v>
      </c>
      <c r="I115" s="184">
        <f t="shared" si="53"/>
        <v>0</v>
      </c>
      <c r="J115" s="184">
        <f t="shared" si="53"/>
        <v>0</v>
      </c>
      <c r="K115" s="184">
        <f t="shared" si="53"/>
        <v>0</v>
      </c>
      <c r="L115" s="184">
        <f t="shared" si="53"/>
        <v>0</v>
      </c>
      <c r="M115" s="184">
        <f t="shared" si="53"/>
        <v>1.0206367698927407E-10</v>
      </c>
      <c r="N115" s="184">
        <f t="shared" si="53"/>
        <v>1.0625510916739012E-10</v>
      </c>
      <c r="O115" s="184">
        <f t="shared" si="53"/>
        <v>1.1281629514252627E-10</v>
      </c>
      <c r="P115" s="184">
        <f t="shared" si="53"/>
        <v>1.1775927538795822E-10</v>
      </c>
      <c r="Q115" s="184">
        <f t="shared" si="53"/>
        <v>1.2171825626378458E-10</v>
      </c>
      <c r="R115" s="184">
        <f t="shared" si="53"/>
        <v>0</v>
      </c>
    </row>
    <row r="116" spans="1:26" s="184" customFormat="1" x14ac:dyDescent="0.25">
      <c r="A116" s="180"/>
      <c r="B116" s="181"/>
      <c r="C116" s="182"/>
      <c r="D116" s="183"/>
      <c r="E116" s="7" t="s">
        <v>533</v>
      </c>
      <c r="G116" s="184" t="str">
        <f t="shared" ref="G116" si="54" xml:space="preserve"> G$99</f>
        <v>£m</v>
      </c>
      <c r="H116" s="244">
        <f>SUM(J116:R116)</f>
        <v>1.5772481479516632E-11</v>
      </c>
      <c r="M116" s="184">
        <f>M115-M114</f>
        <v>-3.7491801874943459E-13</v>
      </c>
      <c r="N116" s="184">
        <f t="shared" ref="N116:Q116" si="55">N115-N114</f>
        <v>7.8559699842324117E-13</v>
      </c>
      <c r="O116" s="184">
        <f t="shared" si="55"/>
        <v>4.0241048674666931E-12</v>
      </c>
      <c r="P116" s="184">
        <f t="shared" si="55"/>
        <v>5.4857350240966618E-12</v>
      </c>
      <c r="Q116" s="184">
        <f t="shared" si="55"/>
        <v>5.8519626082794704E-12</v>
      </c>
      <c r="S116" s="185"/>
      <c r="T116" s="185"/>
      <c r="U116" s="185"/>
      <c r="V116" s="185"/>
      <c r="W116" s="185"/>
      <c r="X116" s="185"/>
      <c r="Y116" s="185"/>
      <c r="Z116" s="185"/>
    </row>
    <row r="118" spans="1:26" x14ac:dyDescent="0.25">
      <c r="A118" s="283" t="s">
        <v>534</v>
      </c>
      <c r="B118" s="284"/>
      <c r="C118" s="285"/>
      <c r="D118" s="285"/>
      <c r="E118" s="285"/>
      <c r="F118" s="285"/>
      <c r="G118" s="285"/>
      <c r="H118" s="285"/>
      <c r="I118" s="285"/>
      <c r="J118" s="285"/>
      <c r="K118" s="285"/>
      <c r="L118" s="285"/>
      <c r="M118" s="285"/>
      <c r="N118" s="285"/>
      <c r="O118" s="285"/>
      <c r="P118" s="285"/>
      <c r="Q118" s="285"/>
      <c r="R118" s="285"/>
    </row>
    <row r="120" spans="1:26" x14ac:dyDescent="0.25">
      <c r="C120" s="110" t="s">
        <v>535</v>
      </c>
    </row>
    <row r="121" spans="1:26" x14ac:dyDescent="0.25">
      <c r="C121" s="110" t="s">
        <v>536</v>
      </c>
    </row>
    <row r="122" spans="1:26" x14ac:dyDescent="0.25">
      <c r="C122" s="110" t="s">
        <v>537</v>
      </c>
    </row>
    <row r="124" spans="1:26" s="205" customFormat="1" x14ac:dyDescent="0.25">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1.9909655450194075E-2</v>
      </c>
      <c r="M124" s="205">
        <f>Index!M$48</f>
        <v>1.9833640562247679E-2</v>
      </c>
      <c r="N124" s="205">
        <f>Index!N$48</f>
        <v>2.0041983108134653E-2</v>
      </c>
      <c r="O124" s="205">
        <f>Index!O$48</f>
        <v>2.0751251595618081E-2</v>
      </c>
      <c r="P124" s="205">
        <f>Index!P$48</f>
        <v>2.1000000000000574E-2</v>
      </c>
      <c r="Q124" s="205">
        <f>Index!Q$48</f>
        <v>2.100000000000124E-2</v>
      </c>
      <c r="R124" s="205">
        <f>Index!R$48</f>
        <v>1.999999999999913E-2</v>
      </c>
    </row>
    <row r="125" spans="1:26" s="205" customFormat="1" x14ac:dyDescent="0.25">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1.1612485258307714E-2</v>
      </c>
      <c r="M125" s="205">
        <f>Index!M$71</f>
        <v>4.424450951415082E-3</v>
      </c>
      <c r="N125" s="205">
        <f>Index!N$71</f>
        <v>9.5456655774606158E-3</v>
      </c>
      <c r="O125" s="205">
        <f>Index!O$71</f>
        <v>1.0752431675141949E-2</v>
      </c>
      <c r="P125" s="205">
        <f>Index!P$71</f>
        <v>1.1000000000000121E-2</v>
      </c>
      <c r="Q125" s="205">
        <f>Index!Q$71</f>
        <v>1.0999999999998566E-2</v>
      </c>
      <c r="R125" s="205">
        <f>Index!R$71</f>
        <v>1.0000000000000675E-2</v>
      </c>
    </row>
    <row r="126" spans="1:26" s="172" customFormat="1" x14ac:dyDescent="0.25">
      <c r="A126" s="173"/>
      <c r="B126" s="174"/>
      <c r="C126" s="175"/>
      <c r="D126" s="176"/>
      <c r="E126" s="172" t="s">
        <v>538</v>
      </c>
      <c r="J126" s="172">
        <f t="shared" ref="J126:L126" si="56">SUM(J124:J125)</f>
        <v>0</v>
      </c>
      <c r="K126" s="172">
        <f t="shared" si="56"/>
        <v>0</v>
      </c>
      <c r="L126" s="172">
        <f t="shared" si="56"/>
        <v>3.1522140708501789E-2</v>
      </c>
      <c r="M126" s="172">
        <f>SUM(M124:M125)</f>
        <v>2.4258091513662761E-2</v>
      </c>
      <c r="N126" s="172">
        <f t="shared" ref="N126:R126" si="57">SUM(N124:N125)</f>
        <v>2.9587648685595269E-2</v>
      </c>
      <c r="O126" s="172">
        <f t="shared" si="57"/>
        <v>3.150368327076003E-2</v>
      </c>
      <c r="P126" s="172">
        <f t="shared" si="57"/>
        <v>3.2000000000000695E-2</v>
      </c>
      <c r="Q126" s="172">
        <f t="shared" si="57"/>
        <v>3.1999999999999806E-2</v>
      </c>
      <c r="R126" s="172">
        <f t="shared" si="57"/>
        <v>2.9999999999999805E-2</v>
      </c>
      <c r="S126" s="177"/>
      <c r="T126" s="177"/>
      <c r="U126" s="177"/>
      <c r="V126" s="177"/>
      <c r="W126" s="177"/>
      <c r="X126" s="177"/>
      <c r="Y126" s="177"/>
      <c r="Z126" s="177"/>
    </row>
    <row r="128" spans="1:26" s="161" customFormat="1" x14ac:dyDescent="0.25">
      <c r="A128" s="157"/>
      <c r="B128" s="158"/>
      <c r="C128" s="159"/>
      <c r="D128" s="160"/>
      <c r="E128" s="161" t="str">
        <f xml:space="preserve"> E$140</f>
        <v>True up Nominal RCV balance BEG</v>
      </c>
      <c r="F128" s="342">
        <f t="shared" ref="F128:R128" si="58" xml:space="preserve"> F$140</f>
        <v>0</v>
      </c>
      <c r="G128" s="161" t="str">
        <f t="shared" si="58"/>
        <v>£m</v>
      </c>
      <c r="H128" s="342">
        <f t="shared" si="58"/>
        <v>0</v>
      </c>
      <c r="I128" s="342">
        <f t="shared" si="58"/>
        <v>0</v>
      </c>
      <c r="J128" s="342">
        <f t="shared" si="58"/>
        <v>0</v>
      </c>
      <c r="K128" s="342">
        <f xml:space="preserve"> K$140</f>
        <v>0</v>
      </c>
      <c r="L128" s="342">
        <f t="shared" si="58"/>
        <v>0</v>
      </c>
      <c r="M128" s="342">
        <f t="shared" si="58"/>
        <v>5.2080146007555897E-9</v>
      </c>
      <c r="N128" s="342">
        <f t="shared" si="58"/>
        <v>5.3343510955452108E-9</v>
      </c>
      <c r="O128" s="342">
        <f t="shared" si="58"/>
        <v>5.4921820017258228E-9</v>
      </c>
      <c r="P128" s="342">
        <f t="shared" si="58"/>
        <v>5.6652059639735622E-9</v>
      </c>
      <c r="Q128" s="342">
        <f t="shared" si="58"/>
        <v>5.8464925548207198E-9</v>
      </c>
      <c r="R128" s="342">
        <f t="shared" si="58"/>
        <v>6.0335803165749821E-9</v>
      </c>
    </row>
    <row r="129" spans="1:16383" x14ac:dyDescent="0.25">
      <c r="E129" s="178" t="str">
        <f xml:space="preserve"> E$126</f>
        <v>True up Indexation percentage</v>
      </c>
      <c r="F129" s="178">
        <f t="shared" ref="F129:R129" si="59" xml:space="preserve"> F$126</f>
        <v>0</v>
      </c>
      <c r="G129" s="178">
        <f t="shared" si="59"/>
        <v>0</v>
      </c>
      <c r="H129" s="178">
        <f t="shared" si="59"/>
        <v>0</v>
      </c>
      <c r="I129" s="178">
        <f t="shared" si="59"/>
        <v>0</v>
      </c>
      <c r="J129" s="178">
        <f t="shared" si="59"/>
        <v>0</v>
      </c>
      <c r="K129" s="178">
        <f t="shared" si="59"/>
        <v>0</v>
      </c>
      <c r="L129" s="178">
        <f t="shared" si="59"/>
        <v>3.1522140708501789E-2</v>
      </c>
      <c r="M129" s="178">
        <f t="shared" si="59"/>
        <v>2.4258091513662761E-2</v>
      </c>
      <c r="N129" s="178">
        <f t="shared" si="59"/>
        <v>2.9587648685595269E-2</v>
      </c>
      <c r="O129" s="178">
        <f t="shared" si="59"/>
        <v>3.150368327076003E-2</v>
      </c>
      <c r="P129" s="178">
        <f t="shared" si="59"/>
        <v>3.2000000000000695E-2</v>
      </c>
      <c r="Q129" s="178">
        <f t="shared" si="59"/>
        <v>3.1999999999999806E-2</v>
      </c>
      <c r="R129" s="178">
        <f t="shared" si="59"/>
        <v>2.9999999999999805E-2</v>
      </c>
    </row>
    <row r="130" spans="1:16383" x14ac:dyDescent="0.25">
      <c r="C130" s="276"/>
      <c r="E130" s="7" t="s">
        <v>539</v>
      </c>
      <c r="G130" s="91" t="s">
        <v>296</v>
      </c>
      <c r="J130" s="246">
        <f>J128*J129</f>
        <v>0</v>
      </c>
      <c r="K130" s="246">
        <f t="shared" ref="K130:L130" si="60">K128*K129</f>
        <v>0</v>
      </c>
      <c r="L130" s="246">
        <f t="shared" si="60"/>
        <v>0</v>
      </c>
      <c r="M130" s="246">
        <f>M128*M129</f>
        <v>1.2633649478962093E-10</v>
      </c>
      <c r="N130" s="246">
        <f t="shared" ref="N130:R130" si="61">N128*N129</f>
        <v>1.5783090618061195E-10</v>
      </c>
      <c r="O130" s="246">
        <f t="shared" si="61"/>
        <v>1.7302396224773913E-10</v>
      </c>
      <c r="P130" s="246">
        <f t="shared" si="61"/>
        <v>1.8128659084715791E-10</v>
      </c>
      <c r="Q130" s="246">
        <f t="shared" si="61"/>
        <v>1.8708776175426189E-10</v>
      </c>
      <c r="R130" s="246">
        <f t="shared" si="61"/>
        <v>1.8100740949724828E-10</v>
      </c>
    </row>
    <row r="132" spans="1:16383" s="205" customFormat="1" x14ac:dyDescent="0.25">
      <c r="A132" s="201"/>
      <c r="B132" s="202"/>
      <c r="C132" s="203"/>
      <c r="D132" s="204"/>
      <c r="E132" s="37" t="str">
        <f xml:space="preserve"> InpR!E$102</f>
        <v>Run-off rate - CPI(H) + RPI wedge - active - DMMY</v>
      </c>
      <c r="F132" s="205">
        <f xml:space="preserve"> InpR!F$102</f>
        <v>0</v>
      </c>
      <c r="G132" s="223" t="str">
        <f xml:space="preserve"> InpR!G$102</f>
        <v>%</v>
      </c>
      <c r="H132" s="205">
        <f xml:space="preserve"> InpR!H$102</f>
        <v>0</v>
      </c>
      <c r="I132" s="205">
        <f xml:space="preserve"> InpR!I$102</f>
        <v>0</v>
      </c>
      <c r="J132" s="205">
        <f xml:space="preserve"> InpR!J$102</f>
        <v>0</v>
      </c>
      <c r="K132" s="205">
        <f xml:space="preserve"> InpR!K$102</f>
        <v>0</v>
      </c>
      <c r="L132" s="205">
        <f xml:space="preserve"> InpR!L$102</f>
        <v>0</v>
      </c>
      <c r="M132" s="205">
        <f xml:space="preserve"> InpR!M$102</f>
        <v>0</v>
      </c>
      <c r="N132" s="205">
        <f xml:space="preserve"> InpR!N$102</f>
        <v>0</v>
      </c>
      <c r="O132" s="205">
        <f xml:space="preserve"> InpR!O$102</f>
        <v>0</v>
      </c>
      <c r="P132" s="205">
        <f xml:space="preserve"> InpR!P$102</f>
        <v>0</v>
      </c>
      <c r="Q132" s="205">
        <f xml:space="preserve"> InpR!Q$102</f>
        <v>0</v>
      </c>
      <c r="R132" s="205">
        <f xml:space="preserve"> InpR!R$102</f>
        <v>0</v>
      </c>
    </row>
    <row r="133" spans="1:16383" s="161" customFormat="1" x14ac:dyDescent="0.25">
      <c r="A133" s="157"/>
      <c r="B133" s="158"/>
      <c r="C133" s="159"/>
      <c r="D133" s="160"/>
      <c r="E133" s="161" t="str">
        <f xml:space="preserve"> E$140</f>
        <v>True up Nominal RCV balance BEG</v>
      </c>
      <c r="F133" s="342">
        <f t="shared" ref="F133:R133" si="62" xml:space="preserve"> F$140</f>
        <v>0</v>
      </c>
      <c r="G133" s="161" t="str">
        <f t="shared" si="62"/>
        <v>£m</v>
      </c>
      <c r="H133" s="342">
        <f t="shared" si="62"/>
        <v>0</v>
      </c>
      <c r="I133" s="342">
        <f t="shared" si="62"/>
        <v>0</v>
      </c>
      <c r="J133" s="342">
        <f t="shared" si="62"/>
        <v>0</v>
      </c>
      <c r="K133" s="342">
        <f t="shared" si="62"/>
        <v>0</v>
      </c>
      <c r="L133" s="342">
        <f t="shared" si="62"/>
        <v>0</v>
      </c>
      <c r="M133" s="342">
        <f t="shared" si="62"/>
        <v>5.2080146007555897E-9</v>
      </c>
      <c r="N133" s="342">
        <f t="shared" si="62"/>
        <v>5.3343510955452108E-9</v>
      </c>
      <c r="O133" s="342">
        <f t="shared" si="62"/>
        <v>5.4921820017258228E-9</v>
      </c>
      <c r="P133" s="342">
        <f t="shared" si="62"/>
        <v>5.6652059639735622E-9</v>
      </c>
      <c r="Q133" s="342">
        <f t="shared" si="62"/>
        <v>5.8464925548207198E-9</v>
      </c>
      <c r="R133" s="342">
        <f t="shared" si="62"/>
        <v>6.0335803165749821E-9</v>
      </c>
    </row>
    <row r="134" spans="1:16383" x14ac:dyDescent="0.25">
      <c r="C134" s="276"/>
      <c r="E134" s="7" t="str">
        <f xml:space="preserve"> E$130</f>
        <v>True up RCV indexation</v>
      </c>
      <c r="F134" s="7">
        <f t="shared" ref="F134:R134" si="63" xml:space="preserve"> F$130</f>
        <v>0</v>
      </c>
      <c r="G134" s="91" t="str">
        <f t="shared" si="63"/>
        <v>£m</v>
      </c>
      <c r="H134" s="7">
        <f t="shared" si="63"/>
        <v>0</v>
      </c>
      <c r="I134" s="7">
        <f t="shared" si="63"/>
        <v>0</v>
      </c>
      <c r="J134" s="246">
        <f t="shared" si="63"/>
        <v>0</v>
      </c>
      <c r="K134" s="246">
        <f t="shared" si="63"/>
        <v>0</v>
      </c>
      <c r="L134" s="246">
        <f t="shared" si="63"/>
        <v>0</v>
      </c>
      <c r="M134" s="246">
        <f t="shared" si="63"/>
        <v>1.2633649478962093E-10</v>
      </c>
      <c r="N134" s="246">
        <f t="shared" si="63"/>
        <v>1.5783090618061195E-10</v>
      </c>
      <c r="O134" s="246">
        <f t="shared" si="63"/>
        <v>1.7302396224773913E-10</v>
      </c>
      <c r="P134" s="246">
        <f t="shared" si="63"/>
        <v>1.8128659084715791E-10</v>
      </c>
      <c r="Q134" s="246">
        <f t="shared" si="63"/>
        <v>1.8708776175426189E-10</v>
      </c>
      <c r="R134" s="246">
        <f t="shared" si="63"/>
        <v>1.8100740949724828E-10</v>
      </c>
    </row>
    <row r="135" spans="1:16383" x14ac:dyDescent="0.25">
      <c r="C135" s="276"/>
      <c r="E135" s="7" t="s">
        <v>540</v>
      </c>
      <c r="F135" s="247"/>
      <c r="G135" s="162" t="s">
        <v>296</v>
      </c>
      <c r="H135" s="247"/>
      <c r="I135" s="247"/>
      <c r="J135" s="246">
        <f t="shared" ref="J135:L135" si="64" xml:space="preserve"> (J133+J134) * J132</f>
        <v>0</v>
      </c>
      <c r="K135" s="246">
        <f t="shared" si="64"/>
        <v>0</v>
      </c>
      <c r="L135" s="246">
        <f t="shared" si="64"/>
        <v>0</v>
      </c>
      <c r="M135" s="246">
        <f xml:space="preserve"> (M133+M134) * M132</f>
        <v>0</v>
      </c>
      <c r="N135" s="246">
        <f t="shared" ref="N135:R135" si="65" xml:space="preserve"> (N133+N134) * N132</f>
        <v>0</v>
      </c>
      <c r="O135" s="246">
        <f t="shared" si="65"/>
        <v>0</v>
      </c>
      <c r="P135" s="246">
        <f t="shared" si="65"/>
        <v>0</v>
      </c>
      <c r="Q135" s="246">
        <f t="shared" si="65"/>
        <v>0</v>
      </c>
      <c r="R135" s="246">
        <f t="shared" si="65"/>
        <v>0</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x14ac:dyDescent="0.25">
      <c r="F136" s="138"/>
      <c r="G136" s="138"/>
      <c r="H136" s="138"/>
    </row>
    <row r="137" spans="1:16383" s="200" customFormat="1" x14ac:dyDescent="0.25">
      <c r="A137" s="196"/>
      <c r="B137" s="197"/>
      <c r="C137" s="198"/>
      <c r="D137" s="199"/>
      <c r="E137" s="200" t="str">
        <f>InpR!$E$95</f>
        <v>RCV - CPI(H) + RPI wedge initial balance - nominal - DMMY</v>
      </c>
      <c r="F137" s="250">
        <f>InpR!$F$95</f>
        <v>5.2080146007555897E-9</v>
      </c>
      <c r="G137" s="249" t="str">
        <f>InpR!$G$95</f>
        <v>£m</v>
      </c>
      <c r="H137" s="30"/>
    </row>
    <row r="138" spans="1:16383" s="37" customFormat="1" x14ac:dyDescent="0.25">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x14ac:dyDescent="0.25">
      <c r="A139" s="48"/>
      <c r="B139" s="59"/>
      <c r="C139" s="108"/>
      <c r="D139" s="53"/>
    </row>
    <row r="140" spans="1:16383" x14ac:dyDescent="0.25">
      <c r="A140" s="47"/>
      <c r="B140" s="51"/>
      <c r="C140" s="278"/>
      <c r="D140" s="56"/>
      <c r="E140" s="7" t="s">
        <v>541</v>
      </c>
      <c r="G140" s="162" t="s">
        <v>296</v>
      </c>
      <c r="J140" s="242">
        <f t="shared" ref="J140" si="66" xml:space="preserve"> I143</f>
        <v>0</v>
      </c>
      <c r="K140" s="242">
        <f t="shared" ref="K140" si="67" xml:space="preserve"> J143</f>
        <v>0</v>
      </c>
      <c r="L140" s="242">
        <f t="shared" ref="L140" si="68" xml:space="preserve"> K143</f>
        <v>0</v>
      </c>
      <c r="M140" s="242">
        <f t="shared" ref="M140" si="69" xml:space="preserve"> L143</f>
        <v>5.2080146007555897E-9</v>
      </c>
      <c r="N140" s="242">
        <f t="shared" ref="N140" si="70" xml:space="preserve"> M143</f>
        <v>5.3343510955452108E-9</v>
      </c>
      <c r="O140" s="242">
        <f t="shared" ref="O140" si="71" xml:space="preserve"> N143</f>
        <v>5.4921820017258228E-9</v>
      </c>
      <c r="P140" s="242">
        <f t="shared" ref="P140" si="72" xml:space="preserve"> O143</f>
        <v>5.6652059639735622E-9</v>
      </c>
      <c r="Q140" s="242">
        <f t="shared" ref="Q140" si="73" xml:space="preserve"> P143</f>
        <v>5.8464925548207198E-9</v>
      </c>
      <c r="R140" s="242">
        <f t="shared" ref="R140" si="74" xml:space="preserve"> Q143</f>
        <v>6.0335803165749821E-9</v>
      </c>
    </row>
    <row r="141" spans="1:16383" x14ac:dyDescent="0.25">
      <c r="A141" s="47"/>
      <c r="B141" s="51"/>
      <c r="C141" s="111"/>
      <c r="D141" s="56" t="s">
        <v>503</v>
      </c>
      <c r="E141" s="7" t="str">
        <f t="shared" ref="E141:R141" si="75" xml:space="preserve"> E$130</f>
        <v>True up RCV indexation</v>
      </c>
      <c r="F141" s="242">
        <f t="shared" si="75"/>
        <v>0</v>
      </c>
      <c r="G141" s="242" t="str">
        <f t="shared" si="75"/>
        <v>£m</v>
      </c>
      <c r="H141" s="242">
        <f t="shared" si="75"/>
        <v>0</v>
      </c>
      <c r="I141" s="242">
        <f t="shared" si="75"/>
        <v>0</v>
      </c>
      <c r="J141" s="242">
        <f t="shared" si="75"/>
        <v>0</v>
      </c>
      <c r="K141" s="242">
        <f t="shared" si="75"/>
        <v>0</v>
      </c>
      <c r="L141" s="242">
        <f t="shared" si="75"/>
        <v>0</v>
      </c>
      <c r="M141" s="242">
        <f t="shared" si="75"/>
        <v>1.2633649478962093E-10</v>
      </c>
      <c r="N141" s="242">
        <f t="shared" si="75"/>
        <v>1.5783090618061195E-10</v>
      </c>
      <c r="O141" s="242">
        <f t="shared" si="75"/>
        <v>1.7302396224773913E-10</v>
      </c>
      <c r="P141" s="242">
        <f t="shared" si="75"/>
        <v>1.8128659084715791E-10</v>
      </c>
      <c r="Q141" s="242">
        <f t="shared" si="75"/>
        <v>1.8708776175426189E-10</v>
      </c>
      <c r="R141" s="242">
        <f t="shared" si="75"/>
        <v>1.8100740949724828E-10</v>
      </c>
    </row>
    <row r="142" spans="1:16383" x14ac:dyDescent="0.25">
      <c r="A142" s="47"/>
      <c r="B142" s="51"/>
      <c r="C142" s="111"/>
      <c r="D142" s="56" t="s">
        <v>504</v>
      </c>
      <c r="E142" s="7" t="str">
        <f t="shared" ref="E142:R142" si="76" xml:space="preserve"> E$135</f>
        <v>True up Nominal RCV run-off</v>
      </c>
      <c r="F142" s="242">
        <f t="shared" si="76"/>
        <v>0</v>
      </c>
      <c r="G142" s="242" t="str">
        <f t="shared" si="76"/>
        <v>£m</v>
      </c>
      <c r="H142" s="242">
        <f t="shared" si="76"/>
        <v>0</v>
      </c>
      <c r="I142" s="242">
        <f t="shared" si="76"/>
        <v>0</v>
      </c>
      <c r="J142" s="242">
        <f t="shared" si="76"/>
        <v>0</v>
      </c>
      <c r="K142" s="242">
        <f t="shared" si="76"/>
        <v>0</v>
      </c>
      <c r="L142" s="242">
        <f t="shared" si="76"/>
        <v>0</v>
      </c>
      <c r="M142" s="242">
        <f t="shared" si="76"/>
        <v>0</v>
      </c>
      <c r="N142" s="242">
        <f t="shared" si="76"/>
        <v>0</v>
      </c>
      <c r="O142" s="242">
        <f t="shared" si="76"/>
        <v>0</v>
      </c>
      <c r="P142" s="242">
        <f t="shared" si="76"/>
        <v>0</v>
      </c>
      <c r="Q142" s="242">
        <f t="shared" si="76"/>
        <v>0</v>
      </c>
      <c r="R142" s="242">
        <f t="shared" si="76"/>
        <v>0</v>
      </c>
    </row>
    <row r="143" spans="1:16383" s="138" customFormat="1" x14ac:dyDescent="0.25">
      <c r="A143" s="134"/>
      <c r="B143" s="135"/>
      <c r="C143" s="277"/>
      <c r="D143" s="137"/>
      <c r="E143" s="138" t="s">
        <v>542</v>
      </c>
      <c r="G143" s="163" t="s">
        <v>296</v>
      </c>
      <c r="J143" s="243">
        <f t="shared" ref="J143:K143" si="77" xml:space="preserve"> IF( J138 = 1, $F137, J140 + J141 - J142)</f>
        <v>0</v>
      </c>
      <c r="K143" s="243">
        <f t="shared" si="77"/>
        <v>0</v>
      </c>
      <c r="L143" s="243">
        <f xml:space="preserve"> IF( L138 = 1, $F137, L140 + L141 - L142)</f>
        <v>5.2080146007555897E-9</v>
      </c>
      <c r="M143" s="243">
        <f t="shared" ref="M143:R143" si="78" xml:space="preserve"> IF( M138 = 1, $F137, M140 + M141 - M142)</f>
        <v>5.3343510955452108E-9</v>
      </c>
      <c r="N143" s="243">
        <f t="shared" si="78"/>
        <v>5.4921820017258228E-9</v>
      </c>
      <c r="O143" s="243">
        <f t="shared" si="78"/>
        <v>5.6652059639735622E-9</v>
      </c>
      <c r="P143" s="243">
        <f t="shared" si="78"/>
        <v>5.8464925548207198E-9</v>
      </c>
      <c r="Q143" s="243">
        <f t="shared" si="78"/>
        <v>6.0335803165749821E-9</v>
      </c>
      <c r="R143" s="243">
        <f t="shared" si="78"/>
        <v>6.2145877260722306E-9</v>
      </c>
    </row>
    <row r="145" spans="1:18" s="92" customFormat="1" x14ac:dyDescent="0.25">
      <c r="A145" s="164"/>
      <c r="B145" s="165"/>
      <c r="C145" s="166"/>
      <c r="D145" s="167"/>
      <c r="E145" s="179" t="str">
        <f t="shared" ref="E145:R145" si="79" xml:space="preserve"> E$140</f>
        <v>True up Nominal RCV balance BEG</v>
      </c>
      <c r="F145" s="185">
        <f t="shared" si="79"/>
        <v>0</v>
      </c>
      <c r="G145" s="185" t="str">
        <f t="shared" si="79"/>
        <v>£m</v>
      </c>
      <c r="H145" s="185">
        <f t="shared" si="79"/>
        <v>0</v>
      </c>
      <c r="I145" s="185">
        <f t="shared" si="79"/>
        <v>0</v>
      </c>
      <c r="J145" s="185">
        <f t="shared" si="79"/>
        <v>0</v>
      </c>
      <c r="K145" s="185">
        <f t="shared" si="79"/>
        <v>0</v>
      </c>
      <c r="L145" s="185">
        <f t="shared" si="79"/>
        <v>0</v>
      </c>
      <c r="M145" s="185">
        <f t="shared" si="79"/>
        <v>5.2080146007555897E-9</v>
      </c>
      <c r="N145" s="185">
        <f t="shared" si="79"/>
        <v>5.3343510955452108E-9</v>
      </c>
      <c r="O145" s="185">
        <f t="shared" si="79"/>
        <v>5.4921820017258228E-9</v>
      </c>
      <c r="P145" s="185">
        <f t="shared" si="79"/>
        <v>5.6652059639735622E-9</v>
      </c>
      <c r="Q145" s="185">
        <f t="shared" si="79"/>
        <v>5.8464925548207198E-9</v>
      </c>
      <c r="R145" s="185">
        <f t="shared" si="79"/>
        <v>6.0335803165749821E-9</v>
      </c>
    </row>
    <row r="146" spans="1:18" s="92" customFormat="1" x14ac:dyDescent="0.25">
      <c r="A146" s="164"/>
      <c r="B146" s="165"/>
      <c r="C146" s="166"/>
      <c r="D146" s="167"/>
      <c r="E146" s="179" t="str">
        <f t="shared" ref="E146:R146" si="80" xml:space="preserve"> E$130</f>
        <v>True up RCV indexation</v>
      </c>
      <c r="F146" s="185">
        <f t="shared" si="80"/>
        <v>0</v>
      </c>
      <c r="G146" s="185" t="str">
        <f t="shared" si="80"/>
        <v>£m</v>
      </c>
      <c r="H146" s="185">
        <f t="shared" si="80"/>
        <v>0</v>
      </c>
      <c r="I146" s="185">
        <f t="shared" si="80"/>
        <v>0</v>
      </c>
      <c r="J146" s="185">
        <f t="shared" si="80"/>
        <v>0</v>
      </c>
      <c r="K146" s="185">
        <f t="shared" si="80"/>
        <v>0</v>
      </c>
      <c r="L146" s="185">
        <f t="shared" si="80"/>
        <v>0</v>
      </c>
      <c r="M146" s="185">
        <f t="shared" si="80"/>
        <v>1.2633649478962093E-10</v>
      </c>
      <c r="N146" s="185">
        <f t="shared" si="80"/>
        <v>1.5783090618061195E-10</v>
      </c>
      <c r="O146" s="185">
        <f t="shared" si="80"/>
        <v>1.7302396224773913E-10</v>
      </c>
      <c r="P146" s="185">
        <f t="shared" si="80"/>
        <v>1.8128659084715791E-10</v>
      </c>
      <c r="Q146" s="185">
        <f t="shared" si="80"/>
        <v>1.8708776175426189E-10</v>
      </c>
      <c r="R146" s="185">
        <f t="shared" si="80"/>
        <v>1.8100740949724828E-10</v>
      </c>
    </row>
    <row r="147" spans="1:18" s="92" customFormat="1" x14ac:dyDescent="0.25">
      <c r="A147" s="164"/>
      <c r="B147" s="165"/>
      <c r="C147" s="166"/>
      <c r="D147" s="167"/>
      <c r="E147" s="179" t="str">
        <f t="shared" ref="E147:R147" si="81" xml:space="preserve"> E$143</f>
        <v>True up Nominal RCV balance END</v>
      </c>
      <c r="F147" s="185">
        <f t="shared" si="81"/>
        <v>0</v>
      </c>
      <c r="G147" s="185" t="str">
        <f t="shared" si="81"/>
        <v>£m</v>
      </c>
      <c r="H147" s="185">
        <f t="shared" si="81"/>
        <v>0</v>
      </c>
      <c r="I147" s="185">
        <f t="shared" si="81"/>
        <v>0</v>
      </c>
      <c r="J147" s="185">
        <f t="shared" si="81"/>
        <v>0</v>
      </c>
      <c r="K147" s="185">
        <f t="shared" si="81"/>
        <v>0</v>
      </c>
      <c r="L147" s="185">
        <f t="shared" si="81"/>
        <v>5.2080146007555897E-9</v>
      </c>
      <c r="M147" s="185">
        <f t="shared" si="81"/>
        <v>5.3343510955452108E-9</v>
      </c>
      <c r="N147" s="185">
        <f t="shared" si="81"/>
        <v>5.4921820017258228E-9</v>
      </c>
      <c r="O147" s="185">
        <f t="shared" si="81"/>
        <v>5.6652059639735622E-9</v>
      </c>
      <c r="P147" s="185">
        <f t="shared" si="81"/>
        <v>5.8464925548207198E-9</v>
      </c>
      <c r="Q147" s="185">
        <f t="shared" si="81"/>
        <v>6.0335803165749821E-9</v>
      </c>
      <c r="R147" s="185">
        <f t="shared" si="81"/>
        <v>6.2145877260722306E-9</v>
      </c>
    </row>
    <row r="148" spans="1:18" x14ac:dyDescent="0.25">
      <c r="A148" s="49"/>
      <c r="C148" s="276"/>
      <c r="D148" s="57"/>
      <c r="E148" s="7" t="s">
        <v>543</v>
      </c>
      <c r="F148" s="244"/>
      <c r="G148" s="185" t="s">
        <v>296</v>
      </c>
      <c r="H148" s="244"/>
      <c r="I148" s="244"/>
      <c r="J148" s="185">
        <f t="shared" ref="J148:L148" si="82" xml:space="preserve"> ( (J145+J146) + J147) / 2</f>
        <v>0</v>
      </c>
      <c r="K148" s="185">
        <f t="shared" si="82"/>
        <v>0</v>
      </c>
      <c r="L148" s="185">
        <f t="shared" si="82"/>
        <v>2.6040073003777948E-9</v>
      </c>
      <c r="M148" s="185">
        <f xml:space="preserve"> ( (M145+M146) + M147) / 2</f>
        <v>5.3343510955452108E-9</v>
      </c>
      <c r="N148" s="185">
        <f t="shared" ref="N148:R148" si="83" xml:space="preserve"> ( (N145+N146) + N147) / 2</f>
        <v>5.4921820017258228E-9</v>
      </c>
      <c r="O148" s="185">
        <f t="shared" si="83"/>
        <v>5.6652059639735622E-9</v>
      </c>
      <c r="P148" s="185">
        <f t="shared" si="83"/>
        <v>5.8464925548207198E-9</v>
      </c>
      <c r="Q148" s="185">
        <f t="shared" si="83"/>
        <v>6.0335803165749821E-9</v>
      </c>
      <c r="R148" s="185">
        <f t="shared" si="83"/>
        <v>6.2145877260722306E-9</v>
      </c>
    </row>
    <row r="150" spans="1:18" s="205" customFormat="1" x14ac:dyDescent="0.25">
      <c r="A150" s="201"/>
      <c r="B150" s="202"/>
      <c r="C150" s="203"/>
      <c r="D150" s="204"/>
      <c r="E150" s="205" t="str">
        <f xml:space="preserve"> InpR!E$109</f>
        <v>WACC on RCV - CPI(H) + RPI wedge bf and additions - DMMY</v>
      </c>
      <c r="F150" s="205">
        <f xml:space="preserve"> InpR!F$109</f>
        <v>0</v>
      </c>
      <c r="G150" s="223" t="str">
        <f xml:space="preserve"> InpR!G$109</f>
        <v>%</v>
      </c>
      <c r="H150" s="205">
        <f xml:space="preserve"> InpR!H$109</f>
        <v>0</v>
      </c>
      <c r="I150" s="205">
        <f xml:space="preserve"> InpR!I$109</f>
        <v>0</v>
      </c>
      <c r="J150" s="205">
        <f xml:space="preserve"> InpR!J$109</f>
        <v>0</v>
      </c>
      <c r="K150" s="205">
        <f xml:space="preserve"> InpR!K$109</f>
        <v>0</v>
      </c>
      <c r="L150" s="205">
        <f xml:space="preserve"> InpR!L$109</f>
        <v>0</v>
      </c>
      <c r="M150" s="205">
        <f xml:space="preserve"> InpR!M$109</f>
        <v>1.920357193840716E-2</v>
      </c>
      <c r="N150" s="205">
        <f xml:space="preserve"> InpR!N$109</f>
        <v>1.920357193840716E-2</v>
      </c>
      <c r="O150" s="205">
        <f xml:space="preserve"> InpR!O$109</f>
        <v>1.920357193840716E-2</v>
      </c>
      <c r="P150" s="205">
        <f xml:space="preserve"> InpR!P$109</f>
        <v>1.920357193840716E-2</v>
      </c>
      <c r="Q150" s="205">
        <f xml:space="preserve"> InpR!Q$109</f>
        <v>1.920357193840716E-2</v>
      </c>
      <c r="R150" s="205">
        <f xml:space="preserve"> InpR!R$109</f>
        <v>0</v>
      </c>
    </row>
    <row r="151" spans="1:18" s="92" customFormat="1" x14ac:dyDescent="0.25">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18" s="92" customFormat="1" x14ac:dyDescent="0.25">
      <c r="A152" s="164"/>
      <c r="B152" s="165"/>
      <c r="C152" s="166"/>
      <c r="D152" s="167"/>
      <c r="E152" s="179" t="str">
        <f xml:space="preserve"> E$148</f>
        <v>True up Nominal RCV average balance</v>
      </c>
      <c r="F152" s="185">
        <f t="shared" ref="F152:R152" si="84" xml:space="preserve"> F$148</f>
        <v>0</v>
      </c>
      <c r="G152" s="185" t="str">
        <f t="shared" si="84"/>
        <v>£m</v>
      </c>
      <c r="H152" s="185">
        <f t="shared" si="84"/>
        <v>0</v>
      </c>
      <c r="I152" s="185">
        <f t="shared" si="84"/>
        <v>0</v>
      </c>
      <c r="J152" s="185">
        <f t="shared" si="84"/>
        <v>0</v>
      </c>
      <c r="K152" s="185">
        <f t="shared" si="84"/>
        <v>0</v>
      </c>
      <c r="L152" s="185">
        <f t="shared" si="84"/>
        <v>2.6040073003777948E-9</v>
      </c>
      <c r="M152" s="185">
        <f t="shared" si="84"/>
        <v>5.3343510955452108E-9</v>
      </c>
      <c r="N152" s="185">
        <f t="shared" si="84"/>
        <v>5.4921820017258228E-9</v>
      </c>
      <c r="O152" s="185">
        <f t="shared" si="84"/>
        <v>5.6652059639735622E-9</v>
      </c>
      <c r="P152" s="185">
        <f t="shared" si="84"/>
        <v>5.8464925548207198E-9</v>
      </c>
      <c r="Q152" s="185">
        <f t="shared" si="84"/>
        <v>6.0335803165749821E-9</v>
      </c>
      <c r="R152" s="185">
        <f t="shared" si="84"/>
        <v>6.2145877260722306E-9</v>
      </c>
    </row>
    <row r="153" spans="1:18" x14ac:dyDescent="0.25">
      <c r="C153" s="276"/>
      <c r="E153" s="7" t="s">
        <v>544</v>
      </c>
      <c r="F153" s="244"/>
      <c r="G153" s="184" t="s">
        <v>296</v>
      </c>
      <c r="H153" s="244"/>
      <c r="I153" s="244"/>
      <c r="J153" s="246">
        <f t="shared" ref="J153:K153" si="85">J150*J151*J152</f>
        <v>0</v>
      </c>
      <c r="K153" s="246">
        <f t="shared" si="85"/>
        <v>0</v>
      </c>
      <c r="L153" s="246">
        <f>L150*L151*L152</f>
        <v>0</v>
      </c>
      <c r="M153" s="246">
        <f t="shared" ref="M153:R153" si="86">M150*M151*M152</f>
        <v>1.024385950080235E-10</v>
      </c>
      <c r="N153" s="246">
        <f t="shared" si="86"/>
        <v>1.0546951216896688E-10</v>
      </c>
      <c r="O153" s="246">
        <f t="shared" si="86"/>
        <v>1.0879219027505958E-10</v>
      </c>
      <c r="P153" s="246">
        <f t="shared" si="86"/>
        <v>1.1227354036386156E-10</v>
      </c>
      <c r="Q153" s="246">
        <f t="shared" si="86"/>
        <v>1.1586629365550511E-10</v>
      </c>
      <c r="R153" s="246">
        <f t="shared" si="86"/>
        <v>0</v>
      </c>
    </row>
    <row r="154" spans="1:18" x14ac:dyDescent="0.25">
      <c r="M154" s="187"/>
      <c r="N154" s="187"/>
      <c r="O154" s="187"/>
      <c r="P154" s="187"/>
      <c r="Q154" s="187"/>
    </row>
    <row r="155" spans="1:18" s="92" customFormat="1" x14ac:dyDescent="0.25">
      <c r="A155" s="164"/>
      <c r="B155" s="165"/>
      <c r="C155" s="166"/>
      <c r="D155" s="167"/>
      <c r="E155" s="179" t="str">
        <f xml:space="preserve"> E$135</f>
        <v>True up Nominal RCV run-off</v>
      </c>
      <c r="F155" s="185">
        <f t="shared" ref="F155:R155" si="87" xml:space="preserve"> F$135</f>
        <v>0</v>
      </c>
      <c r="G155" s="185" t="str">
        <f t="shared" si="87"/>
        <v>£m</v>
      </c>
      <c r="H155" s="185">
        <f t="shared" si="87"/>
        <v>0</v>
      </c>
      <c r="I155" s="185">
        <f t="shared" si="87"/>
        <v>0</v>
      </c>
      <c r="J155" s="185">
        <f t="shared" si="87"/>
        <v>0</v>
      </c>
      <c r="K155" s="185">
        <f t="shared" si="87"/>
        <v>0</v>
      </c>
      <c r="L155" s="185">
        <f t="shared" si="87"/>
        <v>0</v>
      </c>
      <c r="M155" s="185">
        <f t="shared" si="87"/>
        <v>0</v>
      </c>
      <c r="N155" s="185">
        <f t="shared" si="87"/>
        <v>0</v>
      </c>
      <c r="O155" s="185">
        <f t="shared" si="87"/>
        <v>0</v>
      </c>
      <c r="P155" s="185">
        <f t="shared" si="87"/>
        <v>0</v>
      </c>
      <c r="Q155" s="185">
        <f t="shared" si="87"/>
        <v>0</v>
      </c>
      <c r="R155" s="185">
        <f t="shared" si="87"/>
        <v>0</v>
      </c>
    </row>
    <row r="156" spans="1:18" s="92" customFormat="1" x14ac:dyDescent="0.25">
      <c r="A156" s="164"/>
      <c r="B156" s="165"/>
      <c r="C156" s="166"/>
      <c r="D156" s="167"/>
      <c r="E156" s="179" t="str">
        <f xml:space="preserve"> E$153</f>
        <v>True up Nominal return</v>
      </c>
      <c r="F156" s="185">
        <f t="shared" ref="F156:R156" si="88" xml:space="preserve"> F$153</f>
        <v>0</v>
      </c>
      <c r="G156" s="185" t="str">
        <f t="shared" si="88"/>
        <v>£m</v>
      </c>
      <c r="H156" s="185">
        <f t="shared" si="88"/>
        <v>0</v>
      </c>
      <c r="I156" s="185">
        <f t="shared" si="88"/>
        <v>0</v>
      </c>
      <c r="J156" s="185">
        <f t="shared" si="88"/>
        <v>0</v>
      </c>
      <c r="K156" s="185">
        <f t="shared" si="88"/>
        <v>0</v>
      </c>
      <c r="L156" s="185">
        <f t="shared" si="88"/>
        <v>0</v>
      </c>
      <c r="M156" s="185">
        <f t="shared" si="88"/>
        <v>1.024385950080235E-10</v>
      </c>
      <c r="N156" s="185">
        <f t="shared" si="88"/>
        <v>1.0546951216896688E-10</v>
      </c>
      <c r="O156" s="185">
        <f t="shared" si="88"/>
        <v>1.0879219027505958E-10</v>
      </c>
      <c r="P156" s="185">
        <f t="shared" si="88"/>
        <v>1.1227354036386156E-10</v>
      </c>
      <c r="Q156" s="185">
        <f t="shared" si="88"/>
        <v>1.1586629365550511E-10</v>
      </c>
      <c r="R156" s="185">
        <f t="shared" si="88"/>
        <v>0</v>
      </c>
    </row>
    <row r="157" spans="1:18" x14ac:dyDescent="0.25">
      <c r="C157" s="276"/>
      <c r="E157" s="7" t="s">
        <v>545</v>
      </c>
      <c r="F157" s="244"/>
      <c r="G157" s="184" t="str">
        <f t="shared" ref="G157" si="89">G$270</f>
        <v>£m</v>
      </c>
      <c r="H157" s="244">
        <f>SUM(J157:R157)</f>
        <v>5.448401314714167E-10</v>
      </c>
      <c r="I157" s="244"/>
      <c r="J157" s="244">
        <f t="shared" ref="J157:K157" si="90">SUM(J155:J156)</f>
        <v>0</v>
      </c>
      <c r="K157" s="244">
        <f t="shared" si="90"/>
        <v>0</v>
      </c>
      <c r="L157" s="244">
        <f>SUM(L155:L156)</f>
        <v>0</v>
      </c>
      <c r="M157" s="244">
        <f t="shared" ref="M157:R157" si="91">SUM(M155:M156)</f>
        <v>1.024385950080235E-10</v>
      </c>
      <c r="N157" s="244">
        <f t="shared" si="91"/>
        <v>1.0546951216896688E-10</v>
      </c>
      <c r="O157" s="244">
        <f t="shared" si="91"/>
        <v>1.0879219027505958E-10</v>
      </c>
      <c r="P157" s="244">
        <f t="shared" si="91"/>
        <v>1.1227354036386156E-10</v>
      </c>
      <c r="Q157" s="244">
        <f t="shared" si="91"/>
        <v>1.1586629365550511E-10</v>
      </c>
      <c r="R157" s="244">
        <f t="shared" si="91"/>
        <v>0</v>
      </c>
    </row>
    <row r="159" spans="1:18" x14ac:dyDescent="0.25">
      <c r="C159" s="276"/>
      <c r="E159" s="7" t="str">
        <f xml:space="preserve"> E$157</f>
        <v>Total True up Nominal revenue to company</v>
      </c>
      <c r="F159" s="244">
        <f t="shared" ref="F159:R159" si="92" xml:space="preserve"> F$157</f>
        <v>0</v>
      </c>
      <c r="G159" s="184" t="str">
        <f t="shared" si="92"/>
        <v>£m</v>
      </c>
      <c r="H159" s="244">
        <f t="shared" si="92"/>
        <v>5.448401314714167E-10</v>
      </c>
      <c r="I159" s="244">
        <f t="shared" si="92"/>
        <v>0</v>
      </c>
      <c r="J159" s="244">
        <f t="shared" si="92"/>
        <v>0</v>
      </c>
      <c r="K159" s="244">
        <f t="shared" si="92"/>
        <v>0</v>
      </c>
      <c r="L159" s="244">
        <f t="shared" si="92"/>
        <v>0</v>
      </c>
      <c r="M159" s="244">
        <f t="shared" si="92"/>
        <v>1.024385950080235E-10</v>
      </c>
      <c r="N159" s="244">
        <f t="shared" si="92"/>
        <v>1.0546951216896688E-10</v>
      </c>
      <c r="O159" s="244">
        <f t="shared" si="92"/>
        <v>1.0879219027505958E-10</v>
      </c>
      <c r="P159" s="244">
        <f t="shared" si="92"/>
        <v>1.1227354036386156E-10</v>
      </c>
      <c r="Q159" s="244">
        <f t="shared" si="92"/>
        <v>1.1586629365550511E-10</v>
      </c>
      <c r="R159" s="244">
        <f t="shared" si="92"/>
        <v>0</v>
      </c>
    </row>
    <row r="160" spans="1:18" x14ac:dyDescent="0.25">
      <c r="E160" s="7" t="str">
        <f t="shared" ref="E160:R160" si="93" xml:space="preserve"> E$108</f>
        <v>Total nominal revenue company should have received</v>
      </c>
      <c r="F160" s="184">
        <f t="shared" si="93"/>
        <v>0</v>
      </c>
      <c r="G160" s="184" t="str">
        <f t="shared" si="93"/>
        <v>£m</v>
      </c>
      <c r="H160" s="184">
        <f t="shared" si="93"/>
        <v>5.6061261295093327E-10</v>
      </c>
      <c r="I160" s="184">
        <f t="shared" si="93"/>
        <v>0</v>
      </c>
      <c r="J160" s="184">
        <f t="shared" si="93"/>
        <v>0</v>
      </c>
      <c r="K160" s="184">
        <f t="shared" si="93"/>
        <v>0</v>
      </c>
      <c r="L160" s="184">
        <f t="shared" si="93"/>
        <v>0</v>
      </c>
      <c r="M160" s="184">
        <f t="shared" si="93"/>
        <v>1.0206367698927407E-10</v>
      </c>
      <c r="N160" s="184">
        <f t="shared" si="93"/>
        <v>1.0625510916739012E-10</v>
      </c>
      <c r="O160" s="184">
        <f t="shared" si="93"/>
        <v>1.1281629514252627E-10</v>
      </c>
      <c r="P160" s="184">
        <f t="shared" si="93"/>
        <v>1.1775927538795822E-10</v>
      </c>
      <c r="Q160" s="184">
        <f t="shared" si="93"/>
        <v>1.2171825626378458E-10</v>
      </c>
      <c r="R160" s="184">
        <f t="shared" si="93"/>
        <v>0</v>
      </c>
    </row>
    <row r="161" spans="1:16383" s="185" customFormat="1" x14ac:dyDescent="0.25">
      <c r="A161" s="252"/>
      <c r="B161" s="181"/>
      <c r="C161" s="182"/>
      <c r="D161" s="253"/>
      <c r="E161" s="7" t="s">
        <v>546</v>
      </c>
      <c r="G161" s="185" t="str">
        <f t="shared" ref="G161" si="94" xml:space="preserve"> G$268</f>
        <v>£m</v>
      </c>
      <c r="H161" s="185">
        <f xml:space="preserve"> SUM(J161:R161)</f>
        <v>1.5772481479516632E-11</v>
      </c>
      <c r="J161" s="185">
        <f t="shared" ref="J161:K161" si="95">J160-J159</f>
        <v>0</v>
      </c>
      <c r="K161" s="185">
        <f t="shared" si="95"/>
        <v>0</v>
      </c>
      <c r="L161" s="185">
        <f>L160-L159</f>
        <v>0</v>
      </c>
      <c r="M161" s="185">
        <f>M160-M159</f>
        <v>-3.7491801874943459E-13</v>
      </c>
      <c r="N161" s="185">
        <f t="shared" ref="N161:R161" si="96">N160-N159</f>
        <v>7.8559699842324117E-13</v>
      </c>
      <c r="O161" s="185">
        <f t="shared" si="96"/>
        <v>4.0241048674666931E-12</v>
      </c>
      <c r="P161" s="185">
        <f t="shared" si="96"/>
        <v>5.4857350240966618E-12</v>
      </c>
      <c r="Q161" s="185">
        <f t="shared" si="96"/>
        <v>5.8519626082794704E-12</v>
      </c>
      <c r="R161" s="185">
        <f t="shared" si="96"/>
        <v>0</v>
      </c>
    </row>
    <row r="163" spans="1:16383" s="185" customFormat="1" x14ac:dyDescent="0.25">
      <c r="A163" s="252"/>
      <c r="B163" s="181"/>
      <c r="C163" s="182"/>
      <c r="D163" s="253"/>
      <c r="E163" s="7" t="str">
        <f xml:space="preserve"> E$161</f>
        <v>Value of True up nominal</v>
      </c>
      <c r="F163" s="185">
        <f t="shared" ref="F163:R163" si="97" xml:space="preserve"> F$161</f>
        <v>0</v>
      </c>
      <c r="G163" s="185" t="str">
        <f t="shared" si="97"/>
        <v>£m</v>
      </c>
      <c r="H163" s="185">
        <f t="shared" si="97"/>
        <v>1.5772481479516632E-11</v>
      </c>
      <c r="I163" s="185">
        <f t="shared" si="97"/>
        <v>0</v>
      </c>
      <c r="J163" s="185">
        <f t="shared" si="97"/>
        <v>0</v>
      </c>
      <c r="K163" s="185">
        <f t="shared" si="97"/>
        <v>0</v>
      </c>
      <c r="L163" s="185">
        <f t="shared" si="97"/>
        <v>0</v>
      </c>
      <c r="M163" s="185">
        <f t="shared" si="97"/>
        <v>-3.7491801874943459E-13</v>
      </c>
      <c r="N163" s="185">
        <f t="shared" si="97"/>
        <v>7.8559699842324117E-13</v>
      </c>
      <c r="O163" s="185">
        <f t="shared" si="97"/>
        <v>4.0241048674666931E-12</v>
      </c>
      <c r="P163" s="185">
        <f t="shared" si="97"/>
        <v>5.4857350240966618E-12</v>
      </c>
      <c r="Q163" s="185">
        <f t="shared" si="97"/>
        <v>5.8519626082794704E-12</v>
      </c>
      <c r="R163" s="185">
        <f t="shared" si="97"/>
        <v>0</v>
      </c>
    </row>
    <row r="164" spans="1:16383" s="91" customFormat="1" x14ac:dyDescent="0.25">
      <c r="A164" s="170"/>
      <c r="B164" s="165"/>
      <c r="C164" s="166"/>
      <c r="D164" s="171"/>
      <c r="E164" s="7" t="str">
        <f t="shared" ref="E164:R164" si="98" xml:space="preserve"> E$116</f>
        <v>Difference in nominal revenue</v>
      </c>
      <c r="F164" s="248">
        <f t="shared" si="98"/>
        <v>0</v>
      </c>
      <c r="G164" s="248" t="str">
        <f t="shared" si="98"/>
        <v>£m</v>
      </c>
      <c r="H164" s="248">
        <f t="shared" si="98"/>
        <v>1.5772481479516632E-11</v>
      </c>
      <c r="I164" s="248">
        <f t="shared" si="98"/>
        <v>0</v>
      </c>
      <c r="J164" s="248">
        <f t="shared" si="98"/>
        <v>0</v>
      </c>
      <c r="K164" s="248">
        <f t="shared" si="98"/>
        <v>0</v>
      </c>
      <c r="L164" s="248">
        <f t="shared" si="98"/>
        <v>0</v>
      </c>
      <c r="M164" s="248">
        <f t="shared" si="98"/>
        <v>-3.7491801874943459E-13</v>
      </c>
      <c r="N164" s="248">
        <f t="shared" si="98"/>
        <v>7.8559699842324117E-13</v>
      </c>
      <c r="O164" s="248">
        <f t="shared" si="98"/>
        <v>4.0241048674666931E-12</v>
      </c>
      <c r="P164" s="248">
        <f t="shared" si="98"/>
        <v>5.4857350240966618E-12</v>
      </c>
      <c r="Q164" s="248">
        <f t="shared" si="98"/>
        <v>5.8519626082794704E-12</v>
      </c>
      <c r="R164" s="248">
        <f t="shared" si="98"/>
        <v>0</v>
      </c>
      <c r="S164" s="92"/>
      <c r="T164" s="92"/>
      <c r="U164" s="92"/>
      <c r="V164" s="92"/>
      <c r="W164" s="92"/>
      <c r="X164" s="92"/>
      <c r="Y164" s="92"/>
      <c r="Z164" s="92"/>
    </row>
    <row r="165" spans="1:16383" s="211" customFormat="1" x14ac:dyDescent="0.25">
      <c r="A165" s="224"/>
      <c r="B165" s="208"/>
      <c r="C165" s="209"/>
      <c r="D165" s="210"/>
      <c r="E165" s="7" t="s">
        <v>547</v>
      </c>
      <c r="F165" s="225">
        <f>SUM(J165:R165)</f>
        <v>0</v>
      </c>
      <c r="G165" s="211" t="s">
        <v>465</v>
      </c>
      <c r="J165" s="225">
        <f t="shared" ref="J165:R165" si="99">IF( ABS(J163-J164)&gt;ChK_Tol,1,0)</f>
        <v>0</v>
      </c>
      <c r="K165" s="225">
        <f t="shared" si="99"/>
        <v>0</v>
      </c>
      <c r="L165" s="225">
        <f t="shared" si="99"/>
        <v>0</v>
      </c>
      <c r="M165" s="225">
        <f t="shared" si="99"/>
        <v>0</v>
      </c>
      <c r="N165" s="225">
        <f t="shared" si="99"/>
        <v>0</v>
      </c>
      <c r="O165" s="225">
        <f t="shared" si="99"/>
        <v>0</v>
      </c>
      <c r="P165" s="225">
        <f t="shared" si="99"/>
        <v>0</v>
      </c>
      <c r="Q165" s="225">
        <f t="shared" si="99"/>
        <v>0</v>
      </c>
      <c r="R165" s="225">
        <f t="shared" si="99"/>
        <v>0</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x14ac:dyDescent="0.25">
      <c r="E166" s="168"/>
      <c r="F166" s="168"/>
      <c r="G166" s="168"/>
      <c r="H166" s="168"/>
      <c r="I166" s="168"/>
      <c r="J166" s="168"/>
      <c r="K166" s="168"/>
      <c r="L166" s="168"/>
      <c r="M166" s="186" t="b">
        <f xml:space="preserve"> M163=M164</f>
        <v>1</v>
      </c>
      <c r="N166" s="186" t="b">
        <f t="shared" ref="N166:Q166" si="100" xml:space="preserve"> N163=N164</f>
        <v>1</v>
      </c>
      <c r="O166" s="186" t="b">
        <f t="shared" si="100"/>
        <v>1</v>
      </c>
      <c r="P166" s="186" t="b">
        <f t="shared" si="100"/>
        <v>1</v>
      </c>
      <c r="Q166" s="186" t="b">
        <f t="shared" si="100"/>
        <v>1</v>
      </c>
    </row>
    <row r="167" spans="1:16383" x14ac:dyDescent="0.25">
      <c r="A167" s="50" t="s">
        <v>548</v>
      </c>
      <c r="B167" s="50"/>
    </row>
    <row r="169" spans="1:16383" x14ac:dyDescent="0.25">
      <c r="A169" s="49"/>
      <c r="D169" s="57"/>
      <c r="E169" s="7" t="str">
        <f>E$37 &amp; " - nominal"</f>
        <v>Forecast Nominal RCV balance END - nominal</v>
      </c>
      <c r="F169" s="185">
        <f t="shared" ref="F169:R169" si="101">F$37</f>
        <v>0</v>
      </c>
      <c r="G169" s="168" t="str">
        <f t="shared" si="101"/>
        <v>£m</v>
      </c>
      <c r="H169" s="247">
        <f t="shared" si="101"/>
        <v>0</v>
      </c>
      <c r="I169" s="247">
        <f t="shared" si="101"/>
        <v>0</v>
      </c>
      <c r="J169" s="185">
        <f t="shared" si="101"/>
        <v>0</v>
      </c>
      <c r="K169" s="185">
        <f t="shared" si="101"/>
        <v>0</v>
      </c>
      <c r="L169" s="185">
        <f t="shared" si="101"/>
        <v>5.2080146007555897E-9</v>
      </c>
      <c r="M169" s="185">
        <f t="shared" si="101"/>
        <v>5.3343510955452108E-9</v>
      </c>
      <c r="N169" s="185">
        <f t="shared" si="101"/>
        <v>5.4921820017258228E-9</v>
      </c>
      <c r="O169" s="185">
        <f t="shared" si="101"/>
        <v>5.6652059639735622E-9</v>
      </c>
      <c r="P169" s="185">
        <f t="shared" si="101"/>
        <v>5.8464925548207198E-9</v>
      </c>
      <c r="Q169" s="185">
        <f t="shared" si="101"/>
        <v>6.0335803165749821E-9</v>
      </c>
      <c r="R169" s="185">
        <f t="shared" si="101"/>
        <v>6.2145877260722306E-9</v>
      </c>
    </row>
    <row r="170" spans="1:16383" x14ac:dyDescent="0.25">
      <c r="A170" s="49"/>
      <c r="D170" s="57"/>
      <c r="E170" s="7" t="str">
        <f>E$88 &amp; " - nominal"</f>
        <v>Actual Nominal RCV balance END - nominal</v>
      </c>
      <c r="F170" s="185">
        <f t="shared" ref="F170:R170" si="102">F$88</f>
        <v>0</v>
      </c>
      <c r="G170" s="168" t="str">
        <f t="shared" si="102"/>
        <v>£m</v>
      </c>
      <c r="H170" s="247">
        <f t="shared" si="102"/>
        <v>0</v>
      </c>
      <c r="I170" s="247">
        <f t="shared" si="102"/>
        <v>0</v>
      </c>
      <c r="J170" s="185">
        <f t="shared" si="102"/>
        <v>0</v>
      </c>
      <c r="K170" s="185">
        <f t="shared" si="102"/>
        <v>0</v>
      </c>
      <c r="L170" s="185">
        <f t="shared" si="102"/>
        <v>5.2080146007555897E-9</v>
      </c>
      <c r="M170" s="185">
        <f t="shared" si="102"/>
        <v>5.3148277474955912E-9</v>
      </c>
      <c r="N170" s="185">
        <f t="shared" si="102"/>
        <v>5.533090901431718E-9</v>
      </c>
      <c r="O170" s="185">
        <f t="shared" si="102"/>
        <v>5.8747557748302849E-9</v>
      </c>
      <c r="P170" s="185">
        <f t="shared" si="102"/>
        <v>6.1321547764996562E-9</v>
      </c>
      <c r="Q170" s="185">
        <f t="shared" si="102"/>
        <v>6.3383133436935229E-9</v>
      </c>
      <c r="R170" s="185">
        <f t="shared" si="102"/>
        <v>6.4650796105673879E-9</v>
      </c>
    </row>
    <row r="171" spans="1:16383" s="30" customFormat="1" x14ac:dyDescent="0.25">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1.0416029201511179</v>
      </c>
      <c r="M171" s="205">
        <f>Index!M$47</f>
        <v>1.0622616980779827</v>
      </c>
      <c r="N171" s="205">
        <f>Index!N$47</f>
        <v>1.0835515290872799</v>
      </c>
      <c r="O171" s="205">
        <f>Index!O$47</f>
        <v>1.1060365794841869</v>
      </c>
      <c r="P171" s="205">
        <f>Index!P$47</f>
        <v>1.1292633476533553</v>
      </c>
      <c r="Q171" s="205">
        <f>Index!Q$47</f>
        <v>1.1529778779540774</v>
      </c>
      <c r="R171" s="205">
        <f>Index!R$47</f>
        <v>1.1760374355131578</v>
      </c>
    </row>
    <row r="172" spans="1:16383" s="91" customFormat="1" x14ac:dyDescent="0.25">
      <c r="A172" s="170"/>
      <c r="B172" s="165"/>
      <c r="C172" s="166"/>
      <c r="D172" s="171"/>
      <c r="E172" s="7" t="s">
        <v>549</v>
      </c>
      <c r="F172" s="184"/>
      <c r="G172" s="184" t="s">
        <v>296</v>
      </c>
      <c r="H172" s="244"/>
      <c r="I172" s="184"/>
      <c r="J172" s="184">
        <f xml:space="preserve"> IF(J$171 = 0, 0, J169 / J$171)</f>
        <v>0</v>
      </c>
      <c r="K172" s="184">
        <f t="shared" ref="K172:R172" si="103" xml:space="preserve"> IF(K$171 = 0, 0, K169 / K$171)</f>
        <v>0</v>
      </c>
      <c r="L172" s="184">
        <f t="shared" si="103"/>
        <v>5.0000000000000001E-9</v>
      </c>
      <c r="M172" s="184">
        <f t="shared" si="103"/>
        <v>5.0216920229704132E-9</v>
      </c>
      <c r="N172" s="184">
        <f t="shared" si="103"/>
        <v>5.0686855717439797E-9</v>
      </c>
      <c r="O172" s="184">
        <f t="shared" si="103"/>
        <v>5.1220783010771641E-9</v>
      </c>
      <c r="P172" s="184">
        <f t="shared" si="103"/>
        <v>5.1772622984443039E-9</v>
      </c>
      <c r="Q172" s="184">
        <f t="shared" si="103"/>
        <v>5.2330408344706305E-9</v>
      </c>
      <c r="R172" s="184">
        <f t="shared" si="103"/>
        <v>5.2843451563772097E-9</v>
      </c>
      <c r="S172" s="92"/>
      <c r="T172" s="92"/>
      <c r="U172" s="92"/>
      <c r="V172" s="92"/>
      <c r="W172" s="92"/>
      <c r="X172" s="92"/>
      <c r="Y172" s="92"/>
      <c r="Z172" s="92"/>
    </row>
    <row r="173" spans="1:16383" s="91" customFormat="1" x14ac:dyDescent="0.25">
      <c r="A173" s="170"/>
      <c r="B173" s="165"/>
      <c r="C173" s="166"/>
      <c r="D173" s="171"/>
      <c r="E173" s="7" t="s">
        <v>550</v>
      </c>
      <c r="F173" s="184"/>
      <c r="G173" s="184" t="s">
        <v>296</v>
      </c>
      <c r="H173" s="244"/>
      <c r="I173" s="184"/>
      <c r="J173" s="184">
        <f t="shared" ref="J173:R173" si="104" xml:space="preserve"> IF(J$171 = 0, 0, J170 / J$171)</f>
        <v>0</v>
      </c>
      <c r="K173" s="184">
        <f t="shared" si="104"/>
        <v>0</v>
      </c>
      <c r="L173" s="184">
        <f t="shared" si="104"/>
        <v>5.0000000000000001E-9</v>
      </c>
      <c r="M173" s="184">
        <f t="shared" si="104"/>
        <v>5.0033129850318855E-9</v>
      </c>
      <c r="N173" s="184">
        <f t="shared" si="104"/>
        <v>5.1064400288304406E-9</v>
      </c>
      <c r="O173" s="184">
        <f t="shared" si="104"/>
        <v>5.3115384100316519E-9</v>
      </c>
      <c r="P173" s="184">
        <f t="shared" si="104"/>
        <v>5.4302256327033602E-9</v>
      </c>
      <c r="Q173" s="184">
        <f t="shared" si="104"/>
        <v>5.4973416792182163E-9</v>
      </c>
      <c r="R173" s="184">
        <f t="shared" si="104"/>
        <v>5.4973416792182163E-9</v>
      </c>
      <c r="S173" s="92"/>
      <c r="T173" s="92"/>
      <c r="U173" s="92"/>
      <c r="V173" s="92"/>
      <c r="W173" s="92"/>
      <c r="X173" s="92"/>
      <c r="Y173" s="92"/>
      <c r="Z173" s="92"/>
    </row>
    <row r="174" spans="1:16383" s="91" customFormat="1" x14ac:dyDescent="0.25">
      <c r="A174" s="170"/>
      <c r="B174" s="165"/>
      <c r="C174" s="166"/>
      <c r="D174" s="171"/>
      <c r="E174" s="7" t="s">
        <v>551</v>
      </c>
      <c r="F174" s="184"/>
      <c r="G174" s="184" t="s">
        <v>296</v>
      </c>
      <c r="H174" s="244"/>
      <c r="I174" s="184"/>
      <c r="J174" s="185">
        <f>J173-J172</f>
        <v>0</v>
      </c>
      <c r="K174" s="185">
        <f t="shared" ref="K174:R174" si="105">K173-K172</f>
        <v>0</v>
      </c>
      <c r="L174" s="185">
        <f t="shared" si="105"/>
        <v>0</v>
      </c>
      <c r="M174" s="185">
        <f t="shared" si="105"/>
        <v>-1.837903793852773E-11</v>
      </c>
      <c r="N174" s="185">
        <f t="shared" si="105"/>
        <v>3.7754457086460827E-11</v>
      </c>
      <c r="O174" s="185">
        <f t="shared" si="105"/>
        <v>1.8946010895448771E-10</v>
      </c>
      <c r="P174" s="185">
        <f t="shared" si="105"/>
        <v>2.5296333425905627E-10</v>
      </c>
      <c r="Q174" s="185">
        <f t="shared" si="105"/>
        <v>2.6430084474758578E-10</v>
      </c>
      <c r="R174" s="185">
        <f t="shared" si="105"/>
        <v>2.1299652284100661E-10</v>
      </c>
      <c r="S174" s="92"/>
      <c r="T174" s="92"/>
      <c r="U174" s="92"/>
      <c r="V174" s="92"/>
      <c r="W174" s="92"/>
      <c r="X174" s="92"/>
      <c r="Y174" s="92"/>
      <c r="Z174" s="92"/>
    </row>
    <row r="175" spans="1:16383" s="91" customFormat="1" x14ac:dyDescent="0.25">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x14ac:dyDescent="0.25">
      <c r="A176" s="49"/>
      <c r="D176" s="57"/>
      <c r="E176" s="7" t="str">
        <f>E$174</f>
        <v>Difference RCV balance END - real</v>
      </c>
      <c r="F176" s="185">
        <f t="shared" ref="F176:R176" si="106">F$174</f>
        <v>0</v>
      </c>
      <c r="G176" s="168" t="str">
        <f t="shared" si="106"/>
        <v>£m</v>
      </c>
      <c r="H176" s="247">
        <f t="shared" si="106"/>
        <v>0</v>
      </c>
      <c r="I176" s="247">
        <f t="shared" si="106"/>
        <v>0</v>
      </c>
      <c r="J176" s="185">
        <f t="shared" si="106"/>
        <v>0</v>
      </c>
      <c r="K176" s="185">
        <f t="shared" si="106"/>
        <v>0</v>
      </c>
      <c r="L176" s="185">
        <f t="shared" si="106"/>
        <v>0</v>
      </c>
      <c r="M176" s="185">
        <f t="shared" si="106"/>
        <v>-1.837903793852773E-11</v>
      </c>
      <c r="N176" s="185">
        <f t="shared" si="106"/>
        <v>3.7754457086460827E-11</v>
      </c>
      <c r="O176" s="185">
        <f t="shared" si="106"/>
        <v>1.8946010895448771E-10</v>
      </c>
      <c r="P176" s="185">
        <f t="shared" si="106"/>
        <v>2.5296333425905627E-10</v>
      </c>
      <c r="Q176" s="185">
        <f t="shared" si="106"/>
        <v>2.6430084474758578E-10</v>
      </c>
      <c r="R176" s="185">
        <f t="shared" si="106"/>
        <v>2.1299652284100661E-10</v>
      </c>
    </row>
    <row r="177" spans="1:26" s="92" customFormat="1" x14ac:dyDescent="0.25">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7" customFormat="1" x14ac:dyDescent="0.25">
      <c r="A178" s="270"/>
      <c r="B178" s="271"/>
      <c r="C178" s="272"/>
      <c r="D178" s="273"/>
      <c r="E178" s="34" t="s">
        <v>623</v>
      </c>
      <c r="F178" s="269"/>
      <c r="G178" s="269" t="s">
        <v>296</v>
      </c>
      <c r="H178" s="268"/>
      <c r="I178" s="269"/>
      <c r="J178" s="269">
        <f xml:space="preserve"> J176 * J177</f>
        <v>0</v>
      </c>
      <c r="K178" s="269">
        <f t="shared" ref="K178:P178" si="107" xml:space="preserve"> K176 * K177</f>
        <v>0</v>
      </c>
      <c r="L178" s="269">
        <f t="shared" si="107"/>
        <v>0</v>
      </c>
      <c r="M178" s="269">
        <f t="shared" si="107"/>
        <v>0</v>
      </c>
      <c r="N178" s="269">
        <f t="shared" si="107"/>
        <v>0</v>
      </c>
      <c r="O178" s="269">
        <f t="shared" si="107"/>
        <v>0</v>
      </c>
      <c r="P178" s="269">
        <f t="shared" si="107"/>
        <v>0</v>
      </c>
      <c r="Q178" s="269">
        <f xml:space="preserve"> Q176 * Q177</f>
        <v>2.6430084474758578E-10</v>
      </c>
      <c r="R178" s="269">
        <f t="shared" ref="R178" si="108" xml:space="preserve"> R176 * R177</f>
        <v>0</v>
      </c>
      <c r="S178" s="95"/>
      <c r="T178" s="95"/>
      <c r="U178" s="95"/>
      <c r="V178" s="95"/>
      <c r="W178" s="95"/>
      <c r="X178" s="95"/>
      <c r="Y178" s="95"/>
      <c r="Z178" s="95"/>
    </row>
    <row r="179" spans="1:26" x14ac:dyDescent="0.25">
      <c r="H179" s="184"/>
      <c r="J179" s="184"/>
      <c r="K179" s="184"/>
      <c r="L179" s="184"/>
      <c r="M179" s="185"/>
      <c r="N179" s="184"/>
      <c r="O179" s="184"/>
      <c r="P179" s="184"/>
      <c r="Q179" s="184"/>
      <c r="R179" s="184"/>
    </row>
    <row r="180" spans="1:26" x14ac:dyDescent="0.25">
      <c r="A180" s="50" t="s">
        <v>553</v>
      </c>
      <c r="B180" s="50"/>
    </row>
    <row r="182" spans="1:26" s="91" customFormat="1" x14ac:dyDescent="0.25">
      <c r="A182" s="170"/>
      <c r="B182" s="165"/>
      <c r="C182" s="166"/>
      <c r="D182" s="171"/>
      <c r="E182" s="7" t="str">
        <f>E$135</f>
        <v>True up Nominal RCV run-off</v>
      </c>
      <c r="F182" s="184">
        <f t="shared" ref="F182:R182" si="109">F$135</f>
        <v>0</v>
      </c>
      <c r="G182" s="184" t="str">
        <f t="shared" si="109"/>
        <v>£m</v>
      </c>
      <c r="H182" s="184">
        <f t="shared" si="109"/>
        <v>0</v>
      </c>
      <c r="I182" s="184">
        <f t="shared" si="109"/>
        <v>0</v>
      </c>
      <c r="J182" s="184">
        <f t="shared" si="109"/>
        <v>0</v>
      </c>
      <c r="K182" s="184">
        <f t="shared" si="109"/>
        <v>0</v>
      </c>
      <c r="L182" s="184">
        <f t="shared" si="109"/>
        <v>0</v>
      </c>
      <c r="M182" s="184">
        <f t="shared" si="109"/>
        <v>0</v>
      </c>
      <c r="N182" s="184">
        <f t="shared" si="109"/>
        <v>0</v>
      </c>
      <c r="O182" s="184">
        <f t="shared" si="109"/>
        <v>0</v>
      </c>
      <c r="P182" s="184">
        <f t="shared" si="109"/>
        <v>0</v>
      </c>
      <c r="Q182" s="184">
        <f t="shared" si="109"/>
        <v>0</v>
      </c>
      <c r="R182" s="184">
        <f t="shared" si="109"/>
        <v>0</v>
      </c>
      <c r="S182" s="92"/>
      <c r="T182" s="92"/>
      <c r="U182" s="92"/>
      <c r="V182" s="92"/>
      <c r="W182" s="92"/>
      <c r="X182" s="92"/>
      <c r="Y182" s="92"/>
      <c r="Z182" s="92"/>
    </row>
    <row r="183" spans="1:26" s="91" customFormat="1" x14ac:dyDescent="0.25">
      <c r="A183" s="170"/>
      <c r="B183" s="165"/>
      <c r="C183" s="166"/>
      <c r="D183" s="171"/>
      <c r="E183" s="7" t="str">
        <f>E$153</f>
        <v>True up Nominal return</v>
      </c>
      <c r="F183" s="184">
        <f t="shared" ref="F183:R183" si="110">F$153</f>
        <v>0</v>
      </c>
      <c r="G183" s="184" t="str">
        <f t="shared" si="110"/>
        <v>£m</v>
      </c>
      <c r="H183" s="184">
        <f t="shared" si="110"/>
        <v>0</v>
      </c>
      <c r="I183" s="184">
        <f t="shared" si="110"/>
        <v>0</v>
      </c>
      <c r="J183" s="184">
        <f t="shared" si="110"/>
        <v>0</v>
      </c>
      <c r="K183" s="184">
        <f t="shared" si="110"/>
        <v>0</v>
      </c>
      <c r="L183" s="184">
        <f t="shared" si="110"/>
        <v>0</v>
      </c>
      <c r="M183" s="184">
        <f t="shared" si="110"/>
        <v>1.024385950080235E-10</v>
      </c>
      <c r="N183" s="184">
        <f t="shared" si="110"/>
        <v>1.0546951216896688E-10</v>
      </c>
      <c r="O183" s="184">
        <f t="shared" si="110"/>
        <v>1.0879219027505958E-10</v>
      </c>
      <c r="P183" s="184">
        <f t="shared" si="110"/>
        <v>1.1227354036386156E-10</v>
      </c>
      <c r="Q183" s="184">
        <f t="shared" si="110"/>
        <v>1.1586629365550511E-10</v>
      </c>
      <c r="R183" s="184">
        <f t="shared" si="110"/>
        <v>0</v>
      </c>
      <c r="S183" s="92"/>
      <c r="T183" s="92"/>
      <c r="U183" s="92"/>
      <c r="V183" s="92"/>
      <c r="W183" s="92"/>
      <c r="X183" s="92"/>
      <c r="Y183" s="92"/>
      <c r="Z183" s="92"/>
    </row>
    <row r="184" spans="1:26" s="91" customFormat="1" x14ac:dyDescent="0.25">
      <c r="A184" s="170"/>
      <c r="B184" s="165"/>
      <c r="C184" s="166"/>
      <c r="D184" s="171"/>
      <c r="E184" s="7" t="str">
        <f>E$157</f>
        <v>Total True up Nominal revenue to company</v>
      </c>
      <c r="F184" s="184">
        <f t="shared" ref="F184:R184" si="111">F$157</f>
        <v>0</v>
      </c>
      <c r="G184" s="184" t="str">
        <f t="shared" si="111"/>
        <v>£m</v>
      </c>
      <c r="H184" s="184">
        <f t="shared" si="111"/>
        <v>5.448401314714167E-10</v>
      </c>
      <c r="I184" s="184">
        <f t="shared" si="111"/>
        <v>0</v>
      </c>
      <c r="J184" s="184">
        <f t="shared" si="111"/>
        <v>0</v>
      </c>
      <c r="K184" s="184">
        <f t="shared" si="111"/>
        <v>0</v>
      </c>
      <c r="L184" s="184">
        <f t="shared" si="111"/>
        <v>0</v>
      </c>
      <c r="M184" s="184">
        <f t="shared" si="111"/>
        <v>1.024385950080235E-10</v>
      </c>
      <c r="N184" s="184">
        <f t="shared" si="111"/>
        <v>1.0546951216896688E-10</v>
      </c>
      <c r="O184" s="184">
        <f t="shared" si="111"/>
        <v>1.0879219027505958E-10</v>
      </c>
      <c r="P184" s="184">
        <f t="shared" si="111"/>
        <v>1.1227354036386156E-10</v>
      </c>
      <c r="Q184" s="184">
        <f t="shared" si="111"/>
        <v>1.1586629365550511E-10</v>
      </c>
      <c r="R184" s="184">
        <f t="shared" si="111"/>
        <v>0</v>
      </c>
      <c r="S184" s="92"/>
      <c r="T184" s="92"/>
      <c r="U184" s="92"/>
      <c r="V184" s="92"/>
      <c r="W184" s="92"/>
      <c r="X184" s="92"/>
      <c r="Y184" s="92"/>
      <c r="Z184" s="92"/>
    </row>
    <row r="185" spans="1:26" s="91" customFormat="1" x14ac:dyDescent="0.25">
      <c r="A185" s="170"/>
      <c r="B185" s="165"/>
      <c r="C185" s="166"/>
      <c r="D185" s="171"/>
      <c r="E185" s="7" t="str">
        <f>E$106</f>
        <v>RCV run-off company should have received</v>
      </c>
      <c r="F185" s="184">
        <f t="shared" ref="F185:R185" si="112">F$106</f>
        <v>0</v>
      </c>
      <c r="G185" s="184" t="str">
        <f t="shared" si="112"/>
        <v>£m</v>
      </c>
      <c r="H185" s="184">
        <f t="shared" si="112"/>
        <v>0</v>
      </c>
      <c r="I185" s="184">
        <f t="shared" si="112"/>
        <v>0</v>
      </c>
      <c r="J185" s="184">
        <f t="shared" si="112"/>
        <v>0</v>
      </c>
      <c r="K185" s="184">
        <f t="shared" si="112"/>
        <v>0</v>
      </c>
      <c r="L185" s="184">
        <f t="shared" si="112"/>
        <v>0</v>
      </c>
      <c r="M185" s="184">
        <f t="shared" si="112"/>
        <v>0</v>
      </c>
      <c r="N185" s="184">
        <f t="shared" si="112"/>
        <v>0</v>
      </c>
      <c r="O185" s="184">
        <f t="shared" si="112"/>
        <v>0</v>
      </c>
      <c r="P185" s="184">
        <f t="shared" si="112"/>
        <v>0</v>
      </c>
      <c r="Q185" s="184">
        <f t="shared" si="112"/>
        <v>0</v>
      </c>
      <c r="R185" s="184">
        <f t="shared" si="112"/>
        <v>0</v>
      </c>
      <c r="S185" s="92"/>
      <c r="T185" s="92"/>
      <c r="U185" s="92"/>
      <c r="V185" s="92"/>
      <c r="W185" s="92"/>
      <c r="X185" s="92"/>
      <c r="Y185" s="92"/>
      <c r="Z185" s="92"/>
    </row>
    <row r="186" spans="1:26" s="91" customFormat="1" x14ac:dyDescent="0.25">
      <c r="A186" s="170"/>
      <c r="B186" s="165"/>
      <c r="C186" s="166"/>
      <c r="D186" s="171"/>
      <c r="E186" s="7" t="str">
        <f>E$107</f>
        <v>Nominal return company should have received</v>
      </c>
      <c r="F186" s="184">
        <f t="shared" ref="F186:R186" si="113">F$107</f>
        <v>0</v>
      </c>
      <c r="G186" s="184" t="str">
        <f t="shared" si="113"/>
        <v>£m</v>
      </c>
      <c r="H186" s="184">
        <f t="shared" si="113"/>
        <v>0</v>
      </c>
      <c r="I186" s="184">
        <f t="shared" si="113"/>
        <v>0</v>
      </c>
      <c r="J186" s="184">
        <f t="shared" si="113"/>
        <v>0</v>
      </c>
      <c r="K186" s="184">
        <f t="shared" si="113"/>
        <v>0</v>
      </c>
      <c r="L186" s="184">
        <f t="shared" si="113"/>
        <v>0</v>
      </c>
      <c r="M186" s="184">
        <f t="shared" si="113"/>
        <v>1.0206367698927407E-10</v>
      </c>
      <c r="N186" s="184">
        <f t="shared" si="113"/>
        <v>1.0625510916739012E-10</v>
      </c>
      <c r="O186" s="184">
        <f t="shared" si="113"/>
        <v>1.1281629514252627E-10</v>
      </c>
      <c r="P186" s="184">
        <f t="shared" si="113"/>
        <v>1.1775927538795822E-10</v>
      </c>
      <c r="Q186" s="184">
        <f t="shared" si="113"/>
        <v>1.2171825626378458E-10</v>
      </c>
      <c r="R186" s="184">
        <f t="shared" si="113"/>
        <v>0</v>
      </c>
      <c r="S186" s="92"/>
      <c r="T186" s="92"/>
      <c r="U186" s="92"/>
      <c r="V186" s="92"/>
      <c r="W186" s="92"/>
      <c r="X186" s="92"/>
      <c r="Y186" s="92"/>
      <c r="Z186" s="92"/>
    </row>
    <row r="187" spans="1:26" s="91" customFormat="1" x14ac:dyDescent="0.25">
      <c r="A187" s="170"/>
      <c r="B187" s="165"/>
      <c r="C187" s="166"/>
      <c r="D187" s="171"/>
      <c r="E187" s="7" t="str">
        <f>E$108</f>
        <v>Total nominal revenue company should have received</v>
      </c>
      <c r="F187" s="184">
        <f t="shared" ref="F187:R187" si="114">F$108</f>
        <v>0</v>
      </c>
      <c r="G187" s="184" t="str">
        <f t="shared" si="114"/>
        <v>£m</v>
      </c>
      <c r="H187" s="184">
        <f t="shared" si="114"/>
        <v>5.6061261295093327E-10</v>
      </c>
      <c r="I187" s="184">
        <f t="shared" si="114"/>
        <v>0</v>
      </c>
      <c r="J187" s="184">
        <f t="shared" si="114"/>
        <v>0</v>
      </c>
      <c r="K187" s="184">
        <f t="shared" si="114"/>
        <v>0</v>
      </c>
      <c r="L187" s="184">
        <f t="shared" si="114"/>
        <v>0</v>
      </c>
      <c r="M187" s="184">
        <f t="shared" si="114"/>
        <v>1.0206367698927407E-10</v>
      </c>
      <c r="N187" s="184">
        <f t="shared" si="114"/>
        <v>1.0625510916739012E-10</v>
      </c>
      <c r="O187" s="184">
        <f t="shared" si="114"/>
        <v>1.1281629514252627E-10</v>
      </c>
      <c r="P187" s="184">
        <f t="shared" si="114"/>
        <v>1.1775927538795822E-10</v>
      </c>
      <c r="Q187" s="184">
        <f t="shared" si="114"/>
        <v>1.2171825626378458E-10</v>
      </c>
      <c r="R187" s="184">
        <f t="shared" si="114"/>
        <v>0</v>
      </c>
      <c r="S187" s="92"/>
      <c r="T187" s="92"/>
      <c r="U187" s="92"/>
      <c r="V187" s="92"/>
      <c r="W187" s="92"/>
      <c r="X187" s="92"/>
      <c r="Y187" s="92"/>
      <c r="Z187" s="92"/>
    </row>
    <row r="188" spans="1:26" s="205" customFormat="1" x14ac:dyDescent="0.25">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1.0416029201511179</v>
      </c>
      <c r="M188" s="205">
        <f>Index!M$47</f>
        <v>1.0622616980779827</v>
      </c>
      <c r="N188" s="205">
        <f>Index!N$47</f>
        <v>1.0835515290872799</v>
      </c>
      <c r="O188" s="205">
        <f>Index!O$47</f>
        <v>1.1060365794841869</v>
      </c>
      <c r="P188" s="205">
        <f>Index!P$47</f>
        <v>1.1292633476533553</v>
      </c>
      <c r="Q188" s="205">
        <f>Index!Q$47</f>
        <v>1.1529778779540774</v>
      </c>
      <c r="R188" s="205">
        <f>Index!R$47</f>
        <v>1.1760374355131578</v>
      </c>
    </row>
    <row r="189" spans="1:26" s="91" customFormat="1" x14ac:dyDescent="0.25">
      <c r="A189" s="170"/>
      <c r="B189" s="165"/>
      <c r="C189" s="166"/>
      <c r="D189" s="171"/>
      <c r="E189" s="7" t="str">
        <f t="shared" ref="E189:E194" si="115" xml:space="preserve"> E182 &amp; "- real"</f>
        <v>True up Nominal RCV run-off- real</v>
      </c>
      <c r="F189" s="184"/>
      <c r="G189" s="184" t="str">
        <f t="shared" ref="G189:G194" si="116">G$270</f>
        <v>£m</v>
      </c>
      <c r="H189" s="244">
        <f t="shared" ref="H189:H194" si="117">SUM(J189:R189)</f>
        <v>0</v>
      </c>
      <c r="I189" s="184"/>
      <c r="J189" s="184">
        <f t="shared" ref="J189:R189" si="118" xml:space="preserve"> IF(J$279 = 0, 0, J182 / J$279)</f>
        <v>0</v>
      </c>
      <c r="K189" s="184">
        <f t="shared" si="118"/>
        <v>0</v>
      </c>
      <c r="L189" s="184">
        <f t="shared" si="118"/>
        <v>0</v>
      </c>
      <c r="M189" s="185">
        <f t="shared" si="118"/>
        <v>0</v>
      </c>
      <c r="N189" s="184">
        <f t="shared" si="118"/>
        <v>0</v>
      </c>
      <c r="O189" s="184">
        <f t="shared" si="118"/>
        <v>0</v>
      </c>
      <c r="P189" s="184">
        <f t="shared" si="118"/>
        <v>0</v>
      </c>
      <c r="Q189" s="184">
        <f t="shared" si="118"/>
        <v>0</v>
      </c>
      <c r="R189" s="184">
        <f t="shared" si="118"/>
        <v>0</v>
      </c>
      <c r="S189" s="92"/>
      <c r="T189" s="92"/>
      <c r="U189" s="92"/>
      <c r="V189" s="92"/>
      <c r="W189" s="92"/>
      <c r="X189" s="92"/>
      <c r="Y189" s="92"/>
      <c r="Z189" s="92"/>
    </row>
    <row r="190" spans="1:26" s="91" customFormat="1" x14ac:dyDescent="0.25">
      <c r="A190" s="170"/>
      <c r="B190" s="165"/>
      <c r="C190" s="166"/>
      <c r="D190" s="171"/>
      <c r="E190" s="7" t="str">
        <f t="shared" si="115"/>
        <v>True up Nominal return- real</v>
      </c>
      <c r="F190" s="184"/>
      <c r="G190" s="184" t="str">
        <f t="shared" si="116"/>
        <v>£m</v>
      </c>
      <c r="H190" s="244">
        <f t="shared" si="117"/>
        <v>4.9204849626823671E-10</v>
      </c>
      <c r="I190" s="184"/>
      <c r="J190" s="184">
        <f t="shared" ref="J190:R190" si="119" xml:space="preserve"> IF(J$279 = 0, 0, J183 / J$279)</f>
        <v>0</v>
      </c>
      <c r="K190" s="184">
        <f t="shared" si="119"/>
        <v>0</v>
      </c>
      <c r="L190" s="184">
        <f t="shared" si="119"/>
        <v>0</v>
      </c>
      <c r="M190" s="185">
        <f t="shared" si="119"/>
        <v>9.6434424015637712E-11</v>
      </c>
      <c r="N190" s="184">
        <f t="shared" si="119"/>
        <v>9.7336868010151947E-11</v>
      </c>
      <c r="O190" s="184">
        <f t="shared" si="119"/>
        <v>9.8362199128889661E-11</v>
      </c>
      <c r="P190" s="184">
        <f t="shared" si="119"/>
        <v>9.9421928992178387E-11</v>
      </c>
      <c r="Q190" s="184">
        <f t="shared" si="119"/>
        <v>1.00493076121379E-10</v>
      </c>
      <c r="R190" s="184">
        <f t="shared" si="119"/>
        <v>0</v>
      </c>
      <c r="S190" s="92"/>
      <c r="T190" s="92"/>
      <c r="U190" s="92"/>
      <c r="V190" s="92"/>
      <c r="W190" s="92"/>
      <c r="X190" s="92"/>
      <c r="Y190" s="92"/>
      <c r="Z190" s="92"/>
    </row>
    <row r="191" spans="1:26" s="91" customFormat="1" x14ac:dyDescent="0.25">
      <c r="A191" s="170"/>
      <c r="B191" s="165"/>
      <c r="C191" s="166"/>
      <c r="D191" s="171"/>
      <c r="E191" s="7" t="str">
        <f t="shared" si="115"/>
        <v>Total True up Nominal revenue to company- real</v>
      </c>
      <c r="F191" s="184"/>
      <c r="G191" s="184" t="str">
        <f t="shared" si="116"/>
        <v>£m</v>
      </c>
      <c r="H191" s="244">
        <f t="shared" si="117"/>
        <v>4.9204849626823671E-10</v>
      </c>
      <c r="I191" s="184"/>
      <c r="J191" s="184">
        <f t="shared" ref="J191:R191" si="120" xml:space="preserve"> IF(J$279 = 0, 0, J184 / J$279)</f>
        <v>0</v>
      </c>
      <c r="K191" s="184">
        <f t="shared" si="120"/>
        <v>0</v>
      </c>
      <c r="L191" s="184">
        <f t="shared" si="120"/>
        <v>0</v>
      </c>
      <c r="M191" s="185">
        <f t="shared" si="120"/>
        <v>9.6434424015637712E-11</v>
      </c>
      <c r="N191" s="184">
        <f t="shared" si="120"/>
        <v>9.7336868010151947E-11</v>
      </c>
      <c r="O191" s="184">
        <f t="shared" si="120"/>
        <v>9.8362199128889661E-11</v>
      </c>
      <c r="P191" s="184">
        <f t="shared" si="120"/>
        <v>9.9421928992178387E-11</v>
      </c>
      <c r="Q191" s="184">
        <f t="shared" si="120"/>
        <v>1.00493076121379E-10</v>
      </c>
      <c r="R191" s="184">
        <f t="shared" si="120"/>
        <v>0</v>
      </c>
      <c r="S191" s="92"/>
      <c r="T191" s="92"/>
      <c r="U191" s="92"/>
      <c r="V191" s="92"/>
      <c r="W191" s="92"/>
      <c r="X191" s="92"/>
      <c r="Y191" s="92"/>
      <c r="Z191" s="92"/>
    </row>
    <row r="192" spans="1:26" s="91" customFormat="1" x14ac:dyDescent="0.25">
      <c r="A192" s="170"/>
      <c r="B192" s="165"/>
      <c r="C192" s="166"/>
      <c r="D192" s="171"/>
      <c r="E192" s="7" t="str">
        <f t="shared" si="115"/>
        <v>RCV run-off company should have received- real</v>
      </c>
      <c r="F192" s="184"/>
      <c r="G192" s="184" t="str">
        <f t="shared" si="116"/>
        <v>£m</v>
      </c>
      <c r="H192" s="244">
        <f t="shared" si="117"/>
        <v>0</v>
      </c>
      <c r="I192" s="184"/>
      <c r="J192" s="184">
        <f t="shared" ref="J192:R192" si="121" xml:space="preserve"> IF(J$279 = 0, 0, J185 / J$279)</f>
        <v>0</v>
      </c>
      <c r="K192" s="184">
        <f t="shared" si="121"/>
        <v>0</v>
      </c>
      <c r="L192" s="184">
        <f t="shared" si="121"/>
        <v>0</v>
      </c>
      <c r="M192" s="185">
        <f t="shared" si="121"/>
        <v>0</v>
      </c>
      <c r="N192" s="184">
        <f t="shared" si="121"/>
        <v>0</v>
      </c>
      <c r="O192" s="184">
        <f t="shared" si="121"/>
        <v>0</v>
      </c>
      <c r="P192" s="184">
        <f t="shared" si="121"/>
        <v>0</v>
      </c>
      <c r="Q192" s="184">
        <f t="shared" si="121"/>
        <v>0</v>
      </c>
      <c r="R192" s="184">
        <f t="shared" si="121"/>
        <v>0</v>
      </c>
      <c r="S192" s="92"/>
      <c r="T192" s="92"/>
      <c r="U192" s="92"/>
      <c r="V192" s="92"/>
      <c r="W192" s="92"/>
      <c r="X192" s="92"/>
      <c r="Y192" s="92"/>
      <c r="Z192" s="92"/>
    </row>
    <row r="193" spans="1:26" s="91" customFormat="1" x14ac:dyDescent="0.25">
      <c r="A193" s="170"/>
      <c r="B193" s="165"/>
      <c r="C193" s="166"/>
      <c r="D193" s="171"/>
      <c r="E193" s="7" t="str">
        <f t="shared" si="115"/>
        <v>Nominal return company should have received- real</v>
      </c>
      <c r="F193" s="184"/>
      <c r="G193" s="184" t="str">
        <f t="shared" si="116"/>
        <v>£m</v>
      </c>
      <c r="H193" s="244">
        <f t="shared" si="117"/>
        <v>5.0599220422816193E-10</v>
      </c>
      <c r="I193" s="184"/>
      <c r="J193" s="184">
        <f t="shared" ref="J193:R193" si="122" xml:space="preserve"> IF(J$279 = 0, 0, J186 / J$279)</f>
        <v>0</v>
      </c>
      <c r="K193" s="184">
        <f t="shared" si="122"/>
        <v>0</v>
      </c>
      <c r="L193" s="184">
        <f t="shared" si="122"/>
        <v>0</v>
      </c>
      <c r="M193" s="185">
        <f t="shared" si="122"/>
        <v>9.6081480838426489E-11</v>
      </c>
      <c r="N193" s="184">
        <f t="shared" si="122"/>
        <v>9.8061888442807307E-11</v>
      </c>
      <c r="O193" s="184">
        <f t="shared" si="122"/>
        <v>1.0200050996065561E-10</v>
      </c>
      <c r="P193" s="184">
        <f t="shared" si="122"/>
        <v>1.042797285794015E-10</v>
      </c>
      <c r="Q193" s="184">
        <f t="shared" si="122"/>
        <v>1.0556859640687102E-10</v>
      </c>
      <c r="R193" s="184">
        <f t="shared" si="122"/>
        <v>0</v>
      </c>
      <c r="S193" s="92"/>
      <c r="T193" s="92"/>
      <c r="U193" s="92"/>
      <c r="V193" s="92"/>
      <c r="W193" s="92"/>
      <c r="X193" s="92"/>
      <c r="Y193" s="92"/>
      <c r="Z193" s="92"/>
    </row>
    <row r="194" spans="1:26" s="91" customFormat="1" x14ac:dyDescent="0.25">
      <c r="A194" s="170"/>
      <c r="B194" s="165"/>
      <c r="C194" s="166"/>
      <c r="D194" s="171"/>
      <c r="E194" s="7" t="str">
        <f t="shared" si="115"/>
        <v>Total nominal revenue company should have received- real</v>
      </c>
      <c r="F194" s="184"/>
      <c r="G194" s="184" t="str">
        <f t="shared" si="116"/>
        <v>£m</v>
      </c>
      <c r="H194" s="244">
        <f t="shared" si="117"/>
        <v>5.0599220422816193E-10</v>
      </c>
      <c r="I194" s="184"/>
      <c r="J194" s="184">
        <f t="shared" ref="J194:R194" si="123" xml:space="preserve"> IF(J$279 = 0, 0, J187 / J$279)</f>
        <v>0</v>
      </c>
      <c r="K194" s="184">
        <f t="shared" si="123"/>
        <v>0</v>
      </c>
      <c r="L194" s="184">
        <f t="shared" si="123"/>
        <v>0</v>
      </c>
      <c r="M194" s="185">
        <f t="shared" si="123"/>
        <v>9.6081480838426489E-11</v>
      </c>
      <c r="N194" s="184">
        <f t="shared" si="123"/>
        <v>9.8061888442807307E-11</v>
      </c>
      <c r="O194" s="184">
        <f t="shared" si="123"/>
        <v>1.0200050996065561E-10</v>
      </c>
      <c r="P194" s="184">
        <f t="shared" si="123"/>
        <v>1.042797285794015E-10</v>
      </c>
      <c r="Q194" s="184">
        <f t="shared" si="123"/>
        <v>1.0556859640687102E-10</v>
      </c>
      <c r="R194" s="184">
        <f t="shared" si="123"/>
        <v>0</v>
      </c>
      <c r="S194" s="92"/>
      <c r="T194" s="92"/>
      <c r="U194" s="92"/>
      <c r="V194" s="92"/>
      <c r="W194" s="92"/>
      <c r="X194" s="92"/>
      <c r="Y194" s="92"/>
      <c r="Z194" s="92"/>
    </row>
    <row r="196" spans="1:26" s="91" customFormat="1" x14ac:dyDescent="0.25">
      <c r="A196" s="170"/>
      <c r="B196" s="165"/>
      <c r="C196" s="166"/>
      <c r="D196" s="171"/>
      <c r="E196" s="7" t="str">
        <f>E$189</f>
        <v>True up Nominal RCV run-off- real</v>
      </c>
      <c r="F196" s="184">
        <f t="shared" ref="F196:R196" si="124">F$189</f>
        <v>0</v>
      </c>
      <c r="G196" s="184" t="str">
        <f t="shared" si="124"/>
        <v>£m</v>
      </c>
      <c r="H196" s="244">
        <f t="shared" si="124"/>
        <v>0</v>
      </c>
      <c r="I196" s="184">
        <f t="shared" si="124"/>
        <v>0</v>
      </c>
      <c r="J196" s="184">
        <f t="shared" si="124"/>
        <v>0</v>
      </c>
      <c r="K196" s="184">
        <f t="shared" si="124"/>
        <v>0</v>
      </c>
      <c r="L196" s="184">
        <f t="shared" si="124"/>
        <v>0</v>
      </c>
      <c r="M196" s="185">
        <f t="shared" si="124"/>
        <v>0</v>
      </c>
      <c r="N196" s="184">
        <f t="shared" si="124"/>
        <v>0</v>
      </c>
      <c r="O196" s="184">
        <f t="shared" si="124"/>
        <v>0</v>
      </c>
      <c r="P196" s="184">
        <f t="shared" si="124"/>
        <v>0</v>
      </c>
      <c r="Q196" s="184">
        <f t="shared" si="124"/>
        <v>0</v>
      </c>
      <c r="R196" s="184">
        <f t="shared" si="124"/>
        <v>0</v>
      </c>
      <c r="S196" s="92"/>
      <c r="T196" s="92"/>
      <c r="U196" s="92"/>
      <c r="V196" s="92"/>
      <c r="W196" s="92"/>
      <c r="X196" s="92"/>
      <c r="Y196" s="92"/>
      <c r="Z196" s="92"/>
    </row>
    <row r="197" spans="1:26" s="91" customFormat="1" x14ac:dyDescent="0.25">
      <c r="A197" s="170"/>
      <c r="B197" s="165"/>
      <c r="C197" s="166"/>
      <c r="D197" s="171"/>
      <c r="E197" s="7" t="str">
        <f>E$192</f>
        <v>RCV run-off company should have received- real</v>
      </c>
      <c r="F197" s="184">
        <f t="shared" ref="F197:R197" si="125">F$192</f>
        <v>0</v>
      </c>
      <c r="G197" s="184" t="str">
        <f t="shared" si="125"/>
        <v>£m</v>
      </c>
      <c r="H197" s="244">
        <f t="shared" si="125"/>
        <v>0</v>
      </c>
      <c r="I197" s="184">
        <f t="shared" si="125"/>
        <v>0</v>
      </c>
      <c r="J197" s="184">
        <f t="shared" si="125"/>
        <v>0</v>
      </c>
      <c r="K197" s="184">
        <f t="shared" si="125"/>
        <v>0</v>
      </c>
      <c r="L197" s="184">
        <f t="shared" si="125"/>
        <v>0</v>
      </c>
      <c r="M197" s="185">
        <f t="shared" si="125"/>
        <v>0</v>
      </c>
      <c r="N197" s="184">
        <f t="shared" si="125"/>
        <v>0</v>
      </c>
      <c r="O197" s="184">
        <f t="shared" si="125"/>
        <v>0</v>
      </c>
      <c r="P197" s="184">
        <f t="shared" si="125"/>
        <v>0</v>
      </c>
      <c r="Q197" s="184">
        <f t="shared" si="125"/>
        <v>0</v>
      </c>
      <c r="R197" s="184">
        <f t="shared" si="125"/>
        <v>0</v>
      </c>
      <c r="S197" s="92"/>
      <c r="T197" s="92"/>
      <c r="U197" s="92"/>
      <c r="V197" s="92"/>
      <c r="W197" s="92"/>
      <c r="X197" s="92"/>
      <c r="Y197" s="92"/>
      <c r="Z197" s="92"/>
    </row>
    <row r="198" spans="1:26" x14ac:dyDescent="0.25">
      <c r="C198" s="276"/>
      <c r="E198" s="7" t="s">
        <v>554</v>
      </c>
      <c r="G198" s="7" t="s">
        <v>296</v>
      </c>
      <c r="H198" s="185">
        <f xml:space="preserve"> SUM(J198:R198)</f>
        <v>0</v>
      </c>
      <c r="I198" s="185"/>
      <c r="J198" s="184">
        <f t="shared" ref="J198:K198" si="126">J197-J196</f>
        <v>0</v>
      </c>
      <c r="K198" s="184">
        <f t="shared" si="126"/>
        <v>0</v>
      </c>
      <c r="L198" s="184">
        <f>L197-L196</f>
        <v>0</v>
      </c>
      <c r="M198" s="185">
        <f>M197-M196</f>
        <v>0</v>
      </c>
      <c r="N198" s="184">
        <f t="shared" ref="N198:R198" si="127">N197-N196</f>
        <v>0</v>
      </c>
      <c r="O198" s="184">
        <f t="shared" si="127"/>
        <v>0</v>
      </c>
      <c r="P198" s="184">
        <f t="shared" si="127"/>
        <v>0</v>
      </c>
      <c r="Q198" s="184">
        <f t="shared" si="127"/>
        <v>0</v>
      </c>
      <c r="R198" s="184">
        <f t="shared" si="127"/>
        <v>0</v>
      </c>
    </row>
    <row r="200" spans="1:26" x14ac:dyDescent="0.25">
      <c r="C200" s="276"/>
      <c r="E200" s="7" t="str">
        <f>E$190</f>
        <v>True up Nominal return- real</v>
      </c>
      <c r="F200" s="7">
        <f t="shared" ref="F200:R200" si="128">F$190</f>
        <v>0</v>
      </c>
      <c r="G200" s="7" t="str">
        <f t="shared" si="128"/>
        <v>£m</v>
      </c>
      <c r="H200" s="185">
        <f t="shared" si="128"/>
        <v>4.9204849626823671E-10</v>
      </c>
      <c r="I200" s="185">
        <f t="shared" si="128"/>
        <v>0</v>
      </c>
      <c r="J200" s="184">
        <f t="shared" si="128"/>
        <v>0</v>
      </c>
      <c r="K200" s="184">
        <f t="shared" si="128"/>
        <v>0</v>
      </c>
      <c r="L200" s="184">
        <f t="shared" si="128"/>
        <v>0</v>
      </c>
      <c r="M200" s="185">
        <f t="shared" si="128"/>
        <v>9.6434424015637712E-11</v>
      </c>
      <c r="N200" s="184">
        <f t="shared" si="128"/>
        <v>9.7336868010151947E-11</v>
      </c>
      <c r="O200" s="184">
        <f t="shared" si="128"/>
        <v>9.8362199128889661E-11</v>
      </c>
      <c r="P200" s="184">
        <f t="shared" si="128"/>
        <v>9.9421928992178387E-11</v>
      </c>
      <c r="Q200" s="184">
        <f t="shared" si="128"/>
        <v>1.00493076121379E-10</v>
      </c>
      <c r="R200" s="184">
        <f t="shared" si="128"/>
        <v>0</v>
      </c>
    </row>
    <row r="201" spans="1:26" x14ac:dyDescent="0.25">
      <c r="C201" s="276"/>
      <c r="E201" s="7" t="str">
        <f>E$193</f>
        <v>Nominal return company should have received- real</v>
      </c>
      <c r="F201" s="7">
        <f t="shared" ref="F201:R201" si="129">F$193</f>
        <v>0</v>
      </c>
      <c r="G201" s="7" t="str">
        <f t="shared" si="129"/>
        <v>£m</v>
      </c>
      <c r="H201" s="185">
        <f t="shared" si="129"/>
        <v>5.0599220422816193E-10</v>
      </c>
      <c r="I201" s="185">
        <f t="shared" si="129"/>
        <v>0</v>
      </c>
      <c r="J201" s="184">
        <f t="shared" si="129"/>
        <v>0</v>
      </c>
      <c r="K201" s="184">
        <f t="shared" si="129"/>
        <v>0</v>
      </c>
      <c r="L201" s="184">
        <f t="shared" si="129"/>
        <v>0</v>
      </c>
      <c r="M201" s="185">
        <f t="shared" si="129"/>
        <v>9.6081480838426489E-11</v>
      </c>
      <c r="N201" s="184">
        <f t="shared" si="129"/>
        <v>9.8061888442807307E-11</v>
      </c>
      <c r="O201" s="184">
        <f t="shared" si="129"/>
        <v>1.0200050996065561E-10</v>
      </c>
      <c r="P201" s="184">
        <f t="shared" si="129"/>
        <v>1.042797285794015E-10</v>
      </c>
      <c r="Q201" s="184">
        <f t="shared" si="129"/>
        <v>1.0556859640687102E-10</v>
      </c>
      <c r="R201" s="184">
        <f t="shared" si="129"/>
        <v>0</v>
      </c>
    </row>
    <row r="202" spans="1:26" x14ac:dyDescent="0.25">
      <c r="C202" s="276"/>
      <c r="E202" s="7" t="s">
        <v>555</v>
      </c>
      <c r="G202" s="7" t="s">
        <v>296</v>
      </c>
      <c r="H202" s="185">
        <f xml:space="preserve"> SUM(J202:R202)</f>
        <v>1.3943707959925233E-11</v>
      </c>
      <c r="I202" s="185"/>
      <c r="J202" s="184">
        <f t="shared" ref="J202:K202" si="130">J201-J200</f>
        <v>0</v>
      </c>
      <c r="K202" s="184">
        <f t="shared" si="130"/>
        <v>0</v>
      </c>
      <c r="L202" s="184">
        <f>L201-L200</f>
        <v>0</v>
      </c>
      <c r="M202" s="185">
        <f>M201-M200</f>
        <v>-3.5294317721122273E-13</v>
      </c>
      <c r="N202" s="184">
        <f t="shared" ref="N202" si="131">N201-N200</f>
        <v>7.2502043265536019E-13</v>
      </c>
      <c r="O202" s="184">
        <f>O201-O200</f>
        <v>3.6383108317659526E-12</v>
      </c>
      <c r="P202" s="184">
        <f t="shared" ref="P202:R202" si="132">P201-P200</f>
        <v>4.8577995872231158E-12</v>
      </c>
      <c r="Q202" s="184">
        <f t="shared" si="132"/>
        <v>5.0755202854920267E-12</v>
      </c>
      <c r="R202" s="184">
        <f t="shared" si="132"/>
        <v>0</v>
      </c>
    </row>
    <row r="204" spans="1:26" x14ac:dyDescent="0.25">
      <c r="C204" s="276"/>
      <c r="E204" s="7" t="str">
        <f>E$191</f>
        <v>Total True up Nominal revenue to company- real</v>
      </c>
      <c r="F204" s="7">
        <f t="shared" ref="F204:R204" si="133">F$191</f>
        <v>0</v>
      </c>
      <c r="G204" s="7" t="str">
        <f t="shared" si="133"/>
        <v>£m</v>
      </c>
      <c r="H204" s="185">
        <f t="shared" si="133"/>
        <v>4.9204849626823671E-10</v>
      </c>
      <c r="I204" s="185">
        <f t="shared" si="133"/>
        <v>0</v>
      </c>
      <c r="J204" s="184">
        <f t="shared" si="133"/>
        <v>0</v>
      </c>
      <c r="K204" s="184">
        <f t="shared" si="133"/>
        <v>0</v>
      </c>
      <c r="L204" s="184">
        <f t="shared" si="133"/>
        <v>0</v>
      </c>
      <c r="M204" s="185">
        <f t="shared" si="133"/>
        <v>9.6434424015637712E-11</v>
      </c>
      <c r="N204" s="184">
        <f t="shared" si="133"/>
        <v>9.7336868010151947E-11</v>
      </c>
      <c r="O204" s="184">
        <f t="shared" si="133"/>
        <v>9.8362199128889661E-11</v>
      </c>
      <c r="P204" s="184">
        <f t="shared" si="133"/>
        <v>9.9421928992178387E-11</v>
      </c>
      <c r="Q204" s="184">
        <f t="shared" si="133"/>
        <v>1.00493076121379E-10</v>
      </c>
      <c r="R204" s="184">
        <f t="shared" si="133"/>
        <v>0</v>
      </c>
    </row>
    <row r="205" spans="1:26" x14ac:dyDescent="0.25">
      <c r="C205" s="276"/>
      <c r="E205" s="7" t="str">
        <f>E$194</f>
        <v>Total nominal revenue company should have received- real</v>
      </c>
      <c r="F205" s="7">
        <f t="shared" ref="F205:R205" si="134">F$194</f>
        <v>0</v>
      </c>
      <c r="G205" s="7" t="str">
        <f t="shared" si="134"/>
        <v>£m</v>
      </c>
      <c r="H205" s="185">
        <f t="shared" si="134"/>
        <v>5.0599220422816193E-10</v>
      </c>
      <c r="I205" s="185">
        <f t="shared" si="134"/>
        <v>0</v>
      </c>
      <c r="J205" s="184">
        <f t="shared" si="134"/>
        <v>0</v>
      </c>
      <c r="K205" s="184">
        <f t="shared" si="134"/>
        <v>0</v>
      </c>
      <c r="L205" s="184">
        <f t="shared" si="134"/>
        <v>0</v>
      </c>
      <c r="M205" s="185">
        <f t="shared" si="134"/>
        <v>9.6081480838426489E-11</v>
      </c>
      <c r="N205" s="184">
        <f t="shared" si="134"/>
        <v>9.8061888442807307E-11</v>
      </c>
      <c r="O205" s="184">
        <f t="shared" si="134"/>
        <v>1.0200050996065561E-10</v>
      </c>
      <c r="P205" s="184">
        <f t="shared" si="134"/>
        <v>1.042797285794015E-10</v>
      </c>
      <c r="Q205" s="184">
        <f t="shared" si="134"/>
        <v>1.0556859640687102E-10</v>
      </c>
      <c r="R205" s="184">
        <f t="shared" si="134"/>
        <v>0</v>
      </c>
    </row>
    <row r="206" spans="1:26" x14ac:dyDescent="0.25">
      <c r="C206" s="276"/>
      <c r="E206" s="7" t="s">
        <v>556</v>
      </c>
      <c r="G206" s="7" t="s">
        <v>296</v>
      </c>
      <c r="H206" s="185">
        <f xml:space="preserve"> SUM(J206:R206)</f>
        <v>1.3943707959925233E-11</v>
      </c>
      <c r="I206" s="185"/>
      <c r="J206" s="184">
        <f t="shared" ref="J206:K206" si="135">J205-J204</f>
        <v>0</v>
      </c>
      <c r="K206" s="184">
        <f t="shared" si="135"/>
        <v>0</v>
      </c>
      <c r="L206" s="184">
        <f>L205-L204</f>
        <v>0</v>
      </c>
      <c r="M206" s="185">
        <f>M205-M204</f>
        <v>-3.5294317721122273E-13</v>
      </c>
      <c r="N206" s="184">
        <f t="shared" ref="N206:R206" si="136">N205-N204</f>
        <v>7.2502043265536019E-13</v>
      </c>
      <c r="O206" s="184">
        <f t="shared" si="136"/>
        <v>3.6383108317659526E-12</v>
      </c>
      <c r="P206" s="184">
        <f t="shared" si="136"/>
        <v>4.8577995872231158E-12</v>
      </c>
      <c r="Q206" s="184">
        <f t="shared" si="136"/>
        <v>5.0755202854920267E-12</v>
      </c>
      <c r="R206" s="184">
        <f t="shared" si="136"/>
        <v>0</v>
      </c>
    </row>
    <row r="208" spans="1:26" x14ac:dyDescent="0.25">
      <c r="B208" s="61" t="s">
        <v>557</v>
      </c>
      <c r="H208" s="185"/>
      <c r="I208" s="185"/>
      <c r="J208" s="184"/>
      <c r="K208" s="184"/>
      <c r="L208" s="184"/>
      <c r="M208" s="185"/>
      <c r="N208" s="184"/>
      <c r="O208" s="184"/>
      <c r="P208" s="184"/>
      <c r="Q208" s="184"/>
      <c r="R208" s="184"/>
    </row>
    <row r="209" spans="1:18" s="92" customFormat="1" x14ac:dyDescent="0.25">
      <c r="A209" s="164"/>
      <c r="B209" s="165"/>
      <c r="C209" s="166"/>
      <c r="D209" s="167"/>
      <c r="E209" s="30" t="str">
        <f>InpR!E$83</f>
        <v>Financing cost index</v>
      </c>
      <c r="F209" s="249">
        <f>InpR!F$83</f>
        <v>0</v>
      </c>
      <c r="G209" s="249" t="str">
        <f>InpR!G$83</f>
        <v>index</v>
      </c>
      <c r="H209" s="249">
        <f>InpR!H$83</f>
        <v>0</v>
      </c>
      <c r="I209" s="249">
        <f>InpR!I$83</f>
        <v>0</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x14ac:dyDescent="0.25">
      <c r="A210" s="201"/>
      <c r="B210" s="202"/>
      <c r="C210" s="203"/>
      <c r="D210" s="204"/>
      <c r="E210" s="37" t="str">
        <f>InpR!E$116</f>
        <v>WACC real on RCV - CPI(H) bf and additions - DMMY</v>
      </c>
      <c r="F210" s="205">
        <f>InpR!F$116</f>
        <v>0</v>
      </c>
      <c r="G210" s="223" t="str">
        <f>InpR!G$116</f>
        <v>%</v>
      </c>
      <c r="H210" s="205">
        <f>InpR!H$116</f>
        <v>0</v>
      </c>
      <c r="I210" s="205">
        <f>InpR!I$116</f>
        <v>0</v>
      </c>
      <c r="J210" s="205">
        <f>InpR!J$116</f>
        <v>0</v>
      </c>
      <c r="K210" s="205">
        <f>InpR!K$116</f>
        <v>0</v>
      </c>
      <c r="L210" s="205">
        <f>InpR!L$116</f>
        <v>0</v>
      </c>
      <c r="M210" s="205">
        <f>InpR!M$116</f>
        <v>2.9195763820156317E-2</v>
      </c>
      <c r="N210" s="205">
        <f>InpR!N$116</f>
        <v>2.9195763820156317E-2</v>
      </c>
      <c r="O210" s="205">
        <f>InpR!O$116</f>
        <v>2.9195763820156317E-2</v>
      </c>
      <c r="P210" s="205">
        <f>InpR!P$116</f>
        <v>2.9195763820156317E-2</v>
      </c>
      <c r="Q210" s="205">
        <f>InpR!Q$116</f>
        <v>2.9195763820156317E-2</v>
      </c>
      <c r="R210" s="205">
        <f>InpR!R$116</f>
        <v>0</v>
      </c>
    </row>
    <row r="211" spans="1:18" x14ac:dyDescent="0.25">
      <c r="E211" s="7" t="s">
        <v>558</v>
      </c>
      <c r="G211" s="7" t="s">
        <v>559</v>
      </c>
      <c r="J211" s="255">
        <f xml:space="preserve"> (1 + J$286) ^ J$285</f>
        <v>1</v>
      </c>
      <c r="K211" s="255">
        <f t="shared" ref="K211:R211" si="137" xml:space="preserve"> (1 + K$286) ^ K$285</f>
        <v>1</v>
      </c>
      <c r="L211" s="255">
        <f t="shared" si="137"/>
        <v>1</v>
      </c>
      <c r="M211" s="255">
        <f t="shared" si="137"/>
        <v>1.1219976826191176</v>
      </c>
      <c r="N211" s="255">
        <f t="shared" si="137"/>
        <v>1.0901693555893588</v>
      </c>
      <c r="O211" s="255">
        <f t="shared" si="137"/>
        <v>1.059243920265355</v>
      </c>
      <c r="P211" s="255">
        <f t="shared" si="137"/>
        <v>1.0291957638201563</v>
      </c>
      <c r="Q211" s="255">
        <f t="shared" si="137"/>
        <v>1</v>
      </c>
      <c r="R211" s="255">
        <f t="shared" si="137"/>
        <v>1</v>
      </c>
    </row>
    <row r="213" spans="1:18" x14ac:dyDescent="0.25">
      <c r="B213" s="61" t="s">
        <v>560</v>
      </c>
    </row>
    <row r="214" spans="1:18" x14ac:dyDescent="0.25">
      <c r="C214" s="276"/>
      <c r="E214" s="7" t="str">
        <f>E$198</f>
        <v>Value of True up run-off - real</v>
      </c>
      <c r="F214" s="7">
        <f t="shared" ref="F214:R214" si="138">F$198</f>
        <v>0</v>
      </c>
      <c r="G214" s="7" t="str">
        <f t="shared" si="138"/>
        <v>£m</v>
      </c>
      <c r="H214" s="185">
        <f t="shared" si="138"/>
        <v>0</v>
      </c>
      <c r="I214" s="185">
        <f t="shared" si="138"/>
        <v>0</v>
      </c>
      <c r="J214" s="184">
        <f t="shared" si="138"/>
        <v>0</v>
      </c>
      <c r="K214" s="184">
        <f t="shared" si="138"/>
        <v>0</v>
      </c>
      <c r="L214" s="184">
        <f t="shared" si="138"/>
        <v>0</v>
      </c>
      <c r="M214" s="185">
        <f t="shared" si="138"/>
        <v>0</v>
      </c>
      <c r="N214" s="184">
        <f t="shared" si="138"/>
        <v>0</v>
      </c>
      <c r="O214" s="184">
        <f t="shared" si="138"/>
        <v>0</v>
      </c>
      <c r="P214" s="184">
        <f t="shared" si="138"/>
        <v>0</v>
      </c>
      <c r="Q214" s="184">
        <f t="shared" si="138"/>
        <v>0</v>
      </c>
      <c r="R214" s="184">
        <f t="shared" si="138"/>
        <v>0</v>
      </c>
    </row>
    <row r="215" spans="1:18" x14ac:dyDescent="0.25">
      <c r="E215" s="7" t="str">
        <f>E$287</f>
        <v xml:space="preserve">Time value of money factor </v>
      </c>
      <c r="F215" s="184">
        <f t="shared" ref="F215:R215" si="139">F$287</f>
        <v>0</v>
      </c>
      <c r="G215" s="7" t="str">
        <f t="shared" si="139"/>
        <v>Factor</v>
      </c>
      <c r="H215" s="247">
        <f t="shared" si="139"/>
        <v>0</v>
      </c>
      <c r="I215" s="247">
        <f t="shared" si="139"/>
        <v>0</v>
      </c>
      <c r="J215" s="184">
        <f t="shared" si="139"/>
        <v>1</v>
      </c>
      <c r="K215" s="184">
        <f t="shared" si="139"/>
        <v>1</v>
      </c>
      <c r="L215" s="184">
        <f t="shared" si="139"/>
        <v>1</v>
      </c>
      <c r="M215" s="185">
        <f t="shared" si="139"/>
        <v>1.1219976826191176</v>
      </c>
      <c r="N215" s="184">
        <f t="shared" si="139"/>
        <v>1.0901693555893588</v>
      </c>
      <c r="O215" s="184">
        <f t="shared" si="139"/>
        <v>1.059243920265355</v>
      </c>
      <c r="P215" s="184">
        <f t="shared" si="139"/>
        <v>1.0291957638201563</v>
      </c>
      <c r="Q215" s="184">
        <f t="shared" si="139"/>
        <v>1</v>
      </c>
      <c r="R215" s="184">
        <f t="shared" si="139"/>
        <v>1</v>
      </c>
    </row>
    <row r="216" spans="1:18" x14ac:dyDescent="0.25">
      <c r="A216" s="49"/>
      <c r="C216" s="276"/>
      <c r="D216" s="57"/>
      <c r="E216" s="7" t="s">
        <v>624</v>
      </c>
      <c r="G216" s="7" t="s">
        <v>296</v>
      </c>
      <c r="H216" s="185">
        <f xml:space="preserve"> SUM(J216:R216)</f>
        <v>0</v>
      </c>
      <c r="J216" s="185">
        <f xml:space="preserve"> J214 * J215</f>
        <v>0</v>
      </c>
      <c r="K216" s="185">
        <f t="shared" ref="K216:R216" si="140" xml:space="preserve"> K214 * K215</f>
        <v>0</v>
      </c>
      <c r="L216" s="185">
        <f t="shared" si="140"/>
        <v>0</v>
      </c>
      <c r="M216" s="185">
        <f t="shared" si="140"/>
        <v>0</v>
      </c>
      <c r="N216" s="185">
        <f t="shared" si="140"/>
        <v>0</v>
      </c>
      <c r="O216" s="185">
        <f t="shared" si="140"/>
        <v>0</v>
      </c>
      <c r="P216" s="185">
        <f t="shared" si="140"/>
        <v>0</v>
      </c>
      <c r="Q216" s="185">
        <f t="shared" si="140"/>
        <v>0</v>
      </c>
      <c r="R216" s="185">
        <f t="shared" si="140"/>
        <v>0</v>
      </c>
    </row>
    <row r="218" spans="1:18" x14ac:dyDescent="0.25">
      <c r="B218" s="61" t="s">
        <v>562</v>
      </c>
    </row>
    <row r="219" spans="1:18" x14ac:dyDescent="0.25">
      <c r="E219" s="7" t="str">
        <f>E202</f>
        <v>Value of True up return - real</v>
      </c>
      <c r="F219" s="184">
        <f t="shared" ref="F219:R219" si="141">F202</f>
        <v>0</v>
      </c>
      <c r="G219" s="7" t="str">
        <f t="shared" si="141"/>
        <v>£m</v>
      </c>
      <c r="H219" s="247">
        <f t="shared" si="141"/>
        <v>1.3943707959925233E-11</v>
      </c>
      <c r="I219" s="247">
        <f t="shared" si="141"/>
        <v>0</v>
      </c>
      <c r="J219" s="184">
        <f t="shared" si="141"/>
        <v>0</v>
      </c>
      <c r="K219" s="184">
        <f t="shared" si="141"/>
        <v>0</v>
      </c>
      <c r="L219" s="184">
        <f t="shared" si="141"/>
        <v>0</v>
      </c>
      <c r="M219" s="185">
        <f t="shared" si="141"/>
        <v>-3.5294317721122273E-13</v>
      </c>
      <c r="N219" s="184">
        <f t="shared" si="141"/>
        <v>7.2502043265536019E-13</v>
      </c>
      <c r="O219" s="184">
        <f t="shared" si="141"/>
        <v>3.6383108317659526E-12</v>
      </c>
      <c r="P219" s="184">
        <f t="shared" si="141"/>
        <v>4.8577995872231158E-12</v>
      </c>
      <c r="Q219" s="184">
        <f t="shared" si="141"/>
        <v>5.0755202854920267E-12</v>
      </c>
      <c r="R219" s="184">
        <f t="shared" si="141"/>
        <v>0</v>
      </c>
    </row>
    <row r="220" spans="1:18" x14ac:dyDescent="0.25">
      <c r="E220" s="7" t="str">
        <f>E$287</f>
        <v xml:space="preserve">Time value of money factor </v>
      </c>
      <c r="F220" s="184">
        <f t="shared" ref="F220:R220" si="142">F$287</f>
        <v>0</v>
      </c>
      <c r="G220" s="7" t="str">
        <f t="shared" si="142"/>
        <v>Factor</v>
      </c>
      <c r="H220" s="247">
        <f t="shared" si="142"/>
        <v>0</v>
      </c>
      <c r="I220" s="247">
        <f t="shared" si="142"/>
        <v>0</v>
      </c>
      <c r="J220" s="184">
        <f t="shared" si="142"/>
        <v>1</v>
      </c>
      <c r="K220" s="184">
        <f t="shared" si="142"/>
        <v>1</v>
      </c>
      <c r="L220" s="184">
        <f t="shared" si="142"/>
        <v>1</v>
      </c>
      <c r="M220" s="185">
        <f t="shared" si="142"/>
        <v>1.1219976826191176</v>
      </c>
      <c r="N220" s="184">
        <f t="shared" si="142"/>
        <v>1.0901693555893588</v>
      </c>
      <c r="O220" s="184">
        <f t="shared" si="142"/>
        <v>1.059243920265355</v>
      </c>
      <c r="P220" s="184">
        <f t="shared" si="142"/>
        <v>1.0291957638201563</v>
      </c>
      <c r="Q220" s="184">
        <f t="shared" si="142"/>
        <v>1</v>
      </c>
      <c r="R220" s="184">
        <f t="shared" si="142"/>
        <v>1</v>
      </c>
    </row>
    <row r="221" spans="1:18" x14ac:dyDescent="0.25">
      <c r="A221" s="49"/>
      <c r="C221" s="276"/>
      <c r="D221" s="57"/>
      <c r="E221" s="7" t="s">
        <v>625</v>
      </c>
      <c r="G221" s="7" t="s">
        <v>296</v>
      </c>
      <c r="H221" s="185">
        <f xml:space="preserve"> SUM(J221:R221)</f>
        <v>1.4323399301662825E-11</v>
      </c>
      <c r="J221" s="185">
        <f xml:space="preserve"> J219 * J220</f>
        <v>0</v>
      </c>
      <c r="K221" s="185">
        <f t="shared" ref="K221:M221" si="143" xml:space="preserve"> K219 * K220</f>
        <v>0</v>
      </c>
      <c r="L221" s="185">
        <f t="shared" si="143"/>
        <v>0</v>
      </c>
      <c r="M221" s="185">
        <f t="shared" si="143"/>
        <v>-3.9600142692722046E-13</v>
      </c>
      <c r="N221" s="185">
        <f xml:space="preserve"> N219 * N220</f>
        <v>7.9039505785701212E-13</v>
      </c>
      <c r="O221" s="185">
        <f t="shared" ref="O221:R221" si="144" xml:space="preserve"> O219 * O220</f>
        <v>3.8538586285836723E-12</v>
      </c>
      <c r="P221" s="185">
        <f t="shared" si="144"/>
        <v>4.9996267566573345E-12</v>
      </c>
      <c r="Q221" s="185">
        <f t="shared" si="144"/>
        <v>5.0755202854920267E-12</v>
      </c>
      <c r="R221" s="185">
        <f t="shared" si="144"/>
        <v>0</v>
      </c>
    </row>
    <row r="223" spans="1:18" x14ac:dyDescent="0.25">
      <c r="B223" s="61" t="s">
        <v>564</v>
      </c>
    </row>
    <row r="224" spans="1:18" x14ac:dyDescent="0.25">
      <c r="E224" s="7" t="str">
        <f xml:space="preserve"> E$216</f>
        <v>Revenue adjustment for RCV run-off - real - DMMY</v>
      </c>
      <c r="F224" s="184">
        <f t="shared" ref="F224:R224" si="145" xml:space="preserve"> F$216</f>
        <v>0</v>
      </c>
      <c r="G224" s="7" t="str">
        <f t="shared" si="145"/>
        <v>£m</v>
      </c>
      <c r="H224" s="247">
        <f t="shared" si="145"/>
        <v>0</v>
      </c>
      <c r="I224" s="247">
        <f t="shared" si="145"/>
        <v>0</v>
      </c>
      <c r="J224" s="184">
        <f t="shared" si="145"/>
        <v>0</v>
      </c>
      <c r="K224" s="184">
        <f t="shared" si="145"/>
        <v>0</v>
      </c>
      <c r="L224" s="184">
        <f t="shared" si="145"/>
        <v>0</v>
      </c>
      <c r="M224" s="185">
        <f t="shared" si="145"/>
        <v>0</v>
      </c>
      <c r="N224" s="184">
        <f t="shared" si="145"/>
        <v>0</v>
      </c>
      <c r="O224" s="184">
        <f t="shared" si="145"/>
        <v>0</v>
      </c>
      <c r="P224" s="184">
        <f t="shared" si="145"/>
        <v>0</v>
      </c>
      <c r="Q224" s="184">
        <f t="shared" si="145"/>
        <v>0</v>
      </c>
      <c r="R224" s="184">
        <f t="shared" si="145"/>
        <v>0</v>
      </c>
    </row>
    <row r="225" spans="1:26" x14ac:dyDescent="0.25">
      <c r="E225" s="7" t="str">
        <f xml:space="preserve"> E$221</f>
        <v>Revenue adjustment for return - real - DMMY</v>
      </c>
      <c r="F225" s="184">
        <f t="shared" ref="F225:R225" si="146" xml:space="preserve"> F$221</f>
        <v>0</v>
      </c>
      <c r="G225" s="7" t="str">
        <f t="shared" si="146"/>
        <v>£m</v>
      </c>
      <c r="H225" s="247">
        <f t="shared" si="146"/>
        <v>1.4323399301662825E-11</v>
      </c>
      <c r="I225" s="247">
        <f t="shared" si="146"/>
        <v>0</v>
      </c>
      <c r="J225" s="184">
        <f t="shared" si="146"/>
        <v>0</v>
      </c>
      <c r="K225" s="184">
        <f t="shared" si="146"/>
        <v>0</v>
      </c>
      <c r="L225" s="184">
        <f t="shared" si="146"/>
        <v>0</v>
      </c>
      <c r="M225" s="185">
        <f t="shared" si="146"/>
        <v>-3.9600142692722046E-13</v>
      </c>
      <c r="N225" s="184">
        <f t="shared" si="146"/>
        <v>7.9039505785701212E-13</v>
      </c>
      <c r="O225" s="184">
        <f t="shared" si="146"/>
        <v>3.8538586285836723E-12</v>
      </c>
      <c r="P225" s="184">
        <f t="shared" si="146"/>
        <v>4.9996267566573345E-12</v>
      </c>
      <c r="Q225" s="184">
        <f t="shared" si="146"/>
        <v>5.0755202854920267E-12</v>
      </c>
      <c r="R225" s="184">
        <f t="shared" si="146"/>
        <v>0</v>
      </c>
    </row>
    <row r="226" spans="1:26" x14ac:dyDescent="0.25">
      <c r="A226" s="49"/>
      <c r="C226" s="276"/>
      <c r="D226" s="57"/>
      <c r="E226" s="7" t="s">
        <v>626</v>
      </c>
      <c r="G226" s="7" t="s">
        <v>296</v>
      </c>
      <c r="H226" s="185">
        <f xml:space="preserve"> SUM(J226:R226)</f>
        <v>1.4323399301662825E-11</v>
      </c>
      <c r="J226" s="185">
        <f xml:space="preserve"> J$224 + J$225</f>
        <v>0</v>
      </c>
      <c r="K226" s="185">
        <f t="shared" ref="K226:R226" si="147" xml:space="preserve"> K$224 + K$225</f>
        <v>0</v>
      </c>
      <c r="L226" s="185">
        <f t="shared" si="147"/>
        <v>0</v>
      </c>
      <c r="M226" s="185">
        <f t="shared" si="147"/>
        <v>-3.9600142692722046E-13</v>
      </c>
      <c r="N226" s="185">
        <f t="shared" si="147"/>
        <v>7.9039505785701212E-13</v>
      </c>
      <c r="O226" s="185">
        <f t="shared" si="147"/>
        <v>3.8538586285836723E-12</v>
      </c>
      <c r="P226" s="185">
        <f t="shared" si="147"/>
        <v>4.9996267566573345E-12</v>
      </c>
      <c r="Q226" s="185">
        <f t="shared" si="147"/>
        <v>5.0755202854920267E-12</v>
      </c>
      <c r="R226" s="185">
        <f t="shared" si="147"/>
        <v>0</v>
      </c>
    </row>
    <row r="229" spans="1:26" x14ac:dyDescent="0.25">
      <c r="A229" s="283" t="s">
        <v>566</v>
      </c>
      <c r="B229" s="284"/>
      <c r="C229" s="285"/>
      <c r="D229" s="285"/>
      <c r="E229" s="285"/>
      <c r="F229" s="285"/>
      <c r="G229" s="285"/>
      <c r="H229" s="285"/>
      <c r="I229" s="285"/>
      <c r="J229" s="285"/>
      <c r="K229" s="285"/>
      <c r="L229" s="285"/>
      <c r="M229" s="285"/>
      <c r="N229" s="285"/>
      <c r="O229" s="285"/>
      <c r="P229" s="285"/>
      <c r="Q229" s="285"/>
      <c r="R229" s="285"/>
    </row>
    <row r="231" spans="1:26" x14ac:dyDescent="0.25">
      <c r="A231" s="49"/>
      <c r="C231" s="110" t="s">
        <v>567</v>
      </c>
      <c r="D231" s="57"/>
    </row>
    <row r="232" spans="1:26" x14ac:dyDescent="0.25">
      <c r="A232" s="49"/>
      <c r="C232" s="110" t="s">
        <v>536</v>
      </c>
      <c r="D232" s="57"/>
    </row>
    <row r="233" spans="1:26" x14ac:dyDescent="0.25">
      <c r="A233" s="49"/>
      <c r="C233" s="110" t="s">
        <v>568</v>
      </c>
      <c r="D233" s="57"/>
    </row>
    <row r="235" spans="1:26" s="205" customFormat="1" x14ac:dyDescent="0.25">
      <c r="A235" s="201"/>
      <c r="B235" s="202"/>
      <c r="C235" s="203"/>
      <c r="D235" s="204"/>
      <c r="E235" s="37" t="str">
        <f>Index!E$48</f>
        <v>CPI(H): Fin year average - percentage increase - final determination</v>
      </c>
      <c r="F235" s="205">
        <f>Index!F$48</f>
        <v>0</v>
      </c>
      <c r="G235" s="223" t="str">
        <f>Index!G$48</f>
        <v>%</v>
      </c>
      <c r="H235" s="205">
        <f>Index!H$48</f>
        <v>0</v>
      </c>
      <c r="I235" s="205">
        <f>Index!I$48</f>
        <v>0</v>
      </c>
      <c r="J235" s="205">
        <f>Index!J$48</f>
        <v>0</v>
      </c>
      <c r="K235" s="205">
        <f>Index!K$48</f>
        <v>2.1269790500559882E-2</v>
      </c>
      <c r="L235" s="205">
        <f>Index!L$48</f>
        <v>1.9909655450194075E-2</v>
      </c>
      <c r="M235" s="205">
        <f>Index!M$48</f>
        <v>1.9833640562247679E-2</v>
      </c>
      <c r="N235" s="205">
        <f>Index!N$48</f>
        <v>2.0041983108134653E-2</v>
      </c>
      <c r="O235" s="205">
        <f>Index!O$48</f>
        <v>2.0751251595618081E-2</v>
      </c>
      <c r="P235" s="205">
        <f>Index!P$48</f>
        <v>2.1000000000000574E-2</v>
      </c>
      <c r="Q235" s="205">
        <f>Index!Q$48</f>
        <v>2.100000000000124E-2</v>
      </c>
      <c r="R235" s="205">
        <f>Index!R$48</f>
        <v>1.999999999999913E-2</v>
      </c>
    </row>
    <row r="236" spans="1:26" s="205" customFormat="1" x14ac:dyDescent="0.25">
      <c r="A236" s="201"/>
      <c r="B236" s="202"/>
      <c r="C236" s="203"/>
      <c r="D236" s="204"/>
      <c r="E236" s="37" t="str">
        <f>Index!E$71</f>
        <v>Forecast RPI/CPIH wedge - final determination</v>
      </c>
      <c r="F236" s="205">
        <f>Index!F$71</f>
        <v>0</v>
      </c>
      <c r="G236" s="223" t="str">
        <f>Index!G$71</f>
        <v>%</v>
      </c>
      <c r="H236" s="205">
        <f>Index!H$71</f>
        <v>0</v>
      </c>
      <c r="I236" s="205">
        <f>Index!I$71</f>
        <v>0</v>
      </c>
      <c r="J236" s="205">
        <f>Index!J$71</f>
        <v>0</v>
      </c>
      <c r="K236" s="205">
        <f>Index!K$71</f>
        <v>-2.1269790500559882E-2</v>
      </c>
      <c r="L236" s="205">
        <f>Index!L$71</f>
        <v>1.1612485258307714E-2</v>
      </c>
      <c r="M236" s="205">
        <f>Index!M$71</f>
        <v>4.424450951415082E-3</v>
      </c>
      <c r="N236" s="205">
        <f>Index!N$71</f>
        <v>9.5456655774606158E-3</v>
      </c>
      <c r="O236" s="205">
        <f>Index!O$71</f>
        <v>1.0752431675141949E-2</v>
      </c>
      <c r="P236" s="205">
        <f>Index!P$71</f>
        <v>1.1000000000000121E-2</v>
      </c>
      <c r="Q236" s="205">
        <f>Index!Q$71</f>
        <v>1.0999999999998566E-2</v>
      </c>
      <c r="R236" s="205">
        <f>Index!R$71</f>
        <v>1.0000000000000675E-2</v>
      </c>
    </row>
    <row r="237" spans="1:26" s="172" customFormat="1" x14ac:dyDescent="0.25">
      <c r="A237" s="173"/>
      <c r="B237" s="174"/>
      <c r="C237" s="175"/>
      <c r="D237" s="176"/>
      <c r="E237" s="172" t="s">
        <v>594</v>
      </c>
      <c r="J237" s="172">
        <f t="shared" ref="J237:L237" si="148">SUM(J235:J236)</f>
        <v>0</v>
      </c>
      <c r="K237" s="172">
        <f t="shared" si="148"/>
        <v>0</v>
      </c>
      <c r="L237" s="172">
        <f t="shared" si="148"/>
        <v>3.1522140708501789E-2</v>
      </c>
      <c r="M237" s="172">
        <f>SUM(M235:M236)</f>
        <v>2.4258091513662761E-2</v>
      </c>
      <c r="N237" s="172">
        <f t="shared" ref="N237:R237" si="149">SUM(N235:N236)</f>
        <v>2.9587648685595269E-2</v>
      </c>
      <c r="O237" s="172">
        <f t="shared" si="149"/>
        <v>3.150368327076003E-2</v>
      </c>
      <c r="P237" s="172">
        <f t="shared" si="149"/>
        <v>3.2000000000000695E-2</v>
      </c>
      <c r="Q237" s="172">
        <f t="shared" si="149"/>
        <v>3.1999999999999806E-2</v>
      </c>
      <c r="R237" s="172">
        <f t="shared" si="149"/>
        <v>2.9999999999999805E-2</v>
      </c>
      <c r="S237" s="177"/>
      <c r="T237" s="177"/>
      <c r="U237" s="177"/>
      <c r="V237" s="177"/>
      <c r="W237" s="177"/>
      <c r="X237" s="177"/>
      <c r="Y237" s="177"/>
      <c r="Z237" s="177"/>
    </row>
    <row r="239" spans="1:26" s="161" customFormat="1" x14ac:dyDescent="0.25">
      <c r="A239" s="157"/>
      <c r="B239" s="158"/>
      <c r="C239" s="159"/>
      <c r="D239" s="160"/>
      <c r="E239" s="161" t="str">
        <f t="shared" ref="E239:R239" si="150" xml:space="preserve"> E$255</f>
        <v>2019-20 wedge Nominal RCV balance BEG</v>
      </c>
      <c r="F239" s="245">
        <f xml:space="preserve"> F$255</f>
        <v>0</v>
      </c>
      <c r="G239" s="245" t="str">
        <f t="shared" si="150"/>
        <v>£m</v>
      </c>
      <c r="H239" s="245">
        <f t="shared" si="150"/>
        <v>0</v>
      </c>
      <c r="I239" s="245">
        <f t="shared" si="150"/>
        <v>0</v>
      </c>
      <c r="J239" s="245">
        <f t="shared" si="150"/>
        <v>0</v>
      </c>
      <c r="K239" s="245">
        <f t="shared" si="150"/>
        <v>0</v>
      </c>
      <c r="L239" s="245">
        <f t="shared" si="150"/>
        <v>0</v>
      </c>
      <c r="M239" s="245">
        <f t="shared" si="150"/>
        <v>0</v>
      </c>
      <c r="N239" s="245">
        <f t="shared" si="150"/>
        <v>0</v>
      </c>
      <c r="O239" s="245">
        <f t="shared" si="150"/>
        <v>0</v>
      </c>
      <c r="P239" s="245">
        <f t="shared" si="150"/>
        <v>0</v>
      </c>
      <c r="Q239" s="245">
        <f t="shared" si="150"/>
        <v>0</v>
      </c>
      <c r="R239" s="245">
        <f t="shared" si="150"/>
        <v>0</v>
      </c>
    </row>
    <row r="240" spans="1:26" x14ac:dyDescent="0.25">
      <c r="E240" s="178" t="str">
        <f t="shared" ref="E240:R240" si="151" xml:space="preserve"> E$237</f>
        <v>2019-20 wedge Indexation percentage</v>
      </c>
      <c r="F240" s="178">
        <f t="shared" si="151"/>
        <v>0</v>
      </c>
      <c r="G240" s="178">
        <f t="shared" si="151"/>
        <v>0</v>
      </c>
      <c r="H240" s="178">
        <f t="shared" si="151"/>
        <v>0</v>
      </c>
      <c r="I240" s="178">
        <f t="shared" si="151"/>
        <v>0</v>
      </c>
      <c r="J240" s="178">
        <f t="shared" si="151"/>
        <v>0</v>
      </c>
      <c r="K240" s="178">
        <f t="shared" si="151"/>
        <v>0</v>
      </c>
      <c r="L240" s="178">
        <f t="shared" si="151"/>
        <v>3.1522140708501789E-2</v>
      </c>
      <c r="M240" s="178">
        <f t="shared" si="151"/>
        <v>2.4258091513662761E-2</v>
      </c>
      <c r="N240" s="178">
        <f t="shared" si="151"/>
        <v>2.9587648685595269E-2</v>
      </c>
      <c r="O240" s="178">
        <f t="shared" si="151"/>
        <v>3.150368327076003E-2</v>
      </c>
      <c r="P240" s="178">
        <f t="shared" si="151"/>
        <v>3.2000000000000695E-2</v>
      </c>
      <c r="Q240" s="178">
        <f t="shared" si="151"/>
        <v>3.1999999999999806E-2</v>
      </c>
      <c r="R240" s="178">
        <f t="shared" si="151"/>
        <v>2.9999999999999805E-2</v>
      </c>
    </row>
    <row r="241" spans="1:16383" x14ac:dyDescent="0.25">
      <c r="A241" s="49"/>
      <c r="C241" s="276"/>
      <c r="D241" s="57"/>
      <c r="E241" s="7" t="s">
        <v>569</v>
      </c>
      <c r="G241" s="92" t="s">
        <v>296</v>
      </c>
      <c r="J241" s="337">
        <f>J239*J240</f>
        <v>0</v>
      </c>
      <c r="K241" s="337">
        <f t="shared" ref="K241:L241" si="152">K239*K240</f>
        <v>0</v>
      </c>
      <c r="L241" s="337">
        <f t="shared" si="152"/>
        <v>0</v>
      </c>
      <c r="M241" s="337">
        <f>M239*M240</f>
        <v>0</v>
      </c>
      <c r="N241" s="337">
        <f t="shared" ref="N241:R241" si="153">N239*N240</f>
        <v>0</v>
      </c>
      <c r="O241" s="337">
        <f t="shared" si="153"/>
        <v>0</v>
      </c>
      <c r="P241" s="337">
        <f t="shared" si="153"/>
        <v>0</v>
      </c>
      <c r="Q241" s="337">
        <f t="shared" si="153"/>
        <v>0</v>
      </c>
      <c r="R241" s="337">
        <f t="shared" si="153"/>
        <v>0</v>
      </c>
    </row>
    <row r="243" spans="1:16383" s="205" customFormat="1" x14ac:dyDescent="0.25">
      <c r="A243" s="201"/>
      <c r="B243" s="202"/>
      <c r="C243" s="203"/>
      <c r="D243" s="204"/>
      <c r="E243" s="37" t="str">
        <f xml:space="preserve"> InpR!E$102</f>
        <v>Run-off rate - CPI(H) + RPI wedge - active - DMMY</v>
      </c>
      <c r="F243" s="205">
        <f xml:space="preserve"> InpR!F$102</f>
        <v>0</v>
      </c>
      <c r="G243" s="223" t="str">
        <f xml:space="preserve"> InpR!G$102</f>
        <v>%</v>
      </c>
      <c r="H243" s="205">
        <f xml:space="preserve"> InpR!H$102</f>
        <v>0</v>
      </c>
      <c r="I243" s="205">
        <f xml:space="preserve"> InpR!I$102</f>
        <v>0</v>
      </c>
      <c r="J243" s="205">
        <f xml:space="preserve"> InpR!J$102</f>
        <v>0</v>
      </c>
      <c r="K243" s="205">
        <f xml:space="preserve"> InpR!K$102</f>
        <v>0</v>
      </c>
      <c r="L243" s="205">
        <f xml:space="preserve"> InpR!L$102</f>
        <v>0</v>
      </c>
      <c r="M243" s="205">
        <f xml:space="preserve"> InpR!M$102</f>
        <v>0</v>
      </c>
      <c r="N243" s="205">
        <f xml:space="preserve"> InpR!N$102</f>
        <v>0</v>
      </c>
      <c r="O243" s="205">
        <f xml:space="preserve"> InpR!O$102</f>
        <v>0</v>
      </c>
      <c r="P243" s="205">
        <f xml:space="preserve"> InpR!P$102</f>
        <v>0</v>
      </c>
      <c r="Q243" s="205">
        <f xml:space="preserve"> InpR!Q$102</f>
        <v>0</v>
      </c>
      <c r="R243" s="205">
        <f xml:space="preserve"> InpR!R$102</f>
        <v>0</v>
      </c>
    </row>
    <row r="244" spans="1:16383" s="161" customFormat="1" x14ac:dyDescent="0.25">
      <c r="A244" s="157"/>
      <c r="B244" s="158"/>
      <c r="C244" s="159"/>
      <c r="D244" s="160"/>
      <c r="E244" s="161" t="str">
        <f t="shared" ref="E244:R244" si="154" xml:space="preserve"> E$255</f>
        <v>2019-20 wedge Nominal RCV balance BEG</v>
      </c>
      <c r="F244" s="245">
        <f t="shared" si="154"/>
        <v>0</v>
      </c>
      <c r="G244" s="245" t="str">
        <f t="shared" si="154"/>
        <v>£m</v>
      </c>
      <c r="H244" s="245">
        <f t="shared" si="154"/>
        <v>0</v>
      </c>
      <c r="I244" s="245">
        <f t="shared" si="154"/>
        <v>0</v>
      </c>
      <c r="J244" s="245">
        <f t="shared" si="154"/>
        <v>0</v>
      </c>
      <c r="K244" s="245">
        <f t="shared" si="154"/>
        <v>0</v>
      </c>
      <c r="L244" s="245">
        <f t="shared" si="154"/>
        <v>0</v>
      </c>
      <c r="M244" s="245">
        <f t="shared" si="154"/>
        <v>0</v>
      </c>
      <c r="N244" s="245">
        <f t="shared" si="154"/>
        <v>0</v>
      </c>
      <c r="O244" s="245">
        <f t="shared" si="154"/>
        <v>0</v>
      </c>
      <c r="P244" s="245">
        <f t="shared" si="154"/>
        <v>0</v>
      </c>
      <c r="Q244" s="245">
        <f t="shared" si="154"/>
        <v>0</v>
      </c>
      <c r="R244" s="245">
        <f t="shared" si="154"/>
        <v>0</v>
      </c>
    </row>
    <row r="245" spans="1:16383" s="91" customFormat="1" x14ac:dyDescent="0.25">
      <c r="A245" s="170"/>
      <c r="B245" s="165"/>
      <c r="C245" s="274"/>
      <c r="D245" s="171"/>
      <c r="E245" s="7" t="str">
        <f t="shared" ref="E245:R245" si="155" xml:space="preserve"> E$241</f>
        <v>2019-20 wedge RCV indexation</v>
      </c>
      <c r="F245" s="246">
        <f t="shared" si="155"/>
        <v>0</v>
      </c>
      <c r="G245" s="162" t="str">
        <f t="shared" si="155"/>
        <v>£m</v>
      </c>
      <c r="H245" s="246">
        <f t="shared" si="155"/>
        <v>0</v>
      </c>
      <c r="I245" s="246">
        <f t="shared" si="155"/>
        <v>0</v>
      </c>
      <c r="J245" s="246">
        <f t="shared" si="155"/>
        <v>0</v>
      </c>
      <c r="K245" s="246">
        <f t="shared" si="155"/>
        <v>0</v>
      </c>
      <c r="L245" s="246">
        <f t="shared" si="155"/>
        <v>0</v>
      </c>
      <c r="M245" s="246">
        <f t="shared" si="155"/>
        <v>0</v>
      </c>
      <c r="N245" s="246">
        <f t="shared" si="155"/>
        <v>0</v>
      </c>
      <c r="O245" s="246">
        <f t="shared" si="155"/>
        <v>0</v>
      </c>
      <c r="P245" s="246">
        <f t="shared" si="155"/>
        <v>0</v>
      </c>
      <c r="Q245" s="246">
        <f t="shared" si="155"/>
        <v>0</v>
      </c>
      <c r="R245" s="246">
        <f t="shared" si="155"/>
        <v>0</v>
      </c>
      <c r="S245" s="92"/>
      <c r="T245" s="92"/>
      <c r="U245" s="92"/>
      <c r="V245" s="92"/>
      <c r="W245" s="92"/>
      <c r="X245" s="92"/>
      <c r="Y245" s="92"/>
      <c r="Z245" s="92"/>
    </row>
    <row r="246" spans="1:16383" x14ac:dyDescent="0.25">
      <c r="A246" s="49"/>
      <c r="C246" s="276"/>
      <c r="D246" s="57"/>
      <c r="E246" s="7" t="s">
        <v>570</v>
      </c>
      <c r="F246" s="247"/>
      <c r="G246" s="162" t="s">
        <v>296</v>
      </c>
      <c r="H246" s="247"/>
      <c r="I246" s="247"/>
      <c r="J246" s="337">
        <f t="shared" ref="J246:R246" si="156" xml:space="preserve"> (J244+J245) * J243</f>
        <v>0</v>
      </c>
      <c r="K246" s="337">
        <f t="shared" si="156"/>
        <v>0</v>
      </c>
      <c r="L246" s="337">
        <f t="shared" si="156"/>
        <v>0</v>
      </c>
      <c r="M246" s="337">
        <f xml:space="preserve"> (M244+M245) * M243</f>
        <v>0</v>
      </c>
      <c r="N246" s="337">
        <f t="shared" si="156"/>
        <v>0</v>
      </c>
      <c r="O246" s="337">
        <f t="shared" si="156"/>
        <v>0</v>
      </c>
      <c r="P246" s="337">
        <f t="shared" si="156"/>
        <v>0</v>
      </c>
      <c r="Q246" s="337">
        <f t="shared" si="156"/>
        <v>0</v>
      </c>
      <c r="R246" s="337">
        <f t="shared" si="156"/>
        <v>0</v>
      </c>
      <c r="S246" s="92"/>
      <c r="T246" s="92"/>
      <c r="U246" s="92"/>
      <c r="V246" s="92"/>
      <c r="W246" s="92"/>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c r="BB246" s="92"/>
      <c r="BC246" s="92"/>
      <c r="BD246" s="92"/>
      <c r="BE246" s="92"/>
      <c r="BF246" s="92"/>
      <c r="BG246" s="92"/>
      <c r="BH246" s="92"/>
      <c r="BI246" s="92"/>
      <c r="BJ246" s="92"/>
      <c r="BK246" s="92"/>
      <c r="BL246" s="92"/>
      <c r="BM246" s="92"/>
      <c r="BN246" s="92"/>
      <c r="BO246" s="92"/>
      <c r="BP246" s="92"/>
      <c r="BQ246" s="92"/>
      <c r="BR246" s="92"/>
      <c r="BS246" s="92"/>
      <c r="BT246" s="92"/>
      <c r="BU246" s="92"/>
      <c r="BV246" s="92"/>
      <c r="BW246" s="92"/>
      <c r="BX246" s="92"/>
      <c r="BY246" s="92"/>
      <c r="BZ246" s="92"/>
      <c r="CA246" s="92"/>
      <c r="CB246" s="92"/>
      <c r="CC246" s="92"/>
      <c r="CD246" s="92"/>
      <c r="CE246" s="92"/>
      <c r="CF246" s="92"/>
      <c r="CG246" s="92"/>
      <c r="CH246" s="92"/>
      <c r="CI246" s="92"/>
      <c r="CJ246" s="92"/>
      <c r="CK246" s="92"/>
      <c r="CL246" s="92"/>
      <c r="CM246" s="92"/>
      <c r="CN246" s="92"/>
      <c r="CO246" s="92"/>
      <c r="CP246" s="92"/>
      <c r="CQ246" s="92"/>
      <c r="CR246" s="92"/>
      <c r="CS246" s="92"/>
      <c r="CT246" s="92"/>
      <c r="CU246" s="92"/>
      <c r="CV246" s="92"/>
      <c r="CW246" s="92"/>
      <c r="CX246" s="92"/>
      <c r="CY246" s="92"/>
      <c r="CZ246" s="92"/>
      <c r="DA246" s="92"/>
      <c r="DB246" s="92"/>
      <c r="DC246" s="92"/>
      <c r="DD246" s="92"/>
      <c r="DE246" s="92"/>
      <c r="DF246" s="92"/>
      <c r="DG246" s="92"/>
      <c r="DH246" s="92"/>
      <c r="DI246" s="92"/>
      <c r="DJ246" s="92"/>
      <c r="DK246" s="92"/>
      <c r="DL246" s="92"/>
      <c r="DM246" s="92"/>
      <c r="DN246" s="92"/>
      <c r="DO246" s="92"/>
      <c r="DP246" s="92"/>
      <c r="DQ246" s="92"/>
      <c r="DR246" s="92"/>
      <c r="DS246" s="92"/>
      <c r="DT246" s="92"/>
      <c r="DU246" s="92"/>
      <c r="DV246" s="92"/>
      <c r="DW246" s="92"/>
      <c r="DX246" s="92"/>
      <c r="DY246" s="92"/>
      <c r="DZ246" s="92"/>
      <c r="EA246" s="92"/>
      <c r="EB246" s="92"/>
      <c r="EC246" s="92"/>
      <c r="ED246" s="92"/>
      <c r="EE246" s="92"/>
      <c r="EF246" s="92"/>
      <c r="EG246" s="92"/>
      <c r="EH246" s="92"/>
      <c r="EI246" s="92"/>
      <c r="EJ246" s="92"/>
      <c r="EK246" s="92"/>
      <c r="EL246" s="92"/>
      <c r="EM246" s="92"/>
      <c r="EN246" s="92"/>
      <c r="EO246" s="92"/>
      <c r="EP246" s="92"/>
      <c r="EQ246" s="92"/>
      <c r="ER246" s="92"/>
      <c r="ES246" s="92"/>
      <c r="ET246" s="92"/>
      <c r="EU246" s="92"/>
      <c r="EV246" s="92"/>
      <c r="EW246" s="92"/>
      <c r="EX246" s="92"/>
      <c r="EY246" s="92"/>
      <c r="EZ246" s="92"/>
      <c r="FA246" s="92"/>
      <c r="FB246" s="92"/>
      <c r="FC246" s="92"/>
      <c r="FD246" s="92"/>
      <c r="FE246" s="92"/>
      <c r="FF246" s="92"/>
      <c r="FG246" s="92"/>
      <c r="FH246" s="92"/>
      <c r="FI246" s="92"/>
      <c r="FJ246" s="92"/>
      <c r="FK246" s="92"/>
      <c r="FL246" s="92"/>
      <c r="FM246" s="92"/>
      <c r="FN246" s="92"/>
      <c r="FO246" s="92"/>
      <c r="FP246" s="92"/>
      <c r="FQ246" s="92"/>
      <c r="FR246" s="92"/>
      <c r="FS246" s="92"/>
      <c r="FT246" s="92"/>
      <c r="FU246" s="92"/>
      <c r="FV246" s="92"/>
      <c r="FW246" s="92"/>
      <c r="FX246" s="92"/>
      <c r="FY246" s="92"/>
      <c r="FZ246" s="92"/>
      <c r="GA246" s="92"/>
      <c r="GB246" s="92"/>
      <c r="GC246" s="92"/>
      <c r="GD246" s="92"/>
      <c r="GE246" s="92"/>
      <c r="GF246" s="92"/>
      <c r="GG246" s="92"/>
      <c r="GH246" s="92"/>
      <c r="GI246" s="92"/>
      <c r="GJ246" s="92"/>
      <c r="GK246" s="92"/>
      <c r="GL246" s="92"/>
      <c r="GM246" s="92"/>
      <c r="GN246" s="92"/>
      <c r="GO246" s="92"/>
      <c r="GP246" s="92"/>
      <c r="GQ246" s="92"/>
      <c r="GR246" s="92"/>
      <c r="GS246" s="92"/>
      <c r="GT246" s="92"/>
      <c r="GU246" s="92"/>
      <c r="GV246" s="92"/>
      <c r="GW246" s="92"/>
      <c r="GX246" s="92"/>
      <c r="GY246" s="92"/>
      <c r="GZ246" s="92"/>
      <c r="HA246" s="92"/>
      <c r="HB246" s="92"/>
      <c r="HC246" s="92"/>
      <c r="HD246" s="92"/>
      <c r="HE246" s="92"/>
      <c r="HF246" s="92"/>
      <c r="HG246" s="92"/>
      <c r="HH246" s="92"/>
      <c r="HI246" s="92"/>
      <c r="HJ246" s="92"/>
      <c r="HK246" s="92"/>
      <c r="HL246" s="92"/>
      <c r="HM246" s="92"/>
      <c r="HN246" s="92"/>
      <c r="HO246" s="92"/>
      <c r="HP246" s="92"/>
      <c r="HQ246" s="92"/>
      <c r="HR246" s="92"/>
      <c r="HS246" s="92"/>
      <c r="HT246" s="92"/>
      <c r="HU246" s="92"/>
      <c r="HV246" s="92"/>
      <c r="HW246" s="92"/>
      <c r="HX246" s="92"/>
      <c r="HY246" s="92"/>
      <c r="HZ246" s="92"/>
      <c r="IA246" s="92"/>
      <c r="IB246" s="92"/>
      <c r="IC246" s="92"/>
      <c r="ID246" s="92"/>
      <c r="IE246" s="92"/>
      <c r="IF246" s="92"/>
      <c r="IG246" s="92"/>
      <c r="IH246" s="92"/>
      <c r="II246" s="92"/>
      <c r="IJ246" s="92"/>
      <c r="IK246" s="92"/>
      <c r="IL246" s="92"/>
      <c r="IM246" s="92"/>
      <c r="IN246" s="92"/>
      <c r="IO246" s="92"/>
      <c r="IP246" s="92"/>
      <c r="IQ246" s="92"/>
      <c r="IR246" s="92"/>
      <c r="IS246" s="92"/>
      <c r="IT246" s="92"/>
      <c r="IU246" s="92"/>
      <c r="IV246" s="92"/>
      <c r="IW246" s="92"/>
      <c r="IX246" s="92"/>
      <c r="IY246" s="92"/>
      <c r="IZ246" s="92"/>
      <c r="JA246" s="92"/>
      <c r="JB246" s="92"/>
      <c r="JC246" s="92"/>
      <c r="JD246" s="92"/>
      <c r="JE246" s="92"/>
      <c r="JF246" s="92"/>
      <c r="JG246" s="92"/>
      <c r="JH246" s="92"/>
      <c r="JI246" s="92"/>
      <c r="JJ246" s="92"/>
      <c r="JK246" s="92"/>
      <c r="JL246" s="92"/>
      <c r="JM246" s="92"/>
      <c r="JN246" s="92"/>
      <c r="JO246" s="92"/>
      <c r="JP246" s="92"/>
      <c r="JQ246" s="92"/>
      <c r="JR246" s="92"/>
      <c r="JS246" s="92"/>
      <c r="JT246" s="92"/>
      <c r="JU246" s="92"/>
      <c r="JV246" s="92"/>
      <c r="JW246" s="92"/>
      <c r="JX246" s="92"/>
      <c r="JY246" s="92"/>
      <c r="JZ246" s="92"/>
      <c r="KA246" s="92"/>
      <c r="KB246" s="92"/>
      <c r="KC246" s="92"/>
      <c r="KD246" s="92"/>
      <c r="KE246" s="92"/>
      <c r="KF246" s="92"/>
      <c r="KG246" s="92"/>
      <c r="KH246" s="92"/>
      <c r="KI246" s="92"/>
      <c r="KJ246" s="92"/>
      <c r="KK246" s="92"/>
      <c r="KL246" s="92"/>
      <c r="KM246" s="92"/>
      <c r="KN246" s="92"/>
      <c r="KO246" s="92"/>
      <c r="KP246" s="92"/>
      <c r="KQ246" s="92"/>
      <c r="KR246" s="92"/>
      <c r="KS246" s="92"/>
      <c r="KT246" s="92"/>
      <c r="KU246" s="92"/>
      <c r="KV246" s="92"/>
      <c r="KW246" s="92"/>
      <c r="KX246" s="92"/>
      <c r="KY246" s="92"/>
      <c r="KZ246" s="92"/>
      <c r="LA246" s="92"/>
      <c r="LB246" s="92"/>
      <c r="LC246" s="92"/>
      <c r="LD246" s="92"/>
      <c r="LE246" s="92"/>
      <c r="LF246" s="92"/>
      <c r="LG246" s="92"/>
      <c r="LH246" s="92"/>
      <c r="LI246" s="92"/>
      <c r="LJ246" s="92"/>
      <c r="LK246" s="92"/>
      <c r="LL246" s="92"/>
      <c r="LM246" s="92"/>
      <c r="LN246" s="92"/>
      <c r="LO246" s="92"/>
      <c r="LP246" s="92"/>
      <c r="LQ246" s="92"/>
      <c r="LR246" s="92"/>
      <c r="LS246" s="92"/>
      <c r="LT246" s="92"/>
      <c r="LU246" s="92"/>
      <c r="LV246" s="92"/>
      <c r="LW246" s="92"/>
      <c r="LX246" s="92"/>
      <c r="LY246" s="92"/>
      <c r="LZ246" s="92"/>
      <c r="MA246" s="92"/>
      <c r="MB246" s="92"/>
      <c r="MC246" s="92"/>
      <c r="MD246" s="92"/>
      <c r="ME246" s="92"/>
      <c r="MF246" s="92"/>
      <c r="MG246" s="92"/>
      <c r="MH246" s="92"/>
      <c r="MI246" s="92"/>
      <c r="MJ246" s="92"/>
      <c r="MK246" s="92"/>
      <c r="ML246" s="92"/>
      <c r="MM246" s="92"/>
      <c r="MN246" s="92"/>
      <c r="MO246" s="92"/>
      <c r="MP246" s="92"/>
      <c r="MQ246" s="92"/>
      <c r="MR246" s="92"/>
      <c r="MS246" s="92"/>
      <c r="MT246" s="92"/>
      <c r="MU246" s="92"/>
      <c r="MV246" s="92"/>
      <c r="MW246" s="92"/>
      <c r="MX246" s="92"/>
      <c r="MY246" s="92"/>
      <c r="MZ246" s="92"/>
      <c r="NA246" s="92"/>
      <c r="NB246" s="92"/>
      <c r="NC246" s="92"/>
      <c r="ND246" s="92"/>
      <c r="NE246" s="92"/>
      <c r="NF246" s="92"/>
      <c r="NG246" s="92"/>
      <c r="NH246" s="92"/>
      <c r="NI246" s="92"/>
      <c r="NJ246" s="92"/>
      <c r="NK246" s="92"/>
      <c r="NL246" s="92"/>
      <c r="NM246" s="92"/>
      <c r="NN246" s="92"/>
      <c r="NO246" s="92"/>
      <c r="NP246" s="92"/>
      <c r="NQ246" s="92"/>
      <c r="NR246" s="92"/>
      <c r="NS246" s="92"/>
      <c r="NT246" s="92"/>
      <c r="NU246" s="92"/>
      <c r="NV246" s="92"/>
      <c r="NW246" s="92"/>
      <c r="NX246" s="92"/>
      <c r="NY246" s="92"/>
      <c r="NZ246" s="92"/>
      <c r="OA246" s="92"/>
      <c r="OB246" s="92"/>
      <c r="OC246" s="92"/>
      <c r="OD246" s="92"/>
      <c r="OE246" s="92"/>
      <c r="OF246" s="92"/>
      <c r="OG246" s="92"/>
      <c r="OH246" s="92"/>
      <c r="OI246" s="92"/>
      <c r="OJ246" s="92"/>
      <c r="OK246" s="92"/>
      <c r="OL246" s="92"/>
      <c r="OM246" s="92"/>
      <c r="ON246" s="92"/>
      <c r="OO246" s="92"/>
      <c r="OP246" s="92"/>
      <c r="OQ246" s="92"/>
      <c r="OR246" s="92"/>
      <c r="OS246" s="92"/>
      <c r="OT246" s="92"/>
      <c r="OU246" s="92"/>
      <c r="OV246" s="92"/>
      <c r="OW246" s="92"/>
      <c r="OX246" s="92"/>
      <c r="OY246" s="92"/>
      <c r="OZ246" s="92"/>
      <c r="PA246" s="92"/>
      <c r="PB246" s="92"/>
      <c r="PC246" s="92"/>
      <c r="PD246" s="92"/>
      <c r="PE246" s="92"/>
      <c r="PF246" s="92"/>
      <c r="PG246" s="92"/>
      <c r="PH246" s="92"/>
      <c r="PI246" s="92"/>
      <c r="PJ246" s="92"/>
      <c r="PK246" s="92"/>
      <c r="PL246" s="92"/>
      <c r="PM246" s="92"/>
      <c r="PN246" s="92"/>
      <c r="PO246" s="92"/>
      <c r="PP246" s="92"/>
      <c r="PQ246" s="92"/>
      <c r="PR246" s="92"/>
      <c r="PS246" s="92"/>
      <c r="PT246" s="92"/>
      <c r="PU246" s="92"/>
      <c r="PV246" s="92"/>
      <c r="PW246" s="92"/>
      <c r="PX246" s="92"/>
      <c r="PY246" s="92"/>
      <c r="PZ246" s="92"/>
      <c r="QA246" s="92"/>
      <c r="QB246" s="92"/>
      <c r="QC246" s="92"/>
      <c r="QD246" s="92"/>
      <c r="QE246" s="92"/>
      <c r="QF246" s="92"/>
      <c r="QG246" s="92"/>
      <c r="QH246" s="92"/>
      <c r="QI246" s="92"/>
      <c r="QJ246" s="92"/>
      <c r="QK246" s="92"/>
      <c r="QL246" s="92"/>
      <c r="QM246" s="92"/>
      <c r="QN246" s="92"/>
      <c r="QO246" s="92"/>
      <c r="QP246" s="92"/>
      <c r="QQ246" s="92"/>
      <c r="QR246" s="92"/>
      <c r="QS246" s="92"/>
      <c r="QT246" s="92"/>
      <c r="QU246" s="92"/>
      <c r="QV246" s="92"/>
      <c r="QW246" s="92"/>
      <c r="QX246" s="92"/>
      <c r="QY246" s="92"/>
      <c r="QZ246" s="92"/>
      <c r="RA246" s="92"/>
      <c r="RB246" s="92"/>
      <c r="RC246" s="92"/>
      <c r="RD246" s="92"/>
      <c r="RE246" s="92"/>
      <c r="RF246" s="92"/>
      <c r="RG246" s="92"/>
      <c r="RH246" s="92"/>
      <c r="RI246" s="92"/>
      <c r="RJ246" s="92"/>
      <c r="RK246" s="92"/>
      <c r="RL246" s="92"/>
      <c r="RM246" s="92"/>
      <c r="RN246" s="92"/>
      <c r="RO246" s="92"/>
      <c r="RP246" s="92"/>
      <c r="RQ246" s="92"/>
      <c r="RR246" s="92"/>
      <c r="RS246" s="92"/>
      <c r="RT246" s="92"/>
      <c r="RU246" s="92"/>
      <c r="RV246" s="92"/>
      <c r="RW246" s="92"/>
      <c r="RX246" s="92"/>
      <c r="RY246" s="92"/>
      <c r="RZ246" s="92"/>
      <c r="SA246" s="92"/>
      <c r="SB246" s="92"/>
      <c r="SC246" s="92"/>
      <c r="SD246" s="92"/>
      <c r="SE246" s="92"/>
      <c r="SF246" s="92"/>
      <c r="SG246" s="92"/>
      <c r="SH246" s="92"/>
      <c r="SI246" s="92"/>
      <c r="SJ246" s="92"/>
      <c r="SK246" s="92"/>
      <c r="SL246" s="92"/>
      <c r="SM246" s="92"/>
      <c r="SN246" s="92"/>
      <c r="SO246" s="92"/>
      <c r="SP246" s="92"/>
      <c r="SQ246" s="92"/>
      <c r="SR246" s="92"/>
      <c r="SS246" s="92"/>
      <c r="ST246" s="92"/>
      <c r="SU246" s="92"/>
      <c r="SV246" s="92"/>
      <c r="SW246" s="92"/>
      <c r="SX246" s="92"/>
      <c r="SY246" s="92"/>
      <c r="SZ246" s="92"/>
      <c r="TA246" s="92"/>
      <c r="TB246" s="92"/>
      <c r="TC246" s="92"/>
      <c r="TD246" s="92"/>
      <c r="TE246" s="92"/>
      <c r="TF246" s="92"/>
      <c r="TG246" s="92"/>
      <c r="TH246" s="92"/>
      <c r="TI246" s="92"/>
      <c r="TJ246" s="92"/>
      <c r="TK246" s="92"/>
      <c r="TL246" s="92"/>
      <c r="TM246" s="92"/>
      <c r="TN246" s="92"/>
      <c r="TO246" s="92"/>
      <c r="TP246" s="92"/>
      <c r="TQ246" s="92"/>
      <c r="TR246" s="92"/>
      <c r="TS246" s="92"/>
      <c r="TT246" s="92"/>
      <c r="TU246" s="92"/>
      <c r="TV246" s="92"/>
      <c r="TW246" s="92"/>
      <c r="TX246" s="92"/>
      <c r="TY246" s="92"/>
      <c r="TZ246" s="92"/>
      <c r="UA246" s="92"/>
      <c r="UB246" s="92"/>
      <c r="UC246" s="92"/>
      <c r="UD246" s="92"/>
      <c r="UE246" s="92"/>
      <c r="UF246" s="92"/>
      <c r="UG246" s="92"/>
      <c r="UH246" s="92"/>
      <c r="UI246" s="92"/>
      <c r="UJ246" s="92"/>
      <c r="UK246" s="92"/>
      <c r="UL246" s="92"/>
      <c r="UM246" s="92"/>
      <c r="UN246" s="92"/>
      <c r="UO246" s="92"/>
      <c r="UP246" s="92"/>
      <c r="UQ246" s="92"/>
      <c r="UR246" s="92"/>
      <c r="US246" s="92"/>
      <c r="UT246" s="92"/>
      <c r="UU246" s="92"/>
      <c r="UV246" s="92"/>
      <c r="UW246" s="92"/>
      <c r="UX246" s="92"/>
      <c r="UY246" s="92"/>
      <c r="UZ246" s="92"/>
      <c r="VA246" s="92"/>
      <c r="VB246" s="92"/>
      <c r="VC246" s="92"/>
      <c r="VD246" s="92"/>
      <c r="VE246" s="92"/>
      <c r="VF246" s="92"/>
      <c r="VG246" s="92"/>
      <c r="VH246" s="92"/>
      <c r="VI246" s="92"/>
      <c r="VJ246" s="92"/>
      <c r="VK246" s="92"/>
      <c r="VL246" s="92"/>
      <c r="VM246" s="92"/>
      <c r="VN246" s="92"/>
      <c r="VO246" s="92"/>
      <c r="VP246" s="92"/>
      <c r="VQ246" s="92"/>
      <c r="VR246" s="92"/>
      <c r="VS246" s="92"/>
      <c r="VT246" s="92"/>
      <c r="VU246" s="92"/>
      <c r="VV246" s="92"/>
      <c r="VW246" s="92"/>
      <c r="VX246" s="92"/>
      <c r="VY246" s="92"/>
      <c r="VZ246" s="92"/>
      <c r="WA246" s="92"/>
      <c r="WB246" s="92"/>
      <c r="WC246" s="92"/>
      <c r="WD246" s="92"/>
      <c r="WE246" s="92"/>
      <c r="WF246" s="92"/>
      <c r="WG246" s="92"/>
      <c r="WH246" s="92"/>
      <c r="WI246" s="92"/>
      <c r="WJ246" s="92"/>
      <c r="WK246" s="92"/>
      <c r="WL246" s="92"/>
      <c r="WM246" s="92"/>
      <c r="WN246" s="92"/>
      <c r="WO246" s="92"/>
      <c r="WP246" s="92"/>
      <c r="WQ246" s="92"/>
      <c r="WR246" s="92"/>
      <c r="WS246" s="92"/>
      <c r="WT246" s="92"/>
      <c r="WU246" s="92"/>
      <c r="WV246" s="92"/>
      <c r="WW246" s="92"/>
      <c r="WX246" s="92"/>
      <c r="WY246" s="92"/>
      <c r="WZ246" s="92"/>
      <c r="XA246" s="92"/>
      <c r="XB246" s="92"/>
      <c r="XC246" s="92"/>
      <c r="XD246" s="92"/>
      <c r="XE246" s="92"/>
      <c r="XF246" s="92"/>
      <c r="XG246" s="92"/>
      <c r="XH246" s="92"/>
      <c r="XI246" s="92"/>
      <c r="XJ246" s="92"/>
      <c r="XK246" s="92"/>
      <c r="XL246" s="92"/>
      <c r="XM246" s="92"/>
      <c r="XN246" s="92"/>
      <c r="XO246" s="92"/>
      <c r="XP246" s="92"/>
      <c r="XQ246" s="92"/>
      <c r="XR246" s="92"/>
      <c r="XS246" s="92"/>
      <c r="XT246" s="92"/>
      <c r="XU246" s="92"/>
      <c r="XV246" s="92"/>
      <c r="XW246" s="92"/>
      <c r="XX246" s="92"/>
      <c r="XY246" s="92"/>
      <c r="XZ246" s="92"/>
      <c r="YA246" s="92"/>
      <c r="YB246" s="92"/>
      <c r="YC246" s="92"/>
      <c r="YD246" s="92"/>
      <c r="YE246" s="92"/>
      <c r="YF246" s="92"/>
      <c r="YG246" s="92"/>
      <c r="YH246" s="92"/>
      <c r="YI246" s="92"/>
      <c r="YJ246" s="92"/>
      <c r="YK246" s="92"/>
      <c r="YL246" s="92"/>
      <c r="YM246" s="92"/>
      <c r="YN246" s="92"/>
      <c r="YO246" s="92"/>
      <c r="YP246" s="92"/>
      <c r="YQ246" s="92"/>
      <c r="YR246" s="92"/>
      <c r="YS246" s="92"/>
      <c r="YT246" s="92"/>
      <c r="YU246" s="92"/>
      <c r="YV246" s="92"/>
      <c r="YW246" s="92"/>
      <c r="YX246" s="92"/>
      <c r="YY246" s="92"/>
      <c r="YZ246" s="92"/>
      <c r="ZA246" s="92"/>
      <c r="ZB246" s="92"/>
      <c r="ZC246" s="92"/>
      <c r="ZD246" s="92"/>
      <c r="ZE246" s="92"/>
      <c r="ZF246" s="92"/>
      <c r="ZG246" s="92"/>
      <c r="ZH246" s="92"/>
      <c r="ZI246" s="92"/>
      <c r="ZJ246" s="92"/>
      <c r="ZK246" s="92"/>
      <c r="ZL246" s="92"/>
      <c r="ZM246" s="92"/>
      <c r="ZN246" s="92"/>
      <c r="ZO246" s="92"/>
      <c r="ZP246" s="92"/>
      <c r="ZQ246" s="92"/>
      <c r="ZR246" s="92"/>
      <c r="ZS246" s="92"/>
      <c r="ZT246" s="92"/>
      <c r="ZU246" s="92"/>
      <c r="ZV246" s="92"/>
      <c r="ZW246" s="92"/>
      <c r="ZX246" s="92"/>
      <c r="ZY246" s="92"/>
      <c r="ZZ246" s="92"/>
      <c r="AAA246" s="92"/>
      <c r="AAB246" s="92"/>
      <c r="AAC246" s="92"/>
      <c r="AAD246" s="92"/>
      <c r="AAE246" s="92"/>
      <c r="AAF246" s="92"/>
      <c r="AAG246" s="92"/>
      <c r="AAH246" s="92"/>
      <c r="AAI246" s="92"/>
      <c r="AAJ246" s="92"/>
      <c r="AAK246" s="92"/>
      <c r="AAL246" s="92"/>
      <c r="AAM246" s="92"/>
      <c r="AAN246" s="92"/>
      <c r="AAO246" s="92"/>
      <c r="AAP246" s="92"/>
      <c r="AAQ246" s="92"/>
      <c r="AAR246" s="92"/>
      <c r="AAS246" s="92"/>
      <c r="AAT246" s="92"/>
      <c r="AAU246" s="92"/>
      <c r="AAV246" s="92"/>
      <c r="AAW246" s="92"/>
      <c r="AAX246" s="92"/>
      <c r="AAY246" s="92"/>
      <c r="AAZ246" s="92"/>
      <c r="ABA246" s="92"/>
      <c r="ABB246" s="92"/>
      <c r="ABC246" s="92"/>
      <c r="ABD246" s="92"/>
      <c r="ABE246" s="92"/>
      <c r="ABF246" s="92"/>
      <c r="ABG246" s="92"/>
      <c r="ABH246" s="92"/>
      <c r="ABI246" s="92"/>
      <c r="ABJ246" s="92"/>
      <c r="ABK246" s="92"/>
      <c r="ABL246" s="92"/>
      <c r="ABM246" s="92"/>
      <c r="ABN246" s="92"/>
      <c r="ABO246" s="92"/>
      <c r="ABP246" s="92"/>
      <c r="ABQ246" s="92"/>
      <c r="ABR246" s="92"/>
      <c r="ABS246" s="92"/>
      <c r="ABT246" s="92"/>
      <c r="ABU246" s="92"/>
      <c r="ABV246" s="92"/>
      <c r="ABW246" s="92"/>
      <c r="ABX246" s="92"/>
      <c r="ABY246" s="92"/>
      <c r="ABZ246" s="92"/>
      <c r="ACA246" s="92"/>
      <c r="ACB246" s="92"/>
      <c r="ACC246" s="92"/>
      <c r="ACD246" s="92"/>
      <c r="ACE246" s="92"/>
      <c r="ACF246" s="92"/>
      <c r="ACG246" s="92"/>
      <c r="ACH246" s="92"/>
      <c r="ACI246" s="92"/>
      <c r="ACJ246" s="92"/>
      <c r="ACK246" s="92"/>
      <c r="ACL246" s="92"/>
      <c r="ACM246" s="92"/>
      <c r="ACN246" s="92"/>
      <c r="ACO246" s="92"/>
      <c r="ACP246" s="92"/>
      <c r="ACQ246" s="92"/>
      <c r="ACR246" s="92"/>
      <c r="ACS246" s="92"/>
      <c r="ACT246" s="92"/>
      <c r="ACU246" s="92"/>
      <c r="ACV246" s="92"/>
      <c r="ACW246" s="92"/>
      <c r="ACX246" s="92"/>
      <c r="ACY246" s="92"/>
      <c r="ACZ246" s="92"/>
      <c r="ADA246" s="92"/>
      <c r="ADB246" s="92"/>
      <c r="ADC246" s="92"/>
      <c r="ADD246" s="92"/>
      <c r="ADE246" s="92"/>
      <c r="ADF246" s="92"/>
      <c r="ADG246" s="92"/>
      <c r="ADH246" s="92"/>
      <c r="ADI246" s="92"/>
      <c r="ADJ246" s="92"/>
      <c r="ADK246" s="92"/>
      <c r="ADL246" s="92"/>
      <c r="ADM246" s="92"/>
      <c r="ADN246" s="92"/>
      <c r="ADO246" s="92"/>
      <c r="ADP246" s="92"/>
      <c r="ADQ246" s="92"/>
      <c r="ADR246" s="92"/>
      <c r="ADS246" s="92"/>
      <c r="ADT246" s="92"/>
      <c r="ADU246" s="92"/>
      <c r="ADV246" s="92"/>
      <c r="ADW246" s="92"/>
      <c r="ADX246" s="92"/>
      <c r="ADY246" s="92"/>
      <c r="ADZ246" s="92"/>
      <c r="AEA246" s="92"/>
      <c r="AEB246" s="92"/>
      <c r="AEC246" s="92"/>
      <c r="AED246" s="92"/>
      <c r="AEE246" s="92"/>
      <c r="AEF246" s="92"/>
      <c r="AEG246" s="92"/>
      <c r="AEH246" s="92"/>
      <c r="AEI246" s="92"/>
      <c r="AEJ246" s="92"/>
      <c r="AEK246" s="92"/>
      <c r="AEL246" s="92"/>
      <c r="AEM246" s="92"/>
      <c r="AEN246" s="92"/>
      <c r="AEO246" s="92"/>
      <c r="AEP246" s="92"/>
      <c r="AEQ246" s="92"/>
      <c r="AER246" s="92"/>
      <c r="AES246" s="92"/>
      <c r="AET246" s="92"/>
      <c r="AEU246" s="92"/>
      <c r="AEV246" s="92"/>
      <c r="AEW246" s="92"/>
      <c r="AEX246" s="92"/>
      <c r="AEY246" s="92"/>
      <c r="AEZ246" s="92"/>
      <c r="AFA246" s="92"/>
      <c r="AFB246" s="92"/>
      <c r="AFC246" s="92"/>
      <c r="AFD246" s="92"/>
      <c r="AFE246" s="92"/>
      <c r="AFF246" s="92"/>
      <c r="AFG246" s="92"/>
      <c r="AFH246" s="92"/>
      <c r="AFI246" s="92"/>
      <c r="AFJ246" s="92"/>
      <c r="AFK246" s="92"/>
      <c r="AFL246" s="92"/>
      <c r="AFM246" s="92"/>
      <c r="AFN246" s="92"/>
      <c r="AFO246" s="92"/>
      <c r="AFP246" s="92"/>
      <c r="AFQ246" s="92"/>
      <c r="AFR246" s="92"/>
      <c r="AFS246" s="92"/>
      <c r="AFT246" s="92"/>
      <c r="AFU246" s="92"/>
      <c r="AFV246" s="92"/>
      <c r="AFW246" s="92"/>
      <c r="AFX246" s="92"/>
      <c r="AFY246" s="92"/>
      <c r="AFZ246" s="92"/>
      <c r="AGA246" s="92"/>
      <c r="AGB246" s="92"/>
      <c r="AGC246" s="92"/>
      <c r="AGD246" s="92"/>
      <c r="AGE246" s="92"/>
      <c r="AGF246" s="92"/>
      <c r="AGG246" s="92"/>
      <c r="AGH246" s="92"/>
      <c r="AGI246" s="92"/>
      <c r="AGJ246" s="92"/>
      <c r="AGK246" s="92"/>
      <c r="AGL246" s="92"/>
      <c r="AGM246" s="92"/>
      <c r="AGN246" s="92"/>
      <c r="AGO246" s="92"/>
      <c r="AGP246" s="92"/>
      <c r="AGQ246" s="92"/>
      <c r="AGR246" s="92"/>
      <c r="AGS246" s="92"/>
      <c r="AGT246" s="92"/>
      <c r="AGU246" s="92"/>
      <c r="AGV246" s="92"/>
      <c r="AGW246" s="92"/>
      <c r="AGX246" s="92"/>
      <c r="AGY246" s="92"/>
      <c r="AGZ246" s="92"/>
      <c r="AHA246" s="92"/>
      <c r="AHB246" s="92"/>
      <c r="AHC246" s="92"/>
      <c r="AHD246" s="92"/>
      <c r="AHE246" s="92"/>
      <c r="AHF246" s="92"/>
      <c r="AHG246" s="92"/>
      <c r="AHH246" s="92"/>
      <c r="AHI246" s="92"/>
      <c r="AHJ246" s="92"/>
      <c r="AHK246" s="92"/>
      <c r="AHL246" s="92"/>
      <c r="AHM246" s="92"/>
      <c r="AHN246" s="92"/>
      <c r="AHO246" s="92"/>
      <c r="AHP246" s="92"/>
      <c r="AHQ246" s="92"/>
      <c r="AHR246" s="92"/>
      <c r="AHS246" s="92"/>
      <c r="AHT246" s="92"/>
      <c r="AHU246" s="92"/>
      <c r="AHV246" s="92"/>
      <c r="AHW246" s="92"/>
      <c r="AHX246" s="92"/>
      <c r="AHY246" s="92"/>
      <c r="AHZ246" s="92"/>
      <c r="AIA246" s="92"/>
      <c r="AIB246" s="92"/>
      <c r="AIC246" s="92"/>
      <c r="AID246" s="92"/>
      <c r="AIE246" s="92"/>
      <c r="AIF246" s="92"/>
      <c r="AIG246" s="92"/>
      <c r="AIH246" s="92"/>
      <c r="AII246" s="92"/>
      <c r="AIJ246" s="92"/>
      <c r="AIK246" s="92"/>
      <c r="AIL246" s="92"/>
      <c r="AIM246" s="92"/>
      <c r="AIN246" s="92"/>
      <c r="AIO246" s="92"/>
      <c r="AIP246" s="92"/>
      <c r="AIQ246" s="92"/>
      <c r="AIR246" s="92"/>
      <c r="AIS246" s="92"/>
      <c r="AIT246" s="92"/>
      <c r="AIU246" s="92"/>
      <c r="AIV246" s="92"/>
      <c r="AIW246" s="92"/>
      <c r="AIX246" s="92"/>
      <c r="AIY246" s="92"/>
      <c r="AIZ246" s="92"/>
      <c r="AJA246" s="92"/>
      <c r="AJB246" s="92"/>
      <c r="AJC246" s="92"/>
      <c r="AJD246" s="92"/>
      <c r="AJE246" s="92"/>
      <c r="AJF246" s="92"/>
      <c r="AJG246" s="92"/>
      <c r="AJH246" s="92"/>
      <c r="AJI246" s="92"/>
      <c r="AJJ246" s="92"/>
      <c r="AJK246" s="92"/>
      <c r="AJL246" s="92"/>
      <c r="AJM246" s="92"/>
      <c r="AJN246" s="92"/>
      <c r="AJO246" s="92"/>
      <c r="AJP246" s="92"/>
      <c r="AJQ246" s="92"/>
      <c r="AJR246" s="92"/>
      <c r="AJS246" s="92"/>
      <c r="AJT246" s="92"/>
      <c r="AJU246" s="92"/>
      <c r="AJV246" s="92"/>
      <c r="AJW246" s="92"/>
      <c r="AJX246" s="92"/>
      <c r="AJY246" s="92"/>
      <c r="AJZ246" s="92"/>
      <c r="AKA246" s="92"/>
      <c r="AKB246" s="92"/>
      <c r="AKC246" s="92"/>
      <c r="AKD246" s="92"/>
      <c r="AKE246" s="92"/>
      <c r="AKF246" s="92"/>
      <c r="AKG246" s="92"/>
      <c r="AKH246" s="92"/>
      <c r="AKI246" s="92"/>
      <c r="AKJ246" s="92"/>
      <c r="AKK246" s="92"/>
      <c r="AKL246" s="92"/>
      <c r="AKM246" s="92"/>
      <c r="AKN246" s="92"/>
      <c r="AKO246" s="92"/>
      <c r="AKP246" s="92"/>
      <c r="AKQ246" s="92"/>
      <c r="AKR246" s="92"/>
      <c r="AKS246" s="92"/>
      <c r="AKT246" s="92"/>
      <c r="AKU246" s="92"/>
      <c r="AKV246" s="92"/>
      <c r="AKW246" s="92"/>
      <c r="AKX246" s="92"/>
      <c r="AKY246" s="92"/>
      <c r="AKZ246" s="92"/>
      <c r="ALA246" s="92"/>
      <c r="ALB246" s="92"/>
      <c r="ALC246" s="92"/>
      <c r="ALD246" s="92"/>
      <c r="ALE246" s="92"/>
      <c r="ALF246" s="92"/>
      <c r="ALG246" s="92"/>
      <c r="ALH246" s="92"/>
      <c r="ALI246" s="92"/>
      <c r="ALJ246" s="92"/>
      <c r="ALK246" s="92"/>
      <c r="ALL246" s="92"/>
      <c r="ALM246" s="92"/>
      <c r="ALN246" s="92"/>
      <c r="ALO246" s="92"/>
      <c r="ALP246" s="92"/>
      <c r="ALQ246" s="92"/>
      <c r="ALR246" s="92"/>
      <c r="ALS246" s="92"/>
      <c r="ALT246" s="92"/>
      <c r="ALU246" s="92"/>
      <c r="ALV246" s="92"/>
      <c r="ALW246" s="92"/>
      <c r="ALX246" s="92"/>
      <c r="ALY246" s="92"/>
      <c r="ALZ246" s="92"/>
      <c r="AMA246" s="92"/>
      <c r="AMB246" s="92"/>
      <c r="AMC246" s="92"/>
      <c r="AMD246" s="92"/>
      <c r="AME246" s="92"/>
      <c r="AMF246" s="92"/>
      <c r="AMG246" s="92"/>
      <c r="AMH246" s="92"/>
      <c r="AMI246" s="92"/>
      <c r="AMJ246" s="92"/>
      <c r="AMK246" s="92"/>
      <c r="AML246" s="92"/>
      <c r="AMM246" s="92"/>
      <c r="AMN246" s="92"/>
      <c r="AMO246" s="92"/>
      <c r="AMP246" s="92"/>
      <c r="AMQ246" s="92"/>
      <c r="AMR246" s="92"/>
      <c r="AMS246" s="92"/>
      <c r="AMT246" s="92"/>
      <c r="AMU246" s="92"/>
      <c r="AMV246" s="92"/>
      <c r="AMW246" s="92"/>
      <c r="AMX246" s="92"/>
      <c r="AMY246" s="92"/>
      <c r="AMZ246" s="92"/>
      <c r="ANA246" s="92"/>
      <c r="ANB246" s="92"/>
      <c r="ANC246" s="92"/>
      <c r="AND246" s="92"/>
      <c r="ANE246" s="92"/>
      <c r="ANF246" s="92"/>
      <c r="ANG246" s="92"/>
      <c r="ANH246" s="92"/>
      <c r="ANI246" s="92"/>
      <c r="ANJ246" s="92"/>
      <c r="ANK246" s="92"/>
      <c r="ANL246" s="92"/>
      <c r="ANM246" s="92"/>
      <c r="ANN246" s="92"/>
      <c r="ANO246" s="92"/>
      <c r="ANP246" s="92"/>
      <c r="ANQ246" s="92"/>
      <c r="ANR246" s="92"/>
      <c r="ANS246" s="92"/>
      <c r="ANT246" s="92"/>
      <c r="ANU246" s="92"/>
      <c r="ANV246" s="92"/>
      <c r="ANW246" s="92"/>
      <c r="ANX246" s="92"/>
      <c r="ANY246" s="92"/>
      <c r="ANZ246" s="92"/>
      <c r="AOA246" s="92"/>
      <c r="AOB246" s="92"/>
      <c r="AOC246" s="92"/>
      <c r="AOD246" s="92"/>
      <c r="AOE246" s="92"/>
      <c r="AOF246" s="92"/>
      <c r="AOG246" s="92"/>
      <c r="AOH246" s="92"/>
      <c r="AOI246" s="92"/>
      <c r="AOJ246" s="92"/>
      <c r="AOK246" s="92"/>
      <c r="AOL246" s="92"/>
      <c r="AOM246" s="92"/>
      <c r="AON246" s="92"/>
      <c r="AOO246" s="92"/>
      <c r="AOP246" s="92"/>
      <c r="AOQ246" s="92"/>
      <c r="AOR246" s="92"/>
      <c r="AOS246" s="92"/>
      <c r="AOT246" s="92"/>
      <c r="AOU246" s="92"/>
      <c r="AOV246" s="92"/>
      <c r="AOW246" s="92"/>
      <c r="AOX246" s="92"/>
      <c r="AOY246" s="92"/>
      <c r="AOZ246" s="92"/>
      <c r="APA246" s="92"/>
      <c r="APB246" s="92"/>
      <c r="APC246" s="92"/>
      <c r="APD246" s="92"/>
      <c r="APE246" s="92"/>
      <c r="APF246" s="92"/>
      <c r="APG246" s="92"/>
      <c r="APH246" s="92"/>
      <c r="API246" s="92"/>
      <c r="APJ246" s="92"/>
      <c r="APK246" s="92"/>
      <c r="APL246" s="92"/>
      <c r="APM246" s="92"/>
      <c r="APN246" s="92"/>
      <c r="APO246" s="92"/>
      <c r="APP246" s="92"/>
      <c r="APQ246" s="92"/>
      <c r="APR246" s="92"/>
      <c r="APS246" s="92"/>
      <c r="APT246" s="92"/>
      <c r="APU246" s="92"/>
      <c r="APV246" s="92"/>
      <c r="APW246" s="92"/>
      <c r="APX246" s="92"/>
      <c r="APY246" s="92"/>
      <c r="APZ246" s="92"/>
      <c r="AQA246" s="92"/>
      <c r="AQB246" s="92"/>
      <c r="AQC246" s="92"/>
      <c r="AQD246" s="92"/>
      <c r="AQE246" s="92"/>
      <c r="AQF246" s="92"/>
      <c r="AQG246" s="92"/>
      <c r="AQH246" s="92"/>
      <c r="AQI246" s="92"/>
      <c r="AQJ246" s="92"/>
      <c r="AQK246" s="92"/>
      <c r="AQL246" s="92"/>
      <c r="AQM246" s="92"/>
      <c r="AQN246" s="92"/>
      <c r="AQO246" s="92"/>
      <c r="AQP246" s="92"/>
      <c r="AQQ246" s="92"/>
      <c r="AQR246" s="92"/>
      <c r="AQS246" s="92"/>
      <c r="AQT246" s="92"/>
      <c r="AQU246" s="92"/>
      <c r="AQV246" s="92"/>
      <c r="AQW246" s="92"/>
      <c r="AQX246" s="92"/>
      <c r="AQY246" s="92"/>
      <c r="AQZ246" s="92"/>
      <c r="ARA246" s="92"/>
      <c r="ARB246" s="92"/>
      <c r="ARC246" s="92"/>
      <c r="ARD246" s="92"/>
      <c r="ARE246" s="92"/>
      <c r="ARF246" s="92"/>
      <c r="ARG246" s="92"/>
      <c r="ARH246" s="92"/>
      <c r="ARI246" s="92"/>
      <c r="ARJ246" s="92"/>
      <c r="ARK246" s="92"/>
      <c r="ARL246" s="92"/>
      <c r="ARM246" s="92"/>
      <c r="ARN246" s="92"/>
      <c r="ARO246" s="92"/>
      <c r="ARP246" s="92"/>
      <c r="ARQ246" s="92"/>
      <c r="ARR246" s="92"/>
      <c r="ARS246" s="92"/>
      <c r="ART246" s="92"/>
      <c r="ARU246" s="92"/>
      <c r="ARV246" s="92"/>
      <c r="ARW246" s="92"/>
      <c r="ARX246" s="92"/>
      <c r="ARY246" s="92"/>
      <c r="ARZ246" s="92"/>
      <c r="ASA246" s="92"/>
      <c r="ASB246" s="92"/>
      <c r="ASC246" s="92"/>
      <c r="ASD246" s="92"/>
      <c r="ASE246" s="92"/>
      <c r="ASF246" s="92"/>
      <c r="ASG246" s="92"/>
      <c r="ASH246" s="92"/>
      <c r="ASI246" s="92"/>
      <c r="ASJ246" s="92"/>
      <c r="ASK246" s="92"/>
      <c r="ASL246" s="92"/>
      <c r="ASM246" s="92"/>
      <c r="ASN246" s="92"/>
      <c r="ASO246" s="92"/>
      <c r="ASP246" s="92"/>
      <c r="ASQ246" s="92"/>
      <c r="ASR246" s="92"/>
      <c r="ASS246" s="92"/>
      <c r="AST246" s="92"/>
      <c r="ASU246" s="92"/>
      <c r="ASV246" s="92"/>
      <c r="ASW246" s="92"/>
      <c r="ASX246" s="92"/>
      <c r="ASY246" s="92"/>
      <c r="ASZ246" s="92"/>
      <c r="ATA246" s="92"/>
      <c r="ATB246" s="92"/>
      <c r="ATC246" s="92"/>
      <c r="ATD246" s="92"/>
      <c r="ATE246" s="92"/>
      <c r="ATF246" s="92"/>
      <c r="ATG246" s="92"/>
      <c r="ATH246" s="92"/>
      <c r="ATI246" s="92"/>
      <c r="ATJ246" s="92"/>
      <c r="ATK246" s="92"/>
      <c r="ATL246" s="92"/>
      <c r="ATM246" s="92"/>
      <c r="ATN246" s="92"/>
      <c r="ATO246" s="92"/>
      <c r="ATP246" s="92"/>
      <c r="ATQ246" s="92"/>
      <c r="ATR246" s="92"/>
      <c r="ATS246" s="92"/>
      <c r="ATT246" s="92"/>
      <c r="ATU246" s="92"/>
      <c r="ATV246" s="92"/>
      <c r="ATW246" s="92"/>
      <c r="ATX246" s="92"/>
      <c r="ATY246" s="92"/>
      <c r="ATZ246" s="92"/>
      <c r="AUA246" s="92"/>
      <c r="AUB246" s="92"/>
      <c r="AUC246" s="92"/>
      <c r="AUD246" s="92"/>
      <c r="AUE246" s="92"/>
      <c r="AUF246" s="92"/>
      <c r="AUG246" s="92"/>
      <c r="AUH246" s="92"/>
      <c r="AUI246" s="92"/>
      <c r="AUJ246" s="92"/>
      <c r="AUK246" s="92"/>
      <c r="AUL246" s="92"/>
      <c r="AUM246" s="92"/>
      <c r="AUN246" s="92"/>
      <c r="AUO246" s="92"/>
      <c r="AUP246" s="92"/>
      <c r="AUQ246" s="92"/>
      <c r="AUR246" s="92"/>
      <c r="AUS246" s="92"/>
      <c r="AUT246" s="92"/>
      <c r="AUU246" s="92"/>
      <c r="AUV246" s="92"/>
      <c r="AUW246" s="92"/>
      <c r="AUX246" s="92"/>
      <c r="AUY246" s="92"/>
      <c r="AUZ246" s="92"/>
      <c r="AVA246" s="92"/>
      <c r="AVB246" s="92"/>
      <c r="AVC246" s="92"/>
      <c r="AVD246" s="92"/>
      <c r="AVE246" s="92"/>
      <c r="AVF246" s="92"/>
      <c r="AVG246" s="92"/>
      <c r="AVH246" s="92"/>
      <c r="AVI246" s="92"/>
      <c r="AVJ246" s="92"/>
      <c r="AVK246" s="92"/>
      <c r="AVL246" s="92"/>
      <c r="AVM246" s="92"/>
      <c r="AVN246" s="92"/>
      <c r="AVO246" s="92"/>
      <c r="AVP246" s="92"/>
      <c r="AVQ246" s="92"/>
      <c r="AVR246" s="92"/>
      <c r="AVS246" s="92"/>
      <c r="AVT246" s="92"/>
      <c r="AVU246" s="92"/>
      <c r="AVV246" s="92"/>
      <c r="AVW246" s="92"/>
      <c r="AVX246" s="92"/>
      <c r="AVY246" s="92"/>
      <c r="AVZ246" s="92"/>
      <c r="AWA246" s="92"/>
      <c r="AWB246" s="92"/>
      <c r="AWC246" s="92"/>
      <c r="AWD246" s="92"/>
      <c r="AWE246" s="92"/>
      <c r="AWF246" s="92"/>
      <c r="AWG246" s="92"/>
      <c r="AWH246" s="92"/>
      <c r="AWI246" s="92"/>
      <c r="AWJ246" s="92"/>
      <c r="AWK246" s="92"/>
      <c r="AWL246" s="92"/>
      <c r="AWM246" s="92"/>
      <c r="AWN246" s="92"/>
      <c r="AWO246" s="92"/>
      <c r="AWP246" s="92"/>
      <c r="AWQ246" s="92"/>
      <c r="AWR246" s="92"/>
      <c r="AWS246" s="92"/>
      <c r="AWT246" s="92"/>
      <c r="AWU246" s="92"/>
      <c r="AWV246" s="92"/>
      <c r="AWW246" s="92"/>
      <c r="AWX246" s="92"/>
      <c r="AWY246" s="92"/>
      <c r="AWZ246" s="92"/>
      <c r="AXA246" s="92"/>
      <c r="AXB246" s="92"/>
      <c r="AXC246" s="92"/>
      <c r="AXD246" s="92"/>
      <c r="AXE246" s="92"/>
      <c r="AXF246" s="92"/>
      <c r="AXG246" s="92"/>
      <c r="AXH246" s="92"/>
      <c r="AXI246" s="92"/>
      <c r="AXJ246" s="92"/>
      <c r="AXK246" s="92"/>
      <c r="AXL246" s="92"/>
      <c r="AXM246" s="92"/>
      <c r="AXN246" s="92"/>
      <c r="AXO246" s="92"/>
      <c r="AXP246" s="92"/>
      <c r="AXQ246" s="92"/>
      <c r="AXR246" s="92"/>
      <c r="AXS246" s="92"/>
      <c r="AXT246" s="92"/>
      <c r="AXU246" s="92"/>
      <c r="AXV246" s="92"/>
      <c r="AXW246" s="92"/>
      <c r="AXX246" s="92"/>
      <c r="AXY246" s="92"/>
      <c r="AXZ246" s="92"/>
      <c r="AYA246" s="92"/>
      <c r="AYB246" s="92"/>
      <c r="AYC246" s="92"/>
      <c r="AYD246" s="92"/>
      <c r="AYE246" s="92"/>
      <c r="AYF246" s="92"/>
      <c r="AYG246" s="92"/>
      <c r="AYH246" s="92"/>
      <c r="AYI246" s="92"/>
      <c r="AYJ246" s="92"/>
      <c r="AYK246" s="92"/>
      <c r="AYL246" s="92"/>
      <c r="AYM246" s="92"/>
      <c r="AYN246" s="92"/>
      <c r="AYO246" s="92"/>
      <c r="AYP246" s="92"/>
      <c r="AYQ246" s="92"/>
      <c r="AYR246" s="92"/>
      <c r="AYS246" s="92"/>
      <c r="AYT246" s="92"/>
      <c r="AYU246" s="92"/>
      <c r="AYV246" s="92"/>
      <c r="AYW246" s="92"/>
      <c r="AYX246" s="92"/>
      <c r="AYY246" s="92"/>
      <c r="AYZ246" s="92"/>
      <c r="AZA246" s="92"/>
      <c r="AZB246" s="92"/>
      <c r="AZC246" s="92"/>
      <c r="AZD246" s="92"/>
      <c r="AZE246" s="92"/>
      <c r="AZF246" s="92"/>
      <c r="AZG246" s="92"/>
      <c r="AZH246" s="92"/>
      <c r="AZI246" s="92"/>
      <c r="AZJ246" s="92"/>
      <c r="AZK246" s="92"/>
      <c r="AZL246" s="92"/>
      <c r="AZM246" s="92"/>
      <c r="AZN246" s="92"/>
      <c r="AZO246" s="92"/>
      <c r="AZP246" s="92"/>
      <c r="AZQ246" s="92"/>
      <c r="AZR246" s="92"/>
      <c r="AZS246" s="92"/>
      <c r="AZT246" s="92"/>
      <c r="AZU246" s="92"/>
      <c r="AZV246" s="92"/>
      <c r="AZW246" s="92"/>
      <c r="AZX246" s="92"/>
      <c r="AZY246" s="92"/>
      <c r="AZZ246" s="92"/>
      <c r="BAA246" s="92"/>
      <c r="BAB246" s="92"/>
      <c r="BAC246" s="92"/>
      <c r="BAD246" s="92"/>
      <c r="BAE246" s="92"/>
      <c r="BAF246" s="92"/>
      <c r="BAG246" s="92"/>
      <c r="BAH246" s="92"/>
      <c r="BAI246" s="92"/>
      <c r="BAJ246" s="92"/>
      <c r="BAK246" s="92"/>
      <c r="BAL246" s="92"/>
      <c r="BAM246" s="92"/>
      <c r="BAN246" s="92"/>
      <c r="BAO246" s="92"/>
      <c r="BAP246" s="92"/>
      <c r="BAQ246" s="92"/>
      <c r="BAR246" s="92"/>
      <c r="BAS246" s="92"/>
      <c r="BAT246" s="92"/>
      <c r="BAU246" s="92"/>
      <c r="BAV246" s="92"/>
      <c r="BAW246" s="92"/>
      <c r="BAX246" s="92"/>
      <c r="BAY246" s="92"/>
      <c r="BAZ246" s="92"/>
      <c r="BBA246" s="92"/>
      <c r="BBB246" s="92"/>
      <c r="BBC246" s="92"/>
      <c r="BBD246" s="92"/>
      <c r="BBE246" s="92"/>
      <c r="BBF246" s="92"/>
      <c r="BBG246" s="92"/>
      <c r="BBH246" s="92"/>
      <c r="BBI246" s="92"/>
      <c r="BBJ246" s="92"/>
      <c r="BBK246" s="92"/>
      <c r="BBL246" s="92"/>
      <c r="BBM246" s="92"/>
      <c r="BBN246" s="92"/>
      <c r="BBO246" s="92"/>
      <c r="BBP246" s="92"/>
      <c r="BBQ246" s="92"/>
      <c r="BBR246" s="92"/>
      <c r="BBS246" s="92"/>
      <c r="BBT246" s="92"/>
      <c r="BBU246" s="92"/>
      <c r="BBV246" s="92"/>
      <c r="BBW246" s="92"/>
      <c r="BBX246" s="92"/>
      <c r="BBY246" s="92"/>
      <c r="BBZ246" s="92"/>
      <c r="BCA246" s="92"/>
      <c r="BCB246" s="92"/>
      <c r="BCC246" s="92"/>
      <c r="BCD246" s="92"/>
      <c r="BCE246" s="92"/>
      <c r="BCF246" s="92"/>
      <c r="BCG246" s="92"/>
      <c r="BCH246" s="92"/>
      <c r="BCI246" s="92"/>
      <c r="BCJ246" s="92"/>
      <c r="BCK246" s="92"/>
      <c r="BCL246" s="92"/>
      <c r="BCM246" s="92"/>
      <c r="BCN246" s="92"/>
      <c r="BCO246" s="92"/>
      <c r="BCP246" s="92"/>
      <c r="BCQ246" s="92"/>
      <c r="BCR246" s="92"/>
      <c r="BCS246" s="92"/>
      <c r="BCT246" s="92"/>
      <c r="BCU246" s="92"/>
      <c r="BCV246" s="92"/>
      <c r="BCW246" s="92"/>
      <c r="BCX246" s="92"/>
      <c r="BCY246" s="92"/>
      <c r="BCZ246" s="92"/>
      <c r="BDA246" s="92"/>
      <c r="BDB246" s="92"/>
      <c r="BDC246" s="92"/>
      <c r="BDD246" s="92"/>
      <c r="BDE246" s="92"/>
      <c r="BDF246" s="92"/>
      <c r="BDG246" s="92"/>
      <c r="BDH246" s="92"/>
      <c r="BDI246" s="92"/>
      <c r="BDJ246" s="92"/>
      <c r="BDK246" s="92"/>
      <c r="BDL246" s="92"/>
      <c r="BDM246" s="92"/>
      <c r="BDN246" s="92"/>
      <c r="BDO246" s="92"/>
      <c r="BDP246" s="92"/>
      <c r="BDQ246" s="92"/>
      <c r="BDR246" s="92"/>
      <c r="BDS246" s="92"/>
      <c r="BDT246" s="92"/>
      <c r="BDU246" s="92"/>
      <c r="BDV246" s="92"/>
      <c r="BDW246" s="92"/>
      <c r="BDX246" s="92"/>
      <c r="BDY246" s="92"/>
      <c r="BDZ246" s="92"/>
      <c r="BEA246" s="92"/>
      <c r="BEB246" s="92"/>
      <c r="BEC246" s="92"/>
      <c r="BED246" s="92"/>
      <c r="BEE246" s="92"/>
      <c r="BEF246" s="92"/>
      <c r="BEG246" s="92"/>
      <c r="BEH246" s="92"/>
      <c r="BEI246" s="92"/>
      <c r="BEJ246" s="92"/>
      <c r="BEK246" s="92"/>
      <c r="BEL246" s="92"/>
      <c r="BEM246" s="92"/>
      <c r="BEN246" s="92"/>
      <c r="BEO246" s="92"/>
      <c r="BEP246" s="92"/>
      <c r="BEQ246" s="92"/>
      <c r="BER246" s="92"/>
      <c r="BES246" s="92"/>
      <c r="BET246" s="92"/>
      <c r="BEU246" s="92"/>
      <c r="BEV246" s="92"/>
      <c r="BEW246" s="92"/>
      <c r="BEX246" s="92"/>
      <c r="BEY246" s="92"/>
      <c r="BEZ246" s="92"/>
      <c r="BFA246" s="92"/>
      <c r="BFB246" s="92"/>
      <c r="BFC246" s="92"/>
      <c r="BFD246" s="92"/>
      <c r="BFE246" s="92"/>
      <c r="BFF246" s="92"/>
      <c r="BFG246" s="92"/>
      <c r="BFH246" s="92"/>
      <c r="BFI246" s="92"/>
      <c r="BFJ246" s="92"/>
      <c r="BFK246" s="92"/>
      <c r="BFL246" s="92"/>
      <c r="BFM246" s="92"/>
      <c r="BFN246" s="92"/>
      <c r="BFO246" s="92"/>
      <c r="BFP246" s="92"/>
      <c r="BFQ246" s="92"/>
      <c r="BFR246" s="92"/>
      <c r="BFS246" s="92"/>
      <c r="BFT246" s="92"/>
      <c r="BFU246" s="92"/>
      <c r="BFV246" s="92"/>
      <c r="BFW246" s="92"/>
      <c r="BFX246" s="92"/>
      <c r="BFY246" s="92"/>
      <c r="BFZ246" s="92"/>
      <c r="BGA246" s="92"/>
      <c r="BGB246" s="92"/>
      <c r="BGC246" s="92"/>
      <c r="BGD246" s="92"/>
      <c r="BGE246" s="92"/>
      <c r="BGF246" s="92"/>
      <c r="BGG246" s="92"/>
      <c r="BGH246" s="92"/>
      <c r="BGI246" s="92"/>
      <c r="BGJ246" s="92"/>
      <c r="BGK246" s="92"/>
      <c r="BGL246" s="92"/>
      <c r="BGM246" s="92"/>
      <c r="BGN246" s="92"/>
      <c r="BGO246" s="92"/>
      <c r="BGP246" s="92"/>
      <c r="BGQ246" s="92"/>
      <c r="BGR246" s="92"/>
      <c r="BGS246" s="92"/>
      <c r="BGT246" s="92"/>
      <c r="BGU246" s="92"/>
      <c r="BGV246" s="92"/>
      <c r="BGW246" s="92"/>
      <c r="BGX246" s="92"/>
      <c r="BGY246" s="92"/>
      <c r="BGZ246" s="92"/>
      <c r="BHA246" s="92"/>
      <c r="BHB246" s="92"/>
      <c r="BHC246" s="92"/>
      <c r="BHD246" s="92"/>
      <c r="BHE246" s="92"/>
      <c r="BHF246" s="92"/>
      <c r="BHG246" s="92"/>
      <c r="BHH246" s="92"/>
      <c r="BHI246" s="92"/>
      <c r="BHJ246" s="92"/>
      <c r="BHK246" s="92"/>
      <c r="BHL246" s="92"/>
      <c r="BHM246" s="92"/>
      <c r="BHN246" s="92"/>
      <c r="BHO246" s="92"/>
      <c r="BHP246" s="92"/>
      <c r="BHQ246" s="92"/>
      <c r="BHR246" s="92"/>
      <c r="BHS246" s="92"/>
      <c r="BHT246" s="92"/>
      <c r="BHU246" s="92"/>
      <c r="BHV246" s="92"/>
      <c r="BHW246" s="92"/>
      <c r="BHX246" s="92"/>
      <c r="BHY246" s="92"/>
      <c r="BHZ246" s="92"/>
      <c r="BIA246" s="92"/>
      <c r="BIB246" s="92"/>
      <c r="BIC246" s="92"/>
      <c r="BID246" s="92"/>
      <c r="BIE246" s="92"/>
      <c r="BIF246" s="92"/>
      <c r="BIG246" s="92"/>
      <c r="BIH246" s="92"/>
      <c r="BII246" s="92"/>
      <c r="BIJ246" s="92"/>
      <c r="BIK246" s="92"/>
      <c r="BIL246" s="92"/>
      <c r="BIM246" s="92"/>
      <c r="BIN246" s="92"/>
      <c r="BIO246" s="92"/>
      <c r="BIP246" s="92"/>
      <c r="BIQ246" s="92"/>
      <c r="BIR246" s="92"/>
      <c r="BIS246" s="92"/>
      <c r="BIT246" s="92"/>
      <c r="BIU246" s="92"/>
      <c r="BIV246" s="92"/>
      <c r="BIW246" s="92"/>
      <c r="BIX246" s="92"/>
      <c r="BIY246" s="92"/>
      <c r="BIZ246" s="92"/>
      <c r="BJA246" s="92"/>
      <c r="BJB246" s="92"/>
      <c r="BJC246" s="92"/>
      <c r="BJD246" s="92"/>
      <c r="BJE246" s="92"/>
      <c r="BJF246" s="92"/>
      <c r="BJG246" s="92"/>
      <c r="BJH246" s="92"/>
      <c r="BJI246" s="92"/>
      <c r="BJJ246" s="92"/>
      <c r="BJK246" s="92"/>
      <c r="BJL246" s="92"/>
      <c r="BJM246" s="92"/>
      <c r="BJN246" s="92"/>
      <c r="BJO246" s="92"/>
      <c r="BJP246" s="92"/>
      <c r="BJQ246" s="92"/>
      <c r="BJR246" s="92"/>
      <c r="BJS246" s="92"/>
      <c r="BJT246" s="92"/>
      <c r="BJU246" s="92"/>
      <c r="BJV246" s="92"/>
      <c r="BJW246" s="92"/>
      <c r="BJX246" s="92"/>
      <c r="BJY246" s="92"/>
      <c r="BJZ246" s="92"/>
      <c r="BKA246" s="92"/>
      <c r="BKB246" s="92"/>
      <c r="BKC246" s="92"/>
      <c r="BKD246" s="92"/>
      <c r="BKE246" s="92"/>
      <c r="BKF246" s="92"/>
      <c r="BKG246" s="92"/>
      <c r="BKH246" s="92"/>
      <c r="BKI246" s="92"/>
      <c r="BKJ246" s="92"/>
      <c r="BKK246" s="92"/>
      <c r="BKL246" s="92"/>
      <c r="BKM246" s="92"/>
      <c r="BKN246" s="92"/>
      <c r="BKO246" s="92"/>
      <c r="BKP246" s="92"/>
      <c r="BKQ246" s="92"/>
      <c r="BKR246" s="92"/>
      <c r="BKS246" s="92"/>
      <c r="BKT246" s="92"/>
      <c r="BKU246" s="92"/>
      <c r="BKV246" s="92"/>
      <c r="BKW246" s="92"/>
      <c r="BKX246" s="92"/>
      <c r="BKY246" s="92"/>
      <c r="BKZ246" s="92"/>
      <c r="BLA246" s="92"/>
      <c r="BLB246" s="92"/>
      <c r="BLC246" s="92"/>
      <c r="BLD246" s="92"/>
      <c r="BLE246" s="92"/>
      <c r="BLF246" s="92"/>
      <c r="BLG246" s="92"/>
      <c r="BLH246" s="92"/>
      <c r="BLI246" s="92"/>
      <c r="BLJ246" s="92"/>
      <c r="BLK246" s="92"/>
      <c r="BLL246" s="92"/>
      <c r="BLM246" s="92"/>
      <c r="BLN246" s="92"/>
      <c r="BLO246" s="92"/>
      <c r="BLP246" s="92"/>
      <c r="BLQ246" s="92"/>
      <c r="BLR246" s="92"/>
      <c r="BLS246" s="92"/>
      <c r="BLT246" s="92"/>
      <c r="BLU246" s="92"/>
      <c r="BLV246" s="92"/>
      <c r="BLW246" s="92"/>
      <c r="BLX246" s="92"/>
      <c r="BLY246" s="92"/>
      <c r="BLZ246" s="92"/>
      <c r="BMA246" s="92"/>
      <c r="BMB246" s="92"/>
      <c r="BMC246" s="92"/>
      <c r="BMD246" s="92"/>
      <c r="BME246" s="92"/>
      <c r="BMF246" s="92"/>
      <c r="BMG246" s="92"/>
      <c r="BMH246" s="92"/>
      <c r="BMI246" s="92"/>
      <c r="BMJ246" s="92"/>
      <c r="BMK246" s="92"/>
      <c r="BML246" s="92"/>
      <c r="BMM246" s="92"/>
      <c r="BMN246" s="92"/>
      <c r="BMO246" s="92"/>
      <c r="BMP246" s="92"/>
      <c r="BMQ246" s="92"/>
      <c r="BMR246" s="92"/>
      <c r="BMS246" s="92"/>
      <c r="BMT246" s="92"/>
      <c r="BMU246" s="92"/>
      <c r="BMV246" s="92"/>
      <c r="BMW246" s="92"/>
      <c r="BMX246" s="92"/>
      <c r="BMY246" s="92"/>
      <c r="BMZ246" s="92"/>
      <c r="BNA246" s="92"/>
      <c r="BNB246" s="92"/>
      <c r="BNC246" s="92"/>
      <c r="BND246" s="92"/>
      <c r="BNE246" s="92"/>
      <c r="BNF246" s="92"/>
      <c r="BNG246" s="92"/>
      <c r="BNH246" s="92"/>
      <c r="BNI246" s="92"/>
      <c r="BNJ246" s="92"/>
      <c r="BNK246" s="92"/>
      <c r="BNL246" s="92"/>
      <c r="BNM246" s="92"/>
      <c r="BNN246" s="92"/>
      <c r="BNO246" s="92"/>
      <c r="BNP246" s="92"/>
      <c r="BNQ246" s="92"/>
      <c r="BNR246" s="92"/>
      <c r="BNS246" s="92"/>
      <c r="BNT246" s="92"/>
      <c r="BNU246" s="92"/>
      <c r="BNV246" s="92"/>
      <c r="BNW246" s="92"/>
      <c r="BNX246" s="92"/>
      <c r="BNY246" s="92"/>
      <c r="BNZ246" s="92"/>
      <c r="BOA246" s="92"/>
      <c r="BOB246" s="92"/>
      <c r="BOC246" s="92"/>
      <c r="BOD246" s="92"/>
      <c r="BOE246" s="92"/>
      <c r="BOF246" s="92"/>
      <c r="BOG246" s="92"/>
      <c r="BOH246" s="92"/>
      <c r="BOI246" s="92"/>
      <c r="BOJ246" s="92"/>
      <c r="BOK246" s="92"/>
      <c r="BOL246" s="92"/>
      <c r="BOM246" s="92"/>
      <c r="BON246" s="92"/>
      <c r="BOO246" s="92"/>
      <c r="BOP246" s="92"/>
      <c r="BOQ246" s="92"/>
      <c r="BOR246" s="92"/>
      <c r="BOS246" s="92"/>
      <c r="BOT246" s="92"/>
      <c r="BOU246" s="92"/>
      <c r="BOV246" s="92"/>
      <c r="BOW246" s="92"/>
      <c r="BOX246" s="92"/>
      <c r="BOY246" s="92"/>
      <c r="BOZ246" s="92"/>
      <c r="BPA246" s="92"/>
      <c r="BPB246" s="92"/>
      <c r="BPC246" s="92"/>
      <c r="BPD246" s="92"/>
      <c r="BPE246" s="92"/>
      <c r="BPF246" s="92"/>
      <c r="BPG246" s="92"/>
      <c r="BPH246" s="92"/>
      <c r="BPI246" s="92"/>
      <c r="BPJ246" s="92"/>
      <c r="BPK246" s="92"/>
      <c r="BPL246" s="92"/>
      <c r="BPM246" s="92"/>
      <c r="BPN246" s="92"/>
      <c r="BPO246" s="92"/>
      <c r="BPP246" s="92"/>
      <c r="BPQ246" s="92"/>
      <c r="BPR246" s="92"/>
      <c r="BPS246" s="92"/>
      <c r="BPT246" s="92"/>
      <c r="BPU246" s="92"/>
      <c r="BPV246" s="92"/>
      <c r="BPW246" s="92"/>
      <c r="BPX246" s="92"/>
      <c r="BPY246" s="92"/>
      <c r="BPZ246" s="92"/>
      <c r="BQA246" s="92"/>
      <c r="BQB246" s="92"/>
      <c r="BQC246" s="92"/>
      <c r="BQD246" s="92"/>
      <c r="BQE246" s="92"/>
      <c r="BQF246" s="92"/>
      <c r="BQG246" s="92"/>
      <c r="BQH246" s="92"/>
      <c r="BQI246" s="92"/>
      <c r="BQJ246" s="92"/>
      <c r="BQK246" s="92"/>
      <c r="BQL246" s="92"/>
      <c r="BQM246" s="92"/>
      <c r="BQN246" s="92"/>
      <c r="BQO246" s="92"/>
      <c r="BQP246" s="92"/>
      <c r="BQQ246" s="92"/>
      <c r="BQR246" s="92"/>
      <c r="BQS246" s="92"/>
      <c r="BQT246" s="92"/>
      <c r="BQU246" s="92"/>
      <c r="BQV246" s="92"/>
      <c r="BQW246" s="92"/>
      <c r="BQX246" s="92"/>
      <c r="BQY246" s="92"/>
      <c r="BQZ246" s="92"/>
      <c r="BRA246" s="92"/>
      <c r="BRB246" s="92"/>
      <c r="BRC246" s="92"/>
      <c r="BRD246" s="92"/>
      <c r="BRE246" s="92"/>
      <c r="BRF246" s="92"/>
      <c r="BRG246" s="92"/>
      <c r="BRH246" s="92"/>
      <c r="BRI246" s="92"/>
      <c r="BRJ246" s="92"/>
      <c r="BRK246" s="92"/>
      <c r="BRL246" s="92"/>
      <c r="BRM246" s="92"/>
      <c r="BRN246" s="92"/>
      <c r="BRO246" s="92"/>
      <c r="BRP246" s="92"/>
      <c r="BRQ246" s="92"/>
      <c r="BRR246" s="92"/>
      <c r="BRS246" s="92"/>
      <c r="BRT246" s="92"/>
      <c r="BRU246" s="92"/>
      <c r="BRV246" s="92"/>
      <c r="BRW246" s="92"/>
      <c r="BRX246" s="92"/>
      <c r="BRY246" s="92"/>
      <c r="BRZ246" s="92"/>
      <c r="BSA246" s="92"/>
      <c r="BSB246" s="92"/>
      <c r="BSC246" s="92"/>
      <c r="BSD246" s="92"/>
      <c r="BSE246" s="92"/>
      <c r="BSF246" s="92"/>
      <c r="BSG246" s="92"/>
      <c r="BSH246" s="92"/>
      <c r="BSI246" s="92"/>
      <c r="BSJ246" s="92"/>
      <c r="BSK246" s="92"/>
      <c r="BSL246" s="92"/>
      <c r="BSM246" s="92"/>
      <c r="BSN246" s="92"/>
      <c r="BSO246" s="92"/>
      <c r="BSP246" s="92"/>
      <c r="BSQ246" s="92"/>
      <c r="BSR246" s="92"/>
      <c r="BSS246" s="92"/>
      <c r="BST246" s="92"/>
      <c r="BSU246" s="92"/>
      <c r="BSV246" s="92"/>
      <c r="BSW246" s="92"/>
      <c r="BSX246" s="92"/>
      <c r="BSY246" s="92"/>
      <c r="BSZ246" s="92"/>
      <c r="BTA246" s="92"/>
      <c r="BTB246" s="92"/>
      <c r="BTC246" s="92"/>
      <c r="BTD246" s="92"/>
      <c r="BTE246" s="92"/>
      <c r="BTF246" s="92"/>
      <c r="BTG246" s="92"/>
      <c r="BTH246" s="92"/>
      <c r="BTI246" s="92"/>
      <c r="BTJ246" s="92"/>
      <c r="BTK246" s="92"/>
      <c r="BTL246" s="92"/>
      <c r="BTM246" s="92"/>
      <c r="BTN246" s="92"/>
      <c r="BTO246" s="92"/>
      <c r="BTP246" s="92"/>
      <c r="BTQ246" s="92"/>
      <c r="BTR246" s="92"/>
      <c r="BTS246" s="92"/>
      <c r="BTT246" s="92"/>
      <c r="BTU246" s="92"/>
      <c r="BTV246" s="92"/>
      <c r="BTW246" s="92"/>
      <c r="BTX246" s="92"/>
      <c r="BTY246" s="92"/>
      <c r="BTZ246" s="92"/>
      <c r="BUA246" s="92"/>
      <c r="BUB246" s="92"/>
      <c r="BUC246" s="92"/>
      <c r="BUD246" s="92"/>
      <c r="BUE246" s="92"/>
      <c r="BUF246" s="92"/>
      <c r="BUG246" s="92"/>
      <c r="BUH246" s="92"/>
      <c r="BUI246" s="92"/>
      <c r="BUJ246" s="92"/>
      <c r="BUK246" s="92"/>
      <c r="BUL246" s="92"/>
      <c r="BUM246" s="92"/>
      <c r="BUN246" s="92"/>
      <c r="BUO246" s="92"/>
      <c r="BUP246" s="92"/>
      <c r="BUQ246" s="92"/>
      <c r="BUR246" s="92"/>
      <c r="BUS246" s="92"/>
      <c r="BUT246" s="92"/>
      <c r="BUU246" s="92"/>
      <c r="BUV246" s="92"/>
      <c r="BUW246" s="92"/>
      <c r="BUX246" s="92"/>
      <c r="BUY246" s="92"/>
      <c r="BUZ246" s="92"/>
      <c r="BVA246" s="92"/>
      <c r="BVB246" s="92"/>
      <c r="BVC246" s="92"/>
      <c r="BVD246" s="92"/>
      <c r="BVE246" s="92"/>
      <c r="BVF246" s="92"/>
      <c r="BVG246" s="92"/>
      <c r="BVH246" s="92"/>
      <c r="BVI246" s="92"/>
      <c r="BVJ246" s="92"/>
      <c r="BVK246" s="92"/>
      <c r="BVL246" s="92"/>
      <c r="BVM246" s="92"/>
      <c r="BVN246" s="92"/>
      <c r="BVO246" s="92"/>
      <c r="BVP246" s="92"/>
      <c r="BVQ246" s="92"/>
      <c r="BVR246" s="92"/>
      <c r="BVS246" s="92"/>
      <c r="BVT246" s="92"/>
      <c r="BVU246" s="92"/>
      <c r="BVV246" s="92"/>
      <c r="BVW246" s="92"/>
      <c r="BVX246" s="92"/>
      <c r="BVY246" s="92"/>
      <c r="BVZ246" s="92"/>
      <c r="BWA246" s="92"/>
      <c r="BWB246" s="92"/>
      <c r="BWC246" s="92"/>
      <c r="BWD246" s="92"/>
      <c r="BWE246" s="92"/>
      <c r="BWF246" s="92"/>
      <c r="BWG246" s="92"/>
      <c r="BWH246" s="92"/>
      <c r="BWI246" s="92"/>
      <c r="BWJ246" s="92"/>
      <c r="BWK246" s="92"/>
      <c r="BWL246" s="92"/>
      <c r="BWM246" s="92"/>
      <c r="BWN246" s="92"/>
      <c r="BWO246" s="92"/>
      <c r="BWP246" s="92"/>
      <c r="BWQ246" s="92"/>
      <c r="BWR246" s="92"/>
      <c r="BWS246" s="92"/>
      <c r="BWT246" s="92"/>
      <c r="BWU246" s="92"/>
      <c r="BWV246" s="92"/>
      <c r="BWW246" s="92"/>
      <c r="BWX246" s="92"/>
      <c r="BWY246" s="92"/>
      <c r="BWZ246" s="92"/>
      <c r="BXA246" s="92"/>
      <c r="BXB246" s="92"/>
      <c r="BXC246" s="92"/>
      <c r="BXD246" s="92"/>
      <c r="BXE246" s="92"/>
      <c r="BXF246" s="92"/>
      <c r="BXG246" s="92"/>
      <c r="BXH246" s="92"/>
      <c r="BXI246" s="92"/>
      <c r="BXJ246" s="92"/>
      <c r="BXK246" s="92"/>
      <c r="BXL246" s="92"/>
      <c r="BXM246" s="92"/>
      <c r="BXN246" s="92"/>
      <c r="BXO246" s="92"/>
      <c r="BXP246" s="92"/>
      <c r="BXQ246" s="92"/>
      <c r="BXR246" s="92"/>
      <c r="BXS246" s="92"/>
      <c r="BXT246" s="92"/>
      <c r="BXU246" s="92"/>
      <c r="BXV246" s="92"/>
      <c r="BXW246" s="92"/>
      <c r="BXX246" s="92"/>
      <c r="BXY246" s="92"/>
      <c r="BXZ246" s="92"/>
      <c r="BYA246" s="92"/>
      <c r="BYB246" s="92"/>
      <c r="BYC246" s="92"/>
      <c r="BYD246" s="92"/>
      <c r="BYE246" s="92"/>
      <c r="BYF246" s="92"/>
      <c r="BYG246" s="92"/>
      <c r="BYH246" s="92"/>
      <c r="BYI246" s="92"/>
      <c r="BYJ246" s="92"/>
      <c r="BYK246" s="92"/>
      <c r="BYL246" s="92"/>
      <c r="BYM246" s="92"/>
      <c r="BYN246" s="92"/>
      <c r="BYO246" s="92"/>
      <c r="BYP246" s="92"/>
      <c r="BYQ246" s="92"/>
      <c r="BYR246" s="92"/>
      <c r="BYS246" s="92"/>
      <c r="BYT246" s="92"/>
      <c r="BYU246" s="92"/>
      <c r="BYV246" s="92"/>
      <c r="BYW246" s="92"/>
      <c r="BYX246" s="92"/>
      <c r="BYY246" s="92"/>
      <c r="BYZ246" s="92"/>
      <c r="BZA246" s="92"/>
      <c r="BZB246" s="92"/>
      <c r="BZC246" s="92"/>
      <c r="BZD246" s="92"/>
      <c r="BZE246" s="92"/>
      <c r="BZF246" s="92"/>
      <c r="BZG246" s="92"/>
      <c r="BZH246" s="92"/>
      <c r="BZI246" s="92"/>
      <c r="BZJ246" s="92"/>
      <c r="BZK246" s="92"/>
      <c r="BZL246" s="92"/>
      <c r="BZM246" s="92"/>
      <c r="BZN246" s="92"/>
      <c r="BZO246" s="92"/>
      <c r="BZP246" s="92"/>
      <c r="BZQ246" s="92"/>
      <c r="BZR246" s="92"/>
      <c r="BZS246" s="92"/>
      <c r="BZT246" s="92"/>
      <c r="BZU246" s="92"/>
      <c r="BZV246" s="92"/>
      <c r="BZW246" s="92"/>
      <c r="BZX246" s="92"/>
      <c r="BZY246" s="92"/>
      <c r="BZZ246" s="92"/>
      <c r="CAA246" s="92"/>
      <c r="CAB246" s="92"/>
      <c r="CAC246" s="92"/>
      <c r="CAD246" s="92"/>
      <c r="CAE246" s="92"/>
      <c r="CAF246" s="92"/>
      <c r="CAG246" s="92"/>
      <c r="CAH246" s="92"/>
      <c r="CAI246" s="92"/>
      <c r="CAJ246" s="92"/>
      <c r="CAK246" s="92"/>
      <c r="CAL246" s="92"/>
      <c r="CAM246" s="92"/>
      <c r="CAN246" s="92"/>
      <c r="CAO246" s="92"/>
      <c r="CAP246" s="92"/>
      <c r="CAQ246" s="92"/>
      <c r="CAR246" s="92"/>
      <c r="CAS246" s="92"/>
      <c r="CAT246" s="92"/>
      <c r="CAU246" s="92"/>
      <c r="CAV246" s="92"/>
      <c r="CAW246" s="92"/>
      <c r="CAX246" s="92"/>
      <c r="CAY246" s="92"/>
      <c r="CAZ246" s="92"/>
      <c r="CBA246" s="92"/>
      <c r="CBB246" s="92"/>
      <c r="CBC246" s="92"/>
      <c r="CBD246" s="92"/>
      <c r="CBE246" s="92"/>
      <c r="CBF246" s="92"/>
      <c r="CBG246" s="92"/>
      <c r="CBH246" s="92"/>
      <c r="CBI246" s="92"/>
      <c r="CBJ246" s="92"/>
      <c r="CBK246" s="92"/>
      <c r="CBL246" s="92"/>
      <c r="CBM246" s="92"/>
      <c r="CBN246" s="92"/>
      <c r="CBO246" s="92"/>
      <c r="CBP246" s="92"/>
      <c r="CBQ246" s="92"/>
      <c r="CBR246" s="92"/>
      <c r="CBS246" s="92"/>
      <c r="CBT246" s="92"/>
      <c r="CBU246" s="92"/>
      <c r="CBV246" s="92"/>
      <c r="CBW246" s="92"/>
      <c r="CBX246" s="92"/>
      <c r="CBY246" s="92"/>
      <c r="CBZ246" s="92"/>
      <c r="CCA246" s="92"/>
      <c r="CCB246" s="92"/>
      <c r="CCC246" s="92"/>
      <c r="CCD246" s="92"/>
      <c r="CCE246" s="92"/>
      <c r="CCF246" s="92"/>
      <c r="CCG246" s="92"/>
      <c r="CCH246" s="92"/>
      <c r="CCI246" s="92"/>
      <c r="CCJ246" s="92"/>
      <c r="CCK246" s="92"/>
      <c r="CCL246" s="92"/>
      <c r="CCM246" s="92"/>
      <c r="CCN246" s="92"/>
      <c r="CCO246" s="92"/>
      <c r="CCP246" s="92"/>
      <c r="CCQ246" s="92"/>
      <c r="CCR246" s="92"/>
      <c r="CCS246" s="92"/>
      <c r="CCT246" s="92"/>
      <c r="CCU246" s="92"/>
      <c r="CCV246" s="92"/>
      <c r="CCW246" s="92"/>
      <c r="CCX246" s="92"/>
      <c r="CCY246" s="92"/>
      <c r="CCZ246" s="92"/>
      <c r="CDA246" s="92"/>
      <c r="CDB246" s="92"/>
      <c r="CDC246" s="92"/>
      <c r="CDD246" s="92"/>
      <c r="CDE246" s="92"/>
      <c r="CDF246" s="92"/>
      <c r="CDG246" s="92"/>
      <c r="CDH246" s="92"/>
      <c r="CDI246" s="92"/>
      <c r="CDJ246" s="92"/>
      <c r="CDK246" s="92"/>
      <c r="CDL246" s="92"/>
      <c r="CDM246" s="92"/>
      <c r="CDN246" s="92"/>
      <c r="CDO246" s="92"/>
      <c r="CDP246" s="92"/>
      <c r="CDQ246" s="92"/>
      <c r="CDR246" s="92"/>
      <c r="CDS246" s="92"/>
      <c r="CDT246" s="92"/>
      <c r="CDU246" s="92"/>
      <c r="CDV246" s="92"/>
      <c r="CDW246" s="92"/>
      <c r="CDX246" s="92"/>
      <c r="CDY246" s="92"/>
      <c r="CDZ246" s="92"/>
      <c r="CEA246" s="92"/>
      <c r="CEB246" s="92"/>
      <c r="CEC246" s="92"/>
      <c r="CED246" s="92"/>
      <c r="CEE246" s="92"/>
      <c r="CEF246" s="92"/>
      <c r="CEG246" s="92"/>
      <c r="CEH246" s="92"/>
      <c r="CEI246" s="92"/>
      <c r="CEJ246" s="92"/>
      <c r="CEK246" s="92"/>
      <c r="CEL246" s="92"/>
      <c r="CEM246" s="92"/>
      <c r="CEN246" s="92"/>
      <c r="CEO246" s="92"/>
      <c r="CEP246" s="92"/>
      <c r="CEQ246" s="92"/>
      <c r="CER246" s="92"/>
      <c r="CES246" s="92"/>
      <c r="CET246" s="92"/>
      <c r="CEU246" s="92"/>
      <c r="CEV246" s="92"/>
      <c r="CEW246" s="92"/>
      <c r="CEX246" s="92"/>
      <c r="CEY246" s="92"/>
      <c r="CEZ246" s="92"/>
      <c r="CFA246" s="92"/>
      <c r="CFB246" s="92"/>
      <c r="CFC246" s="92"/>
      <c r="CFD246" s="92"/>
      <c r="CFE246" s="92"/>
      <c r="CFF246" s="92"/>
      <c r="CFG246" s="92"/>
      <c r="CFH246" s="92"/>
      <c r="CFI246" s="92"/>
      <c r="CFJ246" s="92"/>
      <c r="CFK246" s="92"/>
      <c r="CFL246" s="92"/>
      <c r="CFM246" s="92"/>
      <c r="CFN246" s="92"/>
      <c r="CFO246" s="92"/>
      <c r="CFP246" s="92"/>
      <c r="CFQ246" s="92"/>
      <c r="CFR246" s="92"/>
      <c r="CFS246" s="92"/>
      <c r="CFT246" s="92"/>
      <c r="CFU246" s="92"/>
      <c r="CFV246" s="92"/>
      <c r="CFW246" s="92"/>
      <c r="CFX246" s="92"/>
      <c r="CFY246" s="92"/>
      <c r="CFZ246" s="92"/>
      <c r="CGA246" s="92"/>
      <c r="CGB246" s="92"/>
      <c r="CGC246" s="92"/>
      <c r="CGD246" s="92"/>
      <c r="CGE246" s="92"/>
      <c r="CGF246" s="92"/>
      <c r="CGG246" s="92"/>
      <c r="CGH246" s="92"/>
      <c r="CGI246" s="92"/>
      <c r="CGJ246" s="92"/>
      <c r="CGK246" s="92"/>
      <c r="CGL246" s="92"/>
      <c r="CGM246" s="92"/>
      <c r="CGN246" s="92"/>
      <c r="CGO246" s="92"/>
      <c r="CGP246" s="92"/>
      <c r="CGQ246" s="92"/>
      <c r="CGR246" s="92"/>
      <c r="CGS246" s="92"/>
      <c r="CGT246" s="92"/>
      <c r="CGU246" s="92"/>
      <c r="CGV246" s="92"/>
      <c r="CGW246" s="92"/>
      <c r="CGX246" s="92"/>
      <c r="CGY246" s="92"/>
      <c r="CGZ246" s="92"/>
      <c r="CHA246" s="92"/>
      <c r="CHB246" s="92"/>
      <c r="CHC246" s="92"/>
      <c r="CHD246" s="92"/>
      <c r="CHE246" s="92"/>
      <c r="CHF246" s="92"/>
      <c r="CHG246" s="92"/>
      <c r="CHH246" s="92"/>
      <c r="CHI246" s="92"/>
      <c r="CHJ246" s="92"/>
      <c r="CHK246" s="92"/>
      <c r="CHL246" s="92"/>
      <c r="CHM246" s="92"/>
      <c r="CHN246" s="92"/>
      <c r="CHO246" s="92"/>
      <c r="CHP246" s="92"/>
      <c r="CHQ246" s="92"/>
      <c r="CHR246" s="92"/>
      <c r="CHS246" s="92"/>
      <c r="CHT246" s="92"/>
      <c r="CHU246" s="92"/>
      <c r="CHV246" s="92"/>
      <c r="CHW246" s="92"/>
      <c r="CHX246" s="92"/>
      <c r="CHY246" s="92"/>
      <c r="CHZ246" s="92"/>
      <c r="CIA246" s="92"/>
      <c r="CIB246" s="92"/>
      <c r="CIC246" s="92"/>
      <c r="CID246" s="92"/>
      <c r="CIE246" s="92"/>
      <c r="CIF246" s="92"/>
      <c r="CIG246" s="92"/>
      <c r="CIH246" s="92"/>
      <c r="CII246" s="92"/>
      <c r="CIJ246" s="92"/>
      <c r="CIK246" s="92"/>
      <c r="CIL246" s="92"/>
      <c r="CIM246" s="92"/>
      <c r="CIN246" s="92"/>
      <c r="CIO246" s="92"/>
      <c r="CIP246" s="92"/>
      <c r="CIQ246" s="92"/>
      <c r="CIR246" s="92"/>
      <c r="CIS246" s="92"/>
      <c r="CIT246" s="92"/>
      <c r="CIU246" s="92"/>
      <c r="CIV246" s="92"/>
      <c r="CIW246" s="92"/>
      <c r="CIX246" s="92"/>
      <c r="CIY246" s="92"/>
      <c r="CIZ246" s="92"/>
      <c r="CJA246" s="92"/>
      <c r="CJB246" s="92"/>
      <c r="CJC246" s="92"/>
      <c r="CJD246" s="92"/>
      <c r="CJE246" s="92"/>
      <c r="CJF246" s="92"/>
      <c r="CJG246" s="92"/>
      <c r="CJH246" s="92"/>
      <c r="CJI246" s="92"/>
      <c r="CJJ246" s="92"/>
      <c r="CJK246" s="92"/>
      <c r="CJL246" s="92"/>
      <c r="CJM246" s="92"/>
      <c r="CJN246" s="92"/>
      <c r="CJO246" s="92"/>
      <c r="CJP246" s="92"/>
      <c r="CJQ246" s="92"/>
      <c r="CJR246" s="92"/>
      <c r="CJS246" s="92"/>
      <c r="CJT246" s="92"/>
      <c r="CJU246" s="92"/>
      <c r="CJV246" s="92"/>
      <c r="CJW246" s="92"/>
      <c r="CJX246" s="92"/>
      <c r="CJY246" s="92"/>
      <c r="CJZ246" s="92"/>
      <c r="CKA246" s="92"/>
      <c r="CKB246" s="92"/>
      <c r="CKC246" s="92"/>
      <c r="CKD246" s="92"/>
      <c r="CKE246" s="92"/>
      <c r="CKF246" s="92"/>
      <c r="CKG246" s="92"/>
      <c r="CKH246" s="92"/>
      <c r="CKI246" s="92"/>
      <c r="CKJ246" s="92"/>
      <c r="CKK246" s="92"/>
      <c r="CKL246" s="92"/>
      <c r="CKM246" s="92"/>
      <c r="CKN246" s="92"/>
      <c r="CKO246" s="92"/>
      <c r="CKP246" s="92"/>
      <c r="CKQ246" s="92"/>
      <c r="CKR246" s="92"/>
      <c r="CKS246" s="92"/>
      <c r="CKT246" s="92"/>
      <c r="CKU246" s="92"/>
      <c r="CKV246" s="92"/>
      <c r="CKW246" s="92"/>
      <c r="CKX246" s="92"/>
      <c r="CKY246" s="92"/>
      <c r="CKZ246" s="92"/>
      <c r="CLA246" s="92"/>
      <c r="CLB246" s="92"/>
      <c r="CLC246" s="92"/>
      <c r="CLD246" s="92"/>
      <c r="CLE246" s="92"/>
      <c r="CLF246" s="92"/>
      <c r="CLG246" s="92"/>
      <c r="CLH246" s="92"/>
      <c r="CLI246" s="92"/>
      <c r="CLJ246" s="92"/>
      <c r="CLK246" s="92"/>
      <c r="CLL246" s="92"/>
      <c r="CLM246" s="92"/>
      <c r="CLN246" s="92"/>
      <c r="CLO246" s="92"/>
      <c r="CLP246" s="92"/>
      <c r="CLQ246" s="92"/>
      <c r="CLR246" s="92"/>
      <c r="CLS246" s="92"/>
      <c r="CLT246" s="92"/>
      <c r="CLU246" s="92"/>
      <c r="CLV246" s="92"/>
      <c r="CLW246" s="92"/>
      <c r="CLX246" s="92"/>
      <c r="CLY246" s="92"/>
      <c r="CLZ246" s="92"/>
      <c r="CMA246" s="92"/>
      <c r="CMB246" s="92"/>
      <c r="CMC246" s="92"/>
      <c r="CMD246" s="92"/>
      <c r="CME246" s="92"/>
      <c r="CMF246" s="92"/>
      <c r="CMG246" s="92"/>
      <c r="CMH246" s="92"/>
      <c r="CMI246" s="92"/>
      <c r="CMJ246" s="92"/>
      <c r="CMK246" s="92"/>
      <c r="CML246" s="92"/>
      <c r="CMM246" s="92"/>
      <c r="CMN246" s="92"/>
      <c r="CMO246" s="92"/>
      <c r="CMP246" s="92"/>
      <c r="CMQ246" s="92"/>
      <c r="CMR246" s="92"/>
      <c r="CMS246" s="92"/>
      <c r="CMT246" s="92"/>
      <c r="CMU246" s="92"/>
      <c r="CMV246" s="92"/>
      <c r="CMW246" s="92"/>
      <c r="CMX246" s="92"/>
      <c r="CMY246" s="92"/>
      <c r="CMZ246" s="92"/>
      <c r="CNA246" s="92"/>
      <c r="CNB246" s="92"/>
      <c r="CNC246" s="92"/>
      <c r="CND246" s="92"/>
      <c r="CNE246" s="92"/>
      <c r="CNF246" s="92"/>
      <c r="CNG246" s="92"/>
      <c r="CNH246" s="92"/>
      <c r="CNI246" s="92"/>
      <c r="CNJ246" s="92"/>
      <c r="CNK246" s="92"/>
      <c r="CNL246" s="92"/>
      <c r="CNM246" s="92"/>
      <c r="CNN246" s="92"/>
      <c r="CNO246" s="92"/>
      <c r="CNP246" s="92"/>
      <c r="CNQ246" s="92"/>
      <c r="CNR246" s="92"/>
      <c r="CNS246" s="92"/>
      <c r="CNT246" s="92"/>
      <c r="CNU246" s="92"/>
      <c r="CNV246" s="92"/>
      <c r="CNW246" s="92"/>
      <c r="CNX246" s="92"/>
      <c r="CNY246" s="92"/>
      <c r="CNZ246" s="92"/>
      <c r="COA246" s="92"/>
      <c r="COB246" s="92"/>
      <c r="COC246" s="92"/>
      <c r="COD246" s="92"/>
      <c r="COE246" s="92"/>
      <c r="COF246" s="92"/>
      <c r="COG246" s="92"/>
      <c r="COH246" s="92"/>
      <c r="COI246" s="92"/>
      <c r="COJ246" s="92"/>
      <c r="COK246" s="92"/>
      <c r="COL246" s="92"/>
      <c r="COM246" s="92"/>
      <c r="CON246" s="92"/>
      <c r="COO246" s="92"/>
      <c r="COP246" s="92"/>
      <c r="COQ246" s="92"/>
      <c r="COR246" s="92"/>
      <c r="COS246" s="92"/>
      <c r="COT246" s="92"/>
      <c r="COU246" s="92"/>
      <c r="COV246" s="92"/>
      <c r="COW246" s="92"/>
      <c r="COX246" s="92"/>
      <c r="COY246" s="92"/>
      <c r="COZ246" s="92"/>
      <c r="CPA246" s="92"/>
      <c r="CPB246" s="92"/>
      <c r="CPC246" s="92"/>
      <c r="CPD246" s="92"/>
      <c r="CPE246" s="92"/>
      <c r="CPF246" s="92"/>
      <c r="CPG246" s="92"/>
      <c r="CPH246" s="92"/>
      <c r="CPI246" s="92"/>
      <c r="CPJ246" s="92"/>
      <c r="CPK246" s="92"/>
      <c r="CPL246" s="92"/>
      <c r="CPM246" s="92"/>
      <c r="CPN246" s="92"/>
      <c r="CPO246" s="92"/>
      <c r="CPP246" s="92"/>
      <c r="CPQ246" s="92"/>
      <c r="CPR246" s="92"/>
      <c r="CPS246" s="92"/>
      <c r="CPT246" s="92"/>
      <c r="CPU246" s="92"/>
      <c r="CPV246" s="92"/>
      <c r="CPW246" s="92"/>
      <c r="CPX246" s="92"/>
      <c r="CPY246" s="92"/>
      <c r="CPZ246" s="92"/>
      <c r="CQA246" s="92"/>
      <c r="CQB246" s="92"/>
      <c r="CQC246" s="92"/>
      <c r="CQD246" s="92"/>
      <c r="CQE246" s="92"/>
      <c r="CQF246" s="92"/>
      <c r="CQG246" s="92"/>
      <c r="CQH246" s="92"/>
      <c r="CQI246" s="92"/>
      <c r="CQJ246" s="92"/>
      <c r="CQK246" s="92"/>
      <c r="CQL246" s="92"/>
      <c r="CQM246" s="92"/>
      <c r="CQN246" s="92"/>
      <c r="CQO246" s="92"/>
      <c r="CQP246" s="92"/>
      <c r="CQQ246" s="92"/>
      <c r="CQR246" s="92"/>
      <c r="CQS246" s="92"/>
      <c r="CQT246" s="92"/>
      <c r="CQU246" s="92"/>
      <c r="CQV246" s="92"/>
      <c r="CQW246" s="92"/>
      <c r="CQX246" s="92"/>
      <c r="CQY246" s="92"/>
      <c r="CQZ246" s="92"/>
      <c r="CRA246" s="92"/>
      <c r="CRB246" s="92"/>
      <c r="CRC246" s="92"/>
      <c r="CRD246" s="92"/>
      <c r="CRE246" s="92"/>
      <c r="CRF246" s="92"/>
      <c r="CRG246" s="92"/>
      <c r="CRH246" s="92"/>
      <c r="CRI246" s="92"/>
      <c r="CRJ246" s="92"/>
      <c r="CRK246" s="92"/>
      <c r="CRL246" s="92"/>
      <c r="CRM246" s="92"/>
      <c r="CRN246" s="92"/>
      <c r="CRO246" s="92"/>
      <c r="CRP246" s="92"/>
      <c r="CRQ246" s="92"/>
      <c r="CRR246" s="92"/>
      <c r="CRS246" s="92"/>
      <c r="CRT246" s="92"/>
      <c r="CRU246" s="92"/>
      <c r="CRV246" s="92"/>
      <c r="CRW246" s="92"/>
      <c r="CRX246" s="92"/>
      <c r="CRY246" s="92"/>
      <c r="CRZ246" s="92"/>
      <c r="CSA246" s="92"/>
      <c r="CSB246" s="92"/>
      <c r="CSC246" s="92"/>
      <c r="CSD246" s="92"/>
      <c r="CSE246" s="92"/>
      <c r="CSF246" s="92"/>
      <c r="CSG246" s="92"/>
      <c r="CSH246" s="92"/>
      <c r="CSI246" s="92"/>
      <c r="CSJ246" s="92"/>
      <c r="CSK246" s="92"/>
      <c r="CSL246" s="92"/>
      <c r="CSM246" s="92"/>
      <c r="CSN246" s="92"/>
      <c r="CSO246" s="92"/>
      <c r="CSP246" s="92"/>
      <c r="CSQ246" s="92"/>
      <c r="CSR246" s="92"/>
      <c r="CSS246" s="92"/>
      <c r="CST246" s="92"/>
      <c r="CSU246" s="92"/>
      <c r="CSV246" s="92"/>
      <c r="CSW246" s="92"/>
      <c r="CSX246" s="92"/>
      <c r="CSY246" s="92"/>
      <c r="CSZ246" s="92"/>
      <c r="CTA246" s="92"/>
      <c r="CTB246" s="92"/>
      <c r="CTC246" s="92"/>
      <c r="CTD246" s="92"/>
      <c r="CTE246" s="92"/>
      <c r="CTF246" s="92"/>
      <c r="CTG246" s="92"/>
      <c r="CTH246" s="92"/>
      <c r="CTI246" s="92"/>
      <c r="CTJ246" s="92"/>
      <c r="CTK246" s="92"/>
      <c r="CTL246" s="92"/>
      <c r="CTM246" s="92"/>
      <c r="CTN246" s="92"/>
      <c r="CTO246" s="92"/>
      <c r="CTP246" s="92"/>
      <c r="CTQ246" s="92"/>
      <c r="CTR246" s="92"/>
      <c r="CTS246" s="92"/>
      <c r="CTT246" s="92"/>
      <c r="CTU246" s="92"/>
      <c r="CTV246" s="92"/>
      <c r="CTW246" s="92"/>
      <c r="CTX246" s="92"/>
      <c r="CTY246" s="92"/>
      <c r="CTZ246" s="92"/>
      <c r="CUA246" s="92"/>
      <c r="CUB246" s="92"/>
      <c r="CUC246" s="92"/>
      <c r="CUD246" s="92"/>
      <c r="CUE246" s="92"/>
      <c r="CUF246" s="92"/>
      <c r="CUG246" s="92"/>
      <c r="CUH246" s="92"/>
      <c r="CUI246" s="92"/>
      <c r="CUJ246" s="92"/>
      <c r="CUK246" s="92"/>
      <c r="CUL246" s="92"/>
      <c r="CUM246" s="92"/>
      <c r="CUN246" s="92"/>
      <c r="CUO246" s="92"/>
      <c r="CUP246" s="92"/>
      <c r="CUQ246" s="92"/>
      <c r="CUR246" s="92"/>
      <c r="CUS246" s="92"/>
      <c r="CUT246" s="92"/>
      <c r="CUU246" s="92"/>
      <c r="CUV246" s="92"/>
      <c r="CUW246" s="92"/>
      <c r="CUX246" s="92"/>
      <c r="CUY246" s="92"/>
      <c r="CUZ246" s="92"/>
      <c r="CVA246" s="92"/>
      <c r="CVB246" s="92"/>
      <c r="CVC246" s="92"/>
      <c r="CVD246" s="92"/>
      <c r="CVE246" s="92"/>
      <c r="CVF246" s="92"/>
      <c r="CVG246" s="92"/>
      <c r="CVH246" s="92"/>
      <c r="CVI246" s="92"/>
      <c r="CVJ246" s="92"/>
      <c r="CVK246" s="92"/>
      <c r="CVL246" s="92"/>
      <c r="CVM246" s="92"/>
      <c r="CVN246" s="92"/>
      <c r="CVO246" s="92"/>
      <c r="CVP246" s="92"/>
      <c r="CVQ246" s="92"/>
      <c r="CVR246" s="92"/>
      <c r="CVS246" s="92"/>
      <c r="CVT246" s="92"/>
      <c r="CVU246" s="92"/>
      <c r="CVV246" s="92"/>
      <c r="CVW246" s="92"/>
      <c r="CVX246" s="92"/>
      <c r="CVY246" s="92"/>
      <c r="CVZ246" s="92"/>
      <c r="CWA246" s="92"/>
      <c r="CWB246" s="92"/>
      <c r="CWC246" s="92"/>
      <c r="CWD246" s="92"/>
      <c r="CWE246" s="92"/>
      <c r="CWF246" s="92"/>
      <c r="CWG246" s="92"/>
      <c r="CWH246" s="92"/>
      <c r="CWI246" s="92"/>
      <c r="CWJ246" s="92"/>
      <c r="CWK246" s="92"/>
      <c r="CWL246" s="92"/>
      <c r="CWM246" s="92"/>
      <c r="CWN246" s="92"/>
      <c r="CWO246" s="92"/>
      <c r="CWP246" s="92"/>
      <c r="CWQ246" s="92"/>
      <c r="CWR246" s="92"/>
      <c r="CWS246" s="92"/>
      <c r="CWT246" s="92"/>
      <c r="CWU246" s="92"/>
      <c r="CWV246" s="92"/>
      <c r="CWW246" s="92"/>
      <c r="CWX246" s="92"/>
      <c r="CWY246" s="92"/>
      <c r="CWZ246" s="92"/>
      <c r="CXA246" s="92"/>
      <c r="CXB246" s="92"/>
      <c r="CXC246" s="92"/>
      <c r="CXD246" s="92"/>
      <c r="CXE246" s="92"/>
      <c r="CXF246" s="92"/>
      <c r="CXG246" s="92"/>
      <c r="CXH246" s="92"/>
      <c r="CXI246" s="92"/>
      <c r="CXJ246" s="92"/>
      <c r="CXK246" s="92"/>
      <c r="CXL246" s="92"/>
      <c r="CXM246" s="92"/>
      <c r="CXN246" s="92"/>
      <c r="CXO246" s="92"/>
      <c r="CXP246" s="92"/>
      <c r="CXQ246" s="92"/>
      <c r="CXR246" s="92"/>
      <c r="CXS246" s="92"/>
      <c r="CXT246" s="92"/>
      <c r="CXU246" s="92"/>
      <c r="CXV246" s="92"/>
      <c r="CXW246" s="92"/>
      <c r="CXX246" s="92"/>
      <c r="CXY246" s="92"/>
      <c r="CXZ246" s="92"/>
      <c r="CYA246" s="92"/>
      <c r="CYB246" s="92"/>
      <c r="CYC246" s="92"/>
      <c r="CYD246" s="92"/>
      <c r="CYE246" s="92"/>
      <c r="CYF246" s="92"/>
      <c r="CYG246" s="92"/>
      <c r="CYH246" s="92"/>
      <c r="CYI246" s="92"/>
      <c r="CYJ246" s="92"/>
      <c r="CYK246" s="92"/>
      <c r="CYL246" s="92"/>
      <c r="CYM246" s="92"/>
      <c r="CYN246" s="92"/>
      <c r="CYO246" s="92"/>
      <c r="CYP246" s="92"/>
      <c r="CYQ246" s="92"/>
      <c r="CYR246" s="92"/>
      <c r="CYS246" s="92"/>
      <c r="CYT246" s="92"/>
      <c r="CYU246" s="92"/>
      <c r="CYV246" s="92"/>
      <c r="CYW246" s="92"/>
      <c r="CYX246" s="92"/>
      <c r="CYY246" s="92"/>
      <c r="CYZ246" s="92"/>
      <c r="CZA246" s="92"/>
      <c r="CZB246" s="92"/>
      <c r="CZC246" s="92"/>
      <c r="CZD246" s="92"/>
      <c r="CZE246" s="92"/>
      <c r="CZF246" s="92"/>
      <c r="CZG246" s="92"/>
      <c r="CZH246" s="92"/>
      <c r="CZI246" s="92"/>
      <c r="CZJ246" s="92"/>
      <c r="CZK246" s="92"/>
      <c r="CZL246" s="92"/>
      <c r="CZM246" s="92"/>
      <c r="CZN246" s="92"/>
      <c r="CZO246" s="92"/>
      <c r="CZP246" s="92"/>
      <c r="CZQ246" s="92"/>
      <c r="CZR246" s="92"/>
      <c r="CZS246" s="92"/>
      <c r="CZT246" s="92"/>
      <c r="CZU246" s="92"/>
      <c r="CZV246" s="92"/>
      <c r="CZW246" s="92"/>
      <c r="CZX246" s="92"/>
      <c r="CZY246" s="92"/>
      <c r="CZZ246" s="92"/>
      <c r="DAA246" s="92"/>
      <c r="DAB246" s="92"/>
      <c r="DAC246" s="92"/>
      <c r="DAD246" s="92"/>
      <c r="DAE246" s="92"/>
      <c r="DAF246" s="92"/>
      <c r="DAG246" s="92"/>
      <c r="DAH246" s="92"/>
      <c r="DAI246" s="92"/>
      <c r="DAJ246" s="92"/>
      <c r="DAK246" s="92"/>
      <c r="DAL246" s="92"/>
      <c r="DAM246" s="92"/>
      <c r="DAN246" s="92"/>
      <c r="DAO246" s="92"/>
      <c r="DAP246" s="92"/>
      <c r="DAQ246" s="92"/>
      <c r="DAR246" s="92"/>
      <c r="DAS246" s="92"/>
      <c r="DAT246" s="92"/>
      <c r="DAU246" s="92"/>
      <c r="DAV246" s="92"/>
      <c r="DAW246" s="92"/>
      <c r="DAX246" s="92"/>
      <c r="DAY246" s="92"/>
      <c r="DAZ246" s="92"/>
      <c r="DBA246" s="92"/>
      <c r="DBB246" s="92"/>
      <c r="DBC246" s="92"/>
      <c r="DBD246" s="92"/>
      <c r="DBE246" s="92"/>
      <c r="DBF246" s="92"/>
      <c r="DBG246" s="92"/>
      <c r="DBH246" s="92"/>
      <c r="DBI246" s="92"/>
      <c r="DBJ246" s="92"/>
      <c r="DBK246" s="92"/>
      <c r="DBL246" s="92"/>
      <c r="DBM246" s="92"/>
      <c r="DBN246" s="92"/>
      <c r="DBO246" s="92"/>
      <c r="DBP246" s="92"/>
      <c r="DBQ246" s="92"/>
      <c r="DBR246" s="92"/>
      <c r="DBS246" s="92"/>
      <c r="DBT246" s="92"/>
      <c r="DBU246" s="92"/>
      <c r="DBV246" s="92"/>
      <c r="DBW246" s="92"/>
      <c r="DBX246" s="92"/>
      <c r="DBY246" s="92"/>
      <c r="DBZ246" s="92"/>
      <c r="DCA246" s="92"/>
      <c r="DCB246" s="92"/>
      <c r="DCC246" s="92"/>
      <c r="DCD246" s="92"/>
      <c r="DCE246" s="92"/>
      <c r="DCF246" s="92"/>
      <c r="DCG246" s="92"/>
      <c r="DCH246" s="92"/>
      <c r="DCI246" s="92"/>
      <c r="DCJ246" s="92"/>
      <c r="DCK246" s="92"/>
      <c r="DCL246" s="92"/>
      <c r="DCM246" s="92"/>
      <c r="DCN246" s="92"/>
      <c r="DCO246" s="92"/>
      <c r="DCP246" s="92"/>
      <c r="DCQ246" s="92"/>
      <c r="DCR246" s="92"/>
      <c r="DCS246" s="92"/>
      <c r="DCT246" s="92"/>
      <c r="DCU246" s="92"/>
      <c r="DCV246" s="92"/>
      <c r="DCW246" s="92"/>
      <c r="DCX246" s="92"/>
      <c r="DCY246" s="92"/>
      <c r="DCZ246" s="92"/>
      <c r="DDA246" s="92"/>
      <c r="DDB246" s="92"/>
      <c r="DDC246" s="92"/>
      <c r="DDD246" s="92"/>
      <c r="DDE246" s="92"/>
      <c r="DDF246" s="92"/>
      <c r="DDG246" s="92"/>
      <c r="DDH246" s="92"/>
      <c r="DDI246" s="92"/>
      <c r="DDJ246" s="92"/>
      <c r="DDK246" s="92"/>
      <c r="DDL246" s="92"/>
      <c r="DDM246" s="92"/>
      <c r="DDN246" s="92"/>
      <c r="DDO246" s="92"/>
      <c r="DDP246" s="92"/>
      <c r="DDQ246" s="92"/>
      <c r="DDR246" s="92"/>
      <c r="DDS246" s="92"/>
      <c r="DDT246" s="92"/>
      <c r="DDU246" s="92"/>
      <c r="DDV246" s="92"/>
      <c r="DDW246" s="92"/>
      <c r="DDX246" s="92"/>
      <c r="DDY246" s="92"/>
      <c r="DDZ246" s="92"/>
      <c r="DEA246" s="92"/>
      <c r="DEB246" s="92"/>
      <c r="DEC246" s="92"/>
      <c r="DED246" s="92"/>
      <c r="DEE246" s="92"/>
      <c r="DEF246" s="92"/>
      <c r="DEG246" s="92"/>
      <c r="DEH246" s="92"/>
      <c r="DEI246" s="92"/>
      <c r="DEJ246" s="92"/>
      <c r="DEK246" s="92"/>
      <c r="DEL246" s="92"/>
      <c r="DEM246" s="92"/>
      <c r="DEN246" s="92"/>
      <c r="DEO246" s="92"/>
      <c r="DEP246" s="92"/>
      <c r="DEQ246" s="92"/>
      <c r="DER246" s="92"/>
      <c r="DES246" s="92"/>
      <c r="DET246" s="92"/>
      <c r="DEU246" s="92"/>
      <c r="DEV246" s="92"/>
      <c r="DEW246" s="92"/>
      <c r="DEX246" s="92"/>
      <c r="DEY246" s="92"/>
      <c r="DEZ246" s="92"/>
      <c r="DFA246" s="92"/>
      <c r="DFB246" s="92"/>
      <c r="DFC246" s="92"/>
      <c r="DFD246" s="92"/>
      <c r="DFE246" s="92"/>
      <c r="DFF246" s="92"/>
      <c r="DFG246" s="92"/>
      <c r="DFH246" s="92"/>
      <c r="DFI246" s="92"/>
      <c r="DFJ246" s="92"/>
      <c r="DFK246" s="92"/>
      <c r="DFL246" s="92"/>
      <c r="DFM246" s="92"/>
      <c r="DFN246" s="92"/>
      <c r="DFO246" s="92"/>
      <c r="DFP246" s="92"/>
      <c r="DFQ246" s="92"/>
      <c r="DFR246" s="92"/>
      <c r="DFS246" s="92"/>
      <c r="DFT246" s="92"/>
      <c r="DFU246" s="92"/>
      <c r="DFV246" s="92"/>
      <c r="DFW246" s="92"/>
      <c r="DFX246" s="92"/>
      <c r="DFY246" s="92"/>
      <c r="DFZ246" s="92"/>
      <c r="DGA246" s="92"/>
      <c r="DGB246" s="92"/>
      <c r="DGC246" s="92"/>
      <c r="DGD246" s="92"/>
      <c r="DGE246" s="92"/>
      <c r="DGF246" s="92"/>
      <c r="DGG246" s="92"/>
      <c r="DGH246" s="92"/>
      <c r="DGI246" s="92"/>
      <c r="DGJ246" s="92"/>
      <c r="DGK246" s="92"/>
      <c r="DGL246" s="92"/>
      <c r="DGM246" s="92"/>
      <c r="DGN246" s="92"/>
      <c r="DGO246" s="92"/>
      <c r="DGP246" s="92"/>
      <c r="DGQ246" s="92"/>
      <c r="DGR246" s="92"/>
      <c r="DGS246" s="92"/>
      <c r="DGT246" s="92"/>
      <c r="DGU246" s="92"/>
      <c r="DGV246" s="92"/>
      <c r="DGW246" s="92"/>
      <c r="DGX246" s="92"/>
      <c r="DGY246" s="92"/>
      <c r="DGZ246" s="92"/>
      <c r="DHA246" s="92"/>
      <c r="DHB246" s="92"/>
      <c r="DHC246" s="92"/>
      <c r="DHD246" s="92"/>
      <c r="DHE246" s="92"/>
      <c r="DHF246" s="92"/>
      <c r="DHG246" s="92"/>
      <c r="DHH246" s="92"/>
      <c r="DHI246" s="92"/>
      <c r="DHJ246" s="92"/>
      <c r="DHK246" s="92"/>
      <c r="DHL246" s="92"/>
      <c r="DHM246" s="92"/>
      <c r="DHN246" s="92"/>
      <c r="DHO246" s="92"/>
      <c r="DHP246" s="92"/>
      <c r="DHQ246" s="92"/>
      <c r="DHR246" s="92"/>
      <c r="DHS246" s="92"/>
      <c r="DHT246" s="92"/>
      <c r="DHU246" s="92"/>
      <c r="DHV246" s="92"/>
      <c r="DHW246" s="92"/>
      <c r="DHX246" s="92"/>
      <c r="DHY246" s="92"/>
      <c r="DHZ246" s="92"/>
      <c r="DIA246" s="92"/>
      <c r="DIB246" s="92"/>
      <c r="DIC246" s="92"/>
      <c r="DID246" s="92"/>
      <c r="DIE246" s="92"/>
      <c r="DIF246" s="92"/>
      <c r="DIG246" s="92"/>
      <c r="DIH246" s="92"/>
      <c r="DII246" s="92"/>
      <c r="DIJ246" s="92"/>
      <c r="DIK246" s="92"/>
      <c r="DIL246" s="92"/>
      <c r="DIM246" s="92"/>
      <c r="DIN246" s="92"/>
      <c r="DIO246" s="92"/>
      <c r="DIP246" s="92"/>
      <c r="DIQ246" s="92"/>
      <c r="DIR246" s="92"/>
      <c r="DIS246" s="92"/>
      <c r="DIT246" s="92"/>
      <c r="DIU246" s="92"/>
      <c r="DIV246" s="92"/>
      <c r="DIW246" s="92"/>
      <c r="DIX246" s="92"/>
      <c r="DIY246" s="92"/>
      <c r="DIZ246" s="92"/>
      <c r="DJA246" s="92"/>
      <c r="DJB246" s="92"/>
      <c r="DJC246" s="92"/>
      <c r="DJD246" s="92"/>
      <c r="DJE246" s="92"/>
      <c r="DJF246" s="92"/>
      <c r="DJG246" s="92"/>
      <c r="DJH246" s="92"/>
      <c r="DJI246" s="92"/>
      <c r="DJJ246" s="92"/>
      <c r="DJK246" s="92"/>
      <c r="DJL246" s="92"/>
      <c r="DJM246" s="92"/>
      <c r="DJN246" s="92"/>
      <c r="DJO246" s="92"/>
      <c r="DJP246" s="92"/>
      <c r="DJQ246" s="92"/>
      <c r="DJR246" s="92"/>
      <c r="DJS246" s="92"/>
      <c r="DJT246" s="92"/>
      <c r="DJU246" s="92"/>
      <c r="DJV246" s="92"/>
      <c r="DJW246" s="92"/>
      <c r="DJX246" s="92"/>
      <c r="DJY246" s="92"/>
      <c r="DJZ246" s="92"/>
      <c r="DKA246" s="92"/>
      <c r="DKB246" s="92"/>
      <c r="DKC246" s="92"/>
      <c r="DKD246" s="92"/>
      <c r="DKE246" s="92"/>
      <c r="DKF246" s="92"/>
      <c r="DKG246" s="92"/>
      <c r="DKH246" s="92"/>
      <c r="DKI246" s="92"/>
      <c r="DKJ246" s="92"/>
      <c r="DKK246" s="92"/>
      <c r="DKL246" s="92"/>
      <c r="DKM246" s="92"/>
      <c r="DKN246" s="92"/>
      <c r="DKO246" s="92"/>
      <c r="DKP246" s="92"/>
      <c r="DKQ246" s="92"/>
      <c r="DKR246" s="92"/>
      <c r="DKS246" s="92"/>
      <c r="DKT246" s="92"/>
      <c r="DKU246" s="92"/>
      <c r="DKV246" s="92"/>
      <c r="DKW246" s="92"/>
      <c r="DKX246" s="92"/>
      <c r="DKY246" s="92"/>
      <c r="DKZ246" s="92"/>
      <c r="DLA246" s="92"/>
      <c r="DLB246" s="92"/>
      <c r="DLC246" s="92"/>
      <c r="DLD246" s="92"/>
      <c r="DLE246" s="92"/>
      <c r="DLF246" s="92"/>
      <c r="DLG246" s="92"/>
      <c r="DLH246" s="92"/>
      <c r="DLI246" s="92"/>
      <c r="DLJ246" s="92"/>
      <c r="DLK246" s="92"/>
      <c r="DLL246" s="92"/>
      <c r="DLM246" s="92"/>
      <c r="DLN246" s="92"/>
      <c r="DLO246" s="92"/>
      <c r="DLP246" s="92"/>
      <c r="DLQ246" s="92"/>
      <c r="DLR246" s="92"/>
      <c r="DLS246" s="92"/>
      <c r="DLT246" s="92"/>
      <c r="DLU246" s="92"/>
      <c r="DLV246" s="92"/>
      <c r="DLW246" s="92"/>
      <c r="DLX246" s="92"/>
      <c r="DLY246" s="92"/>
      <c r="DLZ246" s="92"/>
      <c r="DMA246" s="92"/>
      <c r="DMB246" s="92"/>
      <c r="DMC246" s="92"/>
      <c r="DMD246" s="92"/>
      <c r="DME246" s="92"/>
      <c r="DMF246" s="92"/>
      <c r="DMG246" s="92"/>
      <c r="DMH246" s="92"/>
      <c r="DMI246" s="92"/>
      <c r="DMJ246" s="92"/>
      <c r="DMK246" s="92"/>
      <c r="DML246" s="92"/>
      <c r="DMM246" s="92"/>
      <c r="DMN246" s="92"/>
      <c r="DMO246" s="92"/>
      <c r="DMP246" s="92"/>
      <c r="DMQ246" s="92"/>
      <c r="DMR246" s="92"/>
      <c r="DMS246" s="92"/>
      <c r="DMT246" s="92"/>
      <c r="DMU246" s="92"/>
      <c r="DMV246" s="92"/>
      <c r="DMW246" s="92"/>
      <c r="DMX246" s="92"/>
      <c r="DMY246" s="92"/>
      <c r="DMZ246" s="92"/>
      <c r="DNA246" s="92"/>
      <c r="DNB246" s="92"/>
      <c r="DNC246" s="92"/>
      <c r="DND246" s="92"/>
      <c r="DNE246" s="92"/>
      <c r="DNF246" s="92"/>
      <c r="DNG246" s="92"/>
      <c r="DNH246" s="92"/>
      <c r="DNI246" s="92"/>
      <c r="DNJ246" s="92"/>
      <c r="DNK246" s="92"/>
      <c r="DNL246" s="92"/>
      <c r="DNM246" s="92"/>
      <c r="DNN246" s="92"/>
      <c r="DNO246" s="92"/>
      <c r="DNP246" s="92"/>
      <c r="DNQ246" s="92"/>
      <c r="DNR246" s="92"/>
      <c r="DNS246" s="92"/>
      <c r="DNT246" s="92"/>
      <c r="DNU246" s="92"/>
      <c r="DNV246" s="92"/>
      <c r="DNW246" s="92"/>
      <c r="DNX246" s="92"/>
      <c r="DNY246" s="92"/>
      <c r="DNZ246" s="92"/>
      <c r="DOA246" s="92"/>
      <c r="DOB246" s="92"/>
      <c r="DOC246" s="92"/>
      <c r="DOD246" s="92"/>
      <c r="DOE246" s="92"/>
      <c r="DOF246" s="92"/>
      <c r="DOG246" s="92"/>
      <c r="DOH246" s="92"/>
      <c r="DOI246" s="92"/>
      <c r="DOJ246" s="92"/>
      <c r="DOK246" s="92"/>
      <c r="DOL246" s="92"/>
      <c r="DOM246" s="92"/>
      <c r="DON246" s="92"/>
      <c r="DOO246" s="92"/>
      <c r="DOP246" s="92"/>
      <c r="DOQ246" s="92"/>
      <c r="DOR246" s="92"/>
      <c r="DOS246" s="92"/>
      <c r="DOT246" s="92"/>
      <c r="DOU246" s="92"/>
      <c r="DOV246" s="92"/>
      <c r="DOW246" s="92"/>
      <c r="DOX246" s="92"/>
      <c r="DOY246" s="92"/>
      <c r="DOZ246" s="92"/>
      <c r="DPA246" s="92"/>
      <c r="DPB246" s="92"/>
      <c r="DPC246" s="92"/>
      <c r="DPD246" s="92"/>
      <c r="DPE246" s="92"/>
      <c r="DPF246" s="92"/>
      <c r="DPG246" s="92"/>
      <c r="DPH246" s="92"/>
      <c r="DPI246" s="92"/>
      <c r="DPJ246" s="92"/>
      <c r="DPK246" s="92"/>
      <c r="DPL246" s="92"/>
      <c r="DPM246" s="92"/>
      <c r="DPN246" s="92"/>
      <c r="DPO246" s="92"/>
      <c r="DPP246" s="92"/>
      <c r="DPQ246" s="92"/>
      <c r="DPR246" s="92"/>
      <c r="DPS246" s="92"/>
      <c r="DPT246" s="92"/>
      <c r="DPU246" s="92"/>
      <c r="DPV246" s="92"/>
      <c r="DPW246" s="92"/>
      <c r="DPX246" s="92"/>
      <c r="DPY246" s="92"/>
      <c r="DPZ246" s="92"/>
      <c r="DQA246" s="92"/>
      <c r="DQB246" s="92"/>
      <c r="DQC246" s="92"/>
      <c r="DQD246" s="92"/>
      <c r="DQE246" s="92"/>
      <c r="DQF246" s="92"/>
      <c r="DQG246" s="92"/>
      <c r="DQH246" s="92"/>
      <c r="DQI246" s="92"/>
      <c r="DQJ246" s="92"/>
      <c r="DQK246" s="92"/>
      <c r="DQL246" s="92"/>
      <c r="DQM246" s="92"/>
      <c r="DQN246" s="92"/>
      <c r="DQO246" s="92"/>
      <c r="DQP246" s="92"/>
      <c r="DQQ246" s="92"/>
      <c r="DQR246" s="92"/>
      <c r="DQS246" s="92"/>
      <c r="DQT246" s="92"/>
      <c r="DQU246" s="92"/>
      <c r="DQV246" s="92"/>
      <c r="DQW246" s="92"/>
      <c r="DQX246" s="92"/>
      <c r="DQY246" s="92"/>
      <c r="DQZ246" s="92"/>
      <c r="DRA246" s="92"/>
      <c r="DRB246" s="92"/>
      <c r="DRC246" s="92"/>
      <c r="DRD246" s="92"/>
      <c r="DRE246" s="92"/>
      <c r="DRF246" s="92"/>
      <c r="DRG246" s="92"/>
      <c r="DRH246" s="92"/>
      <c r="DRI246" s="92"/>
      <c r="DRJ246" s="92"/>
      <c r="DRK246" s="92"/>
      <c r="DRL246" s="92"/>
      <c r="DRM246" s="92"/>
      <c r="DRN246" s="92"/>
      <c r="DRO246" s="92"/>
      <c r="DRP246" s="92"/>
      <c r="DRQ246" s="92"/>
      <c r="DRR246" s="92"/>
      <c r="DRS246" s="92"/>
      <c r="DRT246" s="92"/>
      <c r="DRU246" s="92"/>
      <c r="DRV246" s="92"/>
      <c r="DRW246" s="92"/>
      <c r="DRX246" s="92"/>
      <c r="DRY246" s="92"/>
      <c r="DRZ246" s="92"/>
      <c r="DSA246" s="92"/>
      <c r="DSB246" s="92"/>
      <c r="DSC246" s="92"/>
      <c r="DSD246" s="92"/>
      <c r="DSE246" s="92"/>
      <c r="DSF246" s="92"/>
      <c r="DSG246" s="92"/>
      <c r="DSH246" s="92"/>
      <c r="DSI246" s="92"/>
      <c r="DSJ246" s="92"/>
      <c r="DSK246" s="92"/>
      <c r="DSL246" s="92"/>
      <c r="DSM246" s="92"/>
      <c r="DSN246" s="92"/>
      <c r="DSO246" s="92"/>
      <c r="DSP246" s="92"/>
      <c r="DSQ246" s="92"/>
      <c r="DSR246" s="92"/>
      <c r="DSS246" s="92"/>
      <c r="DST246" s="92"/>
      <c r="DSU246" s="92"/>
      <c r="DSV246" s="92"/>
      <c r="DSW246" s="92"/>
      <c r="DSX246" s="92"/>
      <c r="DSY246" s="92"/>
      <c r="DSZ246" s="92"/>
      <c r="DTA246" s="92"/>
      <c r="DTB246" s="92"/>
      <c r="DTC246" s="92"/>
      <c r="DTD246" s="92"/>
      <c r="DTE246" s="92"/>
      <c r="DTF246" s="92"/>
      <c r="DTG246" s="92"/>
      <c r="DTH246" s="92"/>
      <c r="DTI246" s="92"/>
      <c r="DTJ246" s="92"/>
      <c r="DTK246" s="92"/>
      <c r="DTL246" s="92"/>
      <c r="DTM246" s="92"/>
      <c r="DTN246" s="92"/>
      <c r="DTO246" s="92"/>
      <c r="DTP246" s="92"/>
      <c r="DTQ246" s="92"/>
      <c r="DTR246" s="92"/>
      <c r="DTS246" s="92"/>
      <c r="DTT246" s="92"/>
      <c r="DTU246" s="92"/>
      <c r="DTV246" s="92"/>
      <c r="DTW246" s="92"/>
      <c r="DTX246" s="92"/>
      <c r="DTY246" s="92"/>
      <c r="DTZ246" s="92"/>
      <c r="DUA246" s="92"/>
      <c r="DUB246" s="92"/>
      <c r="DUC246" s="92"/>
      <c r="DUD246" s="92"/>
      <c r="DUE246" s="92"/>
      <c r="DUF246" s="92"/>
      <c r="DUG246" s="92"/>
      <c r="DUH246" s="92"/>
      <c r="DUI246" s="92"/>
      <c r="DUJ246" s="92"/>
      <c r="DUK246" s="92"/>
      <c r="DUL246" s="92"/>
      <c r="DUM246" s="92"/>
      <c r="DUN246" s="92"/>
      <c r="DUO246" s="92"/>
      <c r="DUP246" s="92"/>
      <c r="DUQ246" s="92"/>
      <c r="DUR246" s="92"/>
      <c r="DUS246" s="92"/>
      <c r="DUT246" s="92"/>
      <c r="DUU246" s="92"/>
      <c r="DUV246" s="92"/>
      <c r="DUW246" s="92"/>
      <c r="DUX246" s="92"/>
      <c r="DUY246" s="92"/>
      <c r="DUZ246" s="92"/>
      <c r="DVA246" s="92"/>
      <c r="DVB246" s="92"/>
      <c r="DVC246" s="92"/>
      <c r="DVD246" s="92"/>
      <c r="DVE246" s="92"/>
      <c r="DVF246" s="92"/>
      <c r="DVG246" s="92"/>
      <c r="DVH246" s="92"/>
      <c r="DVI246" s="92"/>
      <c r="DVJ246" s="92"/>
      <c r="DVK246" s="92"/>
      <c r="DVL246" s="92"/>
      <c r="DVM246" s="92"/>
      <c r="DVN246" s="92"/>
      <c r="DVO246" s="92"/>
      <c r="DVP246" s="92"/>
      <c r="DVQ246" s="92"/>
      <c r="DVR246" s="92"/>
      <c r="DVS246" s="92"/>
      <c r="DVT246" s="92"/>
      <c r="DVU246" s="92"/>
      <c r="DVV246" s="92"/>
      <c r="DVW246" s="92"/>
      <c r="DVX246" s="92"/>
      <c r="DVY246" s="92"/>
      <c r="DVZ246" s="92"/>
      <c r="DWA246" s="92"/>
      <c r="DWB246" s="92"/>
      <c r="DWC246" s="92"/>
      <c r="DWD246" s="92"/>
      <c r="DWE246" s="92"/>
      <c r="DWF246" s="92"/>
      <c r="DWG246" s="92"/>
      <c r="DWH246" s="92"/>
      <c r="DWI246" s="92"/>
      <c r="DWJ246" s="92"/>
      <c r="DWK246" s="92"/>
      <c r="DWL246" s="92"/>
      <c r="DWM246" s="92"/>
      <c r="DWN246" s="92"/>
      <c r="DWO246" s="92"/>
      <c r="DWP246" s="92"/>
      <c r="DWQ246" s="92"/>
      <c r="DWR246" s="92"/>
      <c r="DWS246" s="92"/>
      <c r="DWT246" s="92"/>
      <c r="DWU246" s="92"/>
      <c r="DWV246" s="92"/>
      <c r="DWW246" s="92"/>
      <c r="DWX246" s="92"/>
      <c r="DWY246" s="92"/>
      <c r="DWZ246" s="92"/>
      <c r="DXA246" s="92"/>
      <c r="DXB246" s="92"/>
      <c r="DXC246" s="92"/>
      <c r="DXD246" s="92"/>
      <c r="DXE246" s="92"/>
      <c r="DXF246" s="92"/>
      <c r="DXG246" s="92"/>
      <c r="DXH246" s="92"/>
      <c r="DXI246" s="92"/>
      <c r="DXJ246" s="92"/>
      <c r="DXK246" s="92"/>
      <c r="DXL246" s="92"/>
      <c r="DXM246" s="92"/>
      <c r="DXN246" s="92"/>
      <c r="DXO246" s="92"/>
      <c r="DXP246" s="92"/>
      <c r="DXQ246" s="92"/>
      <c r="DXR246" s="92"/>
      <c r="DXS246" s="92"/>
      <c r="DXT246" s="92"/>
      <c r="DXU246" s="92"/>
      <c r="DXV246" s="92"/>
      <c r="DXW246" s="92"/>
      <c r="DXX246" s="92"/>
      <c r="DXY246" s="92"/>
      <c r="DXZ246" s="92"/>
      <c r="DYA246" s="92"/>
      <c r="DYB246" s="92"/>
      <c r="DYC246" s="92"/>
      <c r="DYD246" s="92"/>
      <c r="DYE246" s="92"/>
      <c r="DYF246" s="92"/>
      <c r="DYG246" s="92"/>
      <c r="DYH246" s="92"/>
      <c r="DYI246" s="92"/>
      <c r="DYJ246" s="92"/>
      <c r="DYK246" s="92"/>
      <c r="DYL246" s="92"/>
      <c r="DYM246" s="92"/>
      <c r="DYN246" s="92"/>
      <c r="DYO246" s="92"/>
      <c r="DYP246" s="92"/>
      <c r="DYQ246" s="92"/>
      <c r="DYR246" s="92"/>
      <c r="DYS246" s="92"/>
      <c r="DYT246" s="92"/>
      <c r="DYU246" s="92"/>
      <c r="DYV246" s="92"/>
      <c r="DYW246" s="92"/>
      <c r="DYX246" s="92"/>
      <c r="DYY246" s="92"/>
      <c r="DYZ246" s="92"/>
      <c r="DZA246" s="92"/>
      <c r="DZB246" s="92"/>
      <c r="DZC246" s="92"/>
      <c r="DZD246" s="92"/>
      <c r="DZE246" s="92"/>
      <c r="DZF246" s="92"/>
      <c r="DZG246" s="92"/>
      <c r="DZH246" s="92"/>
      <c r="DZI246" s="92"/>
      <c r="DZJ246" s="92"/>
      <c r="DZK246" s="92"/>
      <c r="DZL246" s="92"/>
      <c r="DZM246" s="92"/>
      <c r="DZN246" s="92"/>
      <c r="DZO246" s="92"/>
      <c r="DZP246" s="92"/>
      <c r="DZQ246" s="92"/>
      <c r="DZR246" s="92"/>
      <c r="DZS246" s="92"/>
      <c r="DZT246" s="92"/>
      <c r="DZU246" s="92"/>
      <c r="DZV246" s="92"/>
      <c r="DZW246" s="92"/>
      <c r="DZX246" s="92"/>
      <c r="DZY246" s="92"/>
      <c r="DZZ246" s="92"/>
      <c r="EAA246" s="92"/>
      <c r="EAB246" s="92"/>
      <c r="EAC246" s="92"/>
      <c r="EAD246" s="92"/>
      <c r="EAE246" s="92"/>
      <c r="EAF246" s="92"/>
      <c r="EAG246" s="92"/>
      <c r="EAH246" s="92"/>
      <c r="EAI246" s="92"/>
      <c r="EAJ246" s="92"/>
      <c r="EAK246" s="92"/>
      <c r="EAL246" s="92"/>
      <c r="EAM246" s="92"/>
      <c r="EAN246" s="92"/>
      <c r="EAO246" s="92"/>
      <c r="EAP246" s="92"/>
      <c r="EAQ246" s="92"/>
      <c r="EAR246" s="92"/>
      <c r="EAS246" s="92"/>
      <c r="EAT246" s="92"/>
      <c r="EAU246" s="92"/>
      <c r="EAV246" s="92"/>
      <c r="EAW246" s="92"/>
      <c r="EAX246" s="92"/>
      <c r="EAY246" s="92"/>
      <c r="EAZ246" s="92"/>
      <c r="EBA246" s="92"/>
      <c r="EBB246" s="92"/>
      <c r="EBC246" s="92"/>
      <c r="EBD246" s="92"/>
      <c r="EBE246" s="92"/>
      <c r="EBF246" s="92"/>
      <c r="EBG246" s="92"/>
      <c r="EBH246" s="92"/>
      <c r="EBI246" s="92"/>
      <c r="EBJ246" s="92"/>
      <c r="EBK246" s="92"/>
      <c r="EBL246" s="92"/>
      <c r="EBM246" s="92"/>
      <c r="EBN246" s="92"/>
      <c r="EBO246" s="92"/>
      <c r="EBP246" s="92"/>
      <c r="EBQ246" s="92"/>
      <c r="EBR246" s="92"/>
      <c r="EBS246" s="92"/>
      <c r="EBT246" s="92"/>
      <c r="EBU246" s="92"/>
      <c r="EBV246" s="92"/>
      <c r="EBW246" s="92"/>
      <c r="EBX246" s="92"/>
      <c r="EBY246" s="92"/>
      <c r="EBZ246" s="92"/>
      <c r="ECA246" s="92"/>
      <c r="ECB246" s="92"/>
      <c r="ECC246" s="92"/>
      <c r="ECD246" s="92"/>
      <c r="ECE246" s="92"/>
      <c r="ECF246" s="92"/>
      <c r="ECG246" s="92"/>
      <c r="ECH246" s="92"/>
      <c r="ECI246" s="92"/>
      <c r="ECJ246" s="92"/>
      <c r="ECK246" s="92"/>
      <c r="ECL246" s="92"/>
      <c r="ECM246" s="92"/>
      <c r="ECN246" s="92"/>
      <c r="ECO246" s="92"/>
      <c r="ECP246" s="92"/>
      <c r="ECQ246" s="92"/>
      <c r="ECR246" s="92"/>
      <c r="ECS246" s="92"/>
      <c r="ECT246" s="92"/>
      <c r="ECU246" s="92"/>
      <c r="ECV246" s="92"/>
      <c r="ECW246" s="92"/>
      <c r="ECX246" s="92"/>
      <c r="ECY246" s="92"/>
      <c r="ECZ246" s="92"/>
      <c r="EDA246" s="92"/>
      <c r="EDB246" s="92"/>
      <c r="EDC246" s="92"/>
      <c r="EDD246" s="92"/>
      <c r="EDE246" s="92"/>
      <c r="EDF246" s="92"/>
      <c r="EDG246" s="92"/>
      <c r="EDH246" s="92"/>
      <c r="EDI246" s="92"/>
      <c r="EDJ246" s="92"/>
      <c r="EDK246" s="92"/>
      <c r="EDL246" s="92"/>
      <c r="EDM246" s="92"/>
      <c r="EDN246" s="92"/>
      <c r="EDO246" s="92"/>
      <c r="EDP246" s="92"/>
      <c r="EDQ246" s="92"/>
      <c r="EDR246" s="92"/>
      <c r="EDS246" s="92"/>
      <c r="EDT246" s="92"/>
      <c r="EDU246" s="92"/>
      <c r="EDV246" s="92"/>
      <c r="EDW246" s="92"/>
      <c r="EDX246" s="92"/>
      <c r="EDY246" s="92"/>
      <c r="EDZ246" s="92"/>
      <c r="EEA246" s="92"/>
      <c r="EEB246" s="92"/>
      <c r="EEC246" s="92"/>
      <c r="EED246" s="92"/>
      <c r="EEE246" s="92"/>
      <c r="EEF246" s="92"/>
      <c r="EEG246" s="92"/>
      <c r="EEH246" s="92"/>
      <c r="EEI246" s="92"/>
      <c r="EEJ246" s="92"/>
      <c r="EEK246" s="92"/>
      <c r="EEL246" s="92"/>
      <c r="EEM246" s="92"/>
      <c r="EEN246" s="92"/>
      <c r="EEO246" s="92"/>
      <c r="EEP246" s="92"/>
      <c r="EEQ246" s="92"/>
      <c r="EER246" s="92"/>
      <c r="EES246" s="92"/>
      <c r="EET246" s="92"/>
      <c r="EEU246" s="92"/>
      <c r="EEV246" s="92"/>
      <c r="EEW246" s="92"/>
      <c r="EEX246" s="92"/>
      <c r="EEY246" s="92"/>
      <c r="EEZ246" s="92"/>
      <c r="EFA246" s="92"/>
      <c r="EFB246" s="92"/>
      <c r="EFC246" s="92"/>
      <c r="EFD246" s="92"/>
      <c r="EFE246" s="92"/>
      <c r="EFF246" s="92"/>
      <c r="EFG246" s="92"/>
      <c r="EFH246" s="92"/>
      <c r="EFI246" s="92"/>
      <c r="EFJ246" s="92"/>
      <c r="EFK246" s="92"/>
      <c r="EFL246" s="92"/>
      <c r="EFM246" s="92"/>
      <c r="EFN246" s="92"/>
      <c r="EFO246" s="92"/>
      <c r="EFP246" s="92"/>
      <c r="EFQ246" s="92"/>
      <c r="EFR246" s="92"/>
      <c r="EFS246" s="92"/>
      <c r="EFT246" s="92"/>
      <c r="EFU246" s="92"/>
      <c r="EFV246" s="92"/>
      <c r="EFW246" s="92"/>
      <c r="EFX246" s="92"/>
      <c r="EFY246" s="92"/>
      <c r="EFZ246" s="92"/>
      <c r="EGA246" s="92"/>
      <c r="EGB246" s="92"/>
      <c r="EGC246" s="92"/>
      <c r="EGD246" s="92"/>
      <c r="EGE246" s="92"/>
      <c r="EGF246" s="92"/>
      <c r="EGG246" s="92"/>
      <c r="EGH246" s="92"/>
      <c r="EGI246" s="92"/>
      <c r="EGJ246" s="92"/>
      <c r="EGK246" s="92"/>
      <c r="EGL246" s="92"/>
      <c r="EGM246" s="92"/>
      <c r="EGN246" s="92"/>
      <c r="EGO246" s="92"/>
      <c r="EGP246" s="92"/>
      <c r="EGQ246" s="92"/>
      <c r="EGR246" s="92"/>
      <c r="EGS246" s="92"/>
      <c r="EGT246" s="92"/>
      <c r="EGU246" s="92"/>
      <c r="EGV246" s="92"/>
      <c r="EGW246" s="92"/>
      <c r="EGX246" s="92"/>
      <c r="EGY246" s="92"/>
      <c r="EGZ246" s="92"/>
      <c r="EHA246" s="92"/>
      <c r="EHB246" s="92"/>
      <c r="EHC246" s="92"/>
      <c r="EHD246" s="92"/>
      <c r="EHE246" s="92"/>
      <c r="EHF246" s="92"/>
      <c r="EHG246" s="92"/>
      <c r="EHH246" s="92"/>
      <c r="EHI246" s="92"/>
      <c r="EHJ246" s="92"/>
      <c r="EHK246" s="92"/>
      <c r="EHL246" s="92"/>
      <c r="EHM246" s="92"/>
      <c r="EHN246" s="92"/>
      <c r="EHO246" s="92"/>
      <c r="EHP246" s="92"/>
      <c r="EHQ246" s="92"/>
      <c r="EHR246" s="92"/>
      <c r="EHS246" s="92"/>
      <c r="EHT246" s="92"/>
      <c r="EHU246" s="92"/>
      <c r="EHV246" s="92"/>
      <c r="EHW246" s="92"/>
      <c r="EHX246" s="92"/>
      <c r="EHY246" s="92"/>
      <c r="EHZ246" s="92"/>
      <c r="EIA246" s="92"/>
      <c r="EIB246" s="92"/>
      <c r="EIC246" s="92"/>
      <c r="EID246" s="92"/>
      <c r="EIE246" s="92"/>
      <c r="EIF246" s="92"/>
      <c r="EIG246" s="92"/>
      <c r="EIH246" s="92"/>
      <c r="EII246" s="92"/>
      <c r="EIJ246" s="92"/>
      <c r="EIK246" s="92"/>
      <c r="EIL246" s="92"/>
      <c r="EIM246" s="92"/>
      <c r="EIN246" s="92"/>
      <c r="EIO246" s="92"/>
      <c r="EIP246" s="92"/>
      <c r="EIQ246" s="92"/>
      <c r="EIR246" s="92"/>
      <c r="EIS246" s="92"/>
      <c r="EIT246" s="92"/>
      <c r="EIU246" s="92"/>
      <c r="EIV246" s="92"/>
      <c r="EIW246" s="92"/>
      <c r="EIX246" s="92"/>
      <c r="EIY246" s="92"/>
      <c r="EIZ246" s="92"/>
      <c r="EJA246" s="92"/>
      <c r="EJB246" s="92"/>
      <c r="EJC246" s="92"/>
      <c r="EJD246" s="92"/>
      <c r="EJE246" s="92"/>
      <c r="EJF246" s="92"/>
      <c r="EJG246" s="92"/>
      <c r="EJH246" s="92"/>
      <c r="EJI246" s="92"/>
      <c r="EJJ246" s="92"/>
      <c r="EJK246" s="92"/>
      <c r="EJL246" s="92"/>
      <c r="EJM246" s="92"/>
      <c r="EJN246" s="92"/>
      <c r="EJO246" s="92"/>
      <c r="EJP246" s="92"/>
      <c r="EJQ246" s="92"/>
      <c r="EJR246" s="92"/>
      <c r="EJS246" s="92"/>
      <c r="EJT246" s="92"/>
      <c r="EJU246" s="92"/>
      <c r="EJV246" s="92"/>
      <c r="EJW246" s="92"/>
      <c r="EJX246" s="92"/>
      <c r="EJY246" s="92"/>
      <c r="EJZ246" s="92"/>
      <c r="EKA246" s="92"/>
      <c r="EKB246" s="92"/>
      <c r="EKC246" s="92"/>
      <c r="EKD246" s="92"/>
      <c r="EKE246" s="92"/>
      <c r="EKF246" s="92"/>
      <c r="EKG246" s="92"/>
      <c r="EKH246" s="92"/>
      <c r="EKI246" s="92"/>
      <c r="EKJ246" s="92"/>
      <c r="EKK246" s="92"/>
      <c r="EKL246" s="92"/>
      <c r="EKM246" s="92"/>
      <c r="EKN246" s="92"/>
      <c r="EKO246" s="92"/>
      <c r="EKP246" s="92"/>
      <c r="EKQ246" s="92"/>
      <c r="EKR246" s="92"/>
      <c r="EKS246" s="92"/>
      <c r="EKT246" s="92"/>
      <c r="EKU246" s="92"/>
      <c r="EKV246" s="92"/>
      <c r="EKW246" s="92"/>
      <c r="EKX246" s="92"/>
      <c r="EKY246" s="92"/>
      <c r="EKZ246" s="92"/>
      <c r="ELA246" s="92"/>
      <c r="ELB246" s="92"/>
      <c r="ELC246" s="92"/>
      <c r="ELD246" s="92"/>
      <c r="ELE246" s="92"/>
      <c r="ELF246" s="92"/>
      <c r="ELG246" s="92"/>
      <c r="ELH246" s="92"/>
      <c r="ELI246" s="92"/>
      <c r="ELJ246" s="92"/>
      <c r="ELK246" s="92"/>
      <c r="ELL246" s="92"/>
      <c r="ELM246" s="92"/>
      <c r="ELN246" s="92"/>
      <c r="ELO246" s="92"/>
      <c r="ELP246" s="92"/>
      <c r="ELQ246" s="92"/>
      <c r="ELR246" s="92"/>
      <c r="ELS246" s="92"/>
      <c r="ELT246" s="92"/>
      <c r="ELU246" s="92"/>
      <c r="ELV246" s="92"/>
      <c r="ELW246" s="92"/>
      <c r="ELX246" s="92"/>
      <c r="ELY246" s="92"/>
      <c r="ELZ246" s="92"/>
      <c r="EMA246" s="92"/>
      <c r="EMB246" s="92"/>
      <c r="EMC246" s="92"/>
      <c r="EMD246" s="92"/>
      <c r="EME246" s="92"/>
      <c r="EMF246" s="92"/>
      <c r="EMG246" s="92"/>
      <c r="EMH246" s="92"/>
      <c r="EMI246" s="92"/>
      <c r="EMJ246" s="92"/>
      <c r="EMK246" s="92"/>
      <c r="EML246" s="92"/>
      <c r="EMM246" s="92"/>
      <c r="EMN246" s="92"/>
      <c r="EMO246" s="92"/>
      <c r="EMP246" s="92"/>
      <c r="EMQ246" s="92"/>
      <c r="EMR246" s="92"/>
      <c r="EMS246" s="92"/>
      <c r="EMT246" s="92"/>
      <c r="EMU246" s="92"/>
      <c r="EMV246" s="92"/>
      <c r="EMW246" s="92"/>
      <c r="EMX246" s="92"/>
      <c r="EMY246" s="92"/>
      <c r="EMZ246" s="92"/>
      <c r="ENA246" s="92"/>
      <c r="ENB246" s="92"/>
      <c r="ENC246" s="92"/>
      <c r="END246" s="92"/>
      <c r="ENE246" s="92"/>
      <c r="ENF246" s="92"/>
      <c r="ENG246" s="92"/>
      <c r="ENH246" s="92"/>
      <c r="ENI246" s="92"/>
      <c r="ENJ246" s="92"/>
      <c r="ENK246" s="92"/>
      <c r="ENL246" s="92"/>
      <c r="ENM246" s="92"/>
      <c r="ENN246" s="92"/>
      <c r="ENO246" s="92"/>
      <c r="ENP246" s="92"/>
      <c r="ENQ246" s="92"/>
      <c r="ENR246" s="92"/>
      <c r="ENS246" s="92"/>
      <c r="ENT246" s="92"/>
      <c r="ENU246" s="92"/>
      <c r="ENV246" s="92"/>
      <c r="ENW246" s="92"/>
      <c r="ENX246" s="92"/>
      <c r="ENY246" s="92"/>
      <c r="ENZ246" s="92"/>
      <c r="EOA246" s="92"/>
      <c r="EOB246" s="92"/>
      <c r="EOC246" s="92"/>
      <c r="EOD246" s="92"/>
      <c r="EOE246" s="92"/>
      <c r="EOF246" s="92"/>
      <c r="EOG246" s="92"/>
      <c r="EOH246" s="92"/>
      <c r="EOI246" s="92"/>
      <c r="EOJ246" s="92"/>
      <c r="EOK246" s="92"/>
      <c r="EOL246" s="92"/>
      <c r="EOM246" s="92"/>
      <c r="EON246" s="92"/>
      <c r="EOO246" s="92"/>
      <c r="EOP246" s="92"/>
      <c r="EOQ246" s="92"/>
      <c r="EOR246" s="92"/>
      <c r="EOS246" s="92"/>
      <c r="EOT246" s="92"/>
      <c r="EOU246" s="92"/>
      <c r="EOV246" s="92"/>
      <c r="EOW246" s="92"/>
      <c r="EOX246" s="92"/>
      <c r="EOY246" s="92"/>
      <c r="EOZ246" s="92"/>
      <c r="EPA246" s="92"/>
      <c r="EPB246" s="92"/>
      <c r="EPC246" s="92"/>
      <c r="EPD246" s="92"/>
      <c r="EPE246" s="92"/>
      <c r="EPF246" s="92"/>
      <c r="EPG246" s="92"/>
      <c r="EPH246" s="92"/>
      <c r="EPI246" s="92"/>
      <c r="EPJ246" s="92"/>
      <c r="EPK246" s="92"/>
      <c r="EPL246" s="92"/>
      <c r="EPM246" s="92"/>
      <c r="EPN246" s="92"/>
      <c r="EPO246" s="92"/>
      <c r="EPP246" s="92"/>
      <c r="EPQ246" s="92"/>
      <c r="EPR246" s="92"/>
      <c r="EPS246" s="92"/>
      <c r="EPT246" s="92"/>
      <c r="EPU246" s="92"/>
      <c r="EPV246" s="92"/>
      <c r="EPW246" s="92"/>
      <c r="EPX246" s="92"/>
      <c r="EPY246" s="92"/>
      <c r="EPZ246" s="92"/>
      <c r="EQA246" s="92"/>
      <c r="EQB246" s="92"/>
      <c r="EQC246" s="92"/>
      <c r="EQD246" s="92"/>
      <c r="EQE246" s="92"/>
      <c r="EQF246" s="92"/>
      <c r="EQG246" s="92"/>
      <c r="EQH246" s="92"/>
      <c r="EQI246" s="92"/>
      <c r="EQJ246" s="92"/>
      <c r="EQK246" s="92"/>
      <c r="EQL246" s="92"/>
      <c r="EQM246" s="92"/>
      <c r="EQN246" s="92"/>
      <c r="EQO246" s="92"/>
      <c r="EQP246" s="92"/>
      <c r="EQQ246" s="92"/>
      <c r="EQR246" s="92"/>
      <c r="EQS246" s="92"/>
      <c r="EQT246" s="92"/>
      <c r="EQU246" s="92"/>
      <c r="EQV246" s="92"/>
      <c r="EQW246" s="92"/>
      <c r="EQX246" s="92"/>
      <c r="EQY246" s="92"/>
      <c r="EQZ246" s="92"/>
      <c r="ERA246" s="92"/>
      <c r="ERB246" s="92"/>
      <c r="ERC246" s="92"/>
      <c r="ERD246" s="92"/>
      <c r="ERE246" s="92"/>
      <c r="ERF246" s="92"/>
      <c r="ERG246" s="92"/>
      <c r="ERH246" s="92"/>
      <c r="ERI246" s="92"/>
      <c r="ERJ246" s="92"/>
      <c r="ERK246" s="92"/>
      <c r="ERL246" s="92"/>
      <c r="ERM246" s="92"/>
      <c r="ERN246" s="92"/>
      <c r="ERO246" s="92"/>
      <c r="ERP246" s="92"/>
      <c r="ERQ246" s="92"/>
      <c r="ERR246" s="92"/>
      <c r="ERS246" s="92"/>
      <c r="ERT246" s="92"/>
      <c r="ERU246" s="92"/>
      <c r="ERV246" s="92"/>
      <c r="ERW246" s="92"/>
      <c r="ERX246" s="92"/>
      <c r="ERY246" s="92"/>
      <c r="ERZ246" s="92"/>
      <c r="ESA246" s="92"/>
      <c r="ESB246" s="92"/>
      <c r="ESC246" s="92"/>
      <c r="ESD246" s="92"/>
      <c r="ESE246" s="92"/>
      <c r="ESF246" s="92"/>
      <c r="ESG246" s="92"/>
      <c r="ESH246" s="92"/>
      <c r="ESI246" s="92"/>
      <c r="ESJ246" s="92"/>
      <c r="ESK246" s="92"/>
      <c r="ESL246" s="92"/>
      <c r="ESM246" s="92"/>
      <c r="ESN246" s="92"/>
      <c r="ESO246" s="92"/>
      <c r="ESP246" s="92"/>
      <c r="ESQ246" s="92"/>
      <c r="ESR246" s="92"/>
      <c r="ESS246" s="92"/>
      <c r="EST246" s="92"/>
      <c r="ESU246" s="92"/>
      <c r="ESV246" s="92"/>
      <c r="ESW246" s="92"/>
      <c r="ESX246" s="92"/>
      <c r="ESY246" s="92"/>
      <c r="ESZ246" s="92"/>
      <c r="ETA246" s="92"/>
      <c r="ETB246" s="92"/>
      <c r="ETC246" s="92"/>
      <c r="ETD246" s="92"/>
      <c r="ETE246" s="92"/>
      <c r="ETF246" s="92"/>
      <c r="ETG246" s="92"/>
      <c r="ETH246" s="92"/>
      <c r="ETI246" s="92"/>
      <c r="ETJ246" s="92"/>
      <c r="ETK246" s="92"/>
      <c r="ETL246" s="92"/>
      <c r="ETM246" s="92"/>
      <c r="ETN246" s="92"/>
      <c r="ETO246" s="92"/>
      <c r="ETP246" s="92"/>
      <c r="ETQ246" s="92"/>
      <c r="ETR246" s="92"/>
      <c r="ETS246" s="92"/>
      <c r="ETT246" s="92"/>
      <c r="ETU246" s="92"/>
      <c r="ETV246" s="92"/>
      <c r="ETW246" s="92"/>
      <c r="ETX246" s="92"/>
      <c r="ETY246" s="92"/>
      <c r="ETZ246" s="92"/>
      <c r="EUA246" s="92"/>
      <c r="EUB246" s="92"/>
      <c r="EUC246" s="92"/>
      <c r="EUD246" s="92"/>
      <c r="EUE246" s="92"/>
      <c r="EUF246" s="92"/>
      <c r="EUG246" s="92"/>
      <c r="EUH246" s="92"/>
      <c r="EUI246" s="92"/>
      <c r="EUJ246" s="92"/>
      <c r="EUK246" s="92"/>
      <c r="EUL246" s="92"/>
      <c r="EUM246" s="92"/>
      <c r="EUN246" s="92"/>
      <c r="EUO246" s="92"/>
      <c r="EUP246" s="92"/>
      <c r="EUQ246" s="92"/>
      <c r="EUR246" s="92"/>
      <c r="EUS246" s="92"/>
      <c r="EUT246" s="92"/>
      <c r="EUU246" s="92"/>
      <c r="EUV246" s="92"/>
      <c r="EUW246" s="92"/>
      <c r="EUX246" s="92"/>
      <c r="EUY246" s="92"/>
      <c r="EUZ246" s="92"/>
      <c r="EVA246" s="92"/>
      <c r="EVB246" s="92"/>
      <c r="EVC246" s="92"/>
      <c r="EVD246" s="92"/>
      <c r="EVE246" s="92"/>
      <c r="EVF246" s="92"/>
      <c r="EVG246" s="92"/>
      <c r="EVH246" s="92"/>
      <c r="EVI246" s="92"/>
      <c r="EVJ246" s="92"/>
      <c r="EVK246" s="92"/>
      <c r="EVL246" s="92"/>
      <c r="EVM246" s="92"/>
      <c r="EVN246" s="92"/>
      <c r="EVO246" s="92"/>
      <c r="EVP246" s="92"/>
      <c r="EVQ246" s="92"/>
      <c r="EVR246" s="92"/>
      <c r="EVS246" s="92"/>
      <c r="EVT246" s="92"/>
      <c r="EVU246" s="92"/>
      <c r="EVV246" s="92"/>
      <c r="EVW246" s="92"/>
      <c r="EVX246" s="92"/>
      <c r="EVY246" s="92"/>
      <c r="EVZ246" s="92"/>
      <c r="EWA246" s="92"/>
      <c r="EWB246" s="92"/>
      <c r="EWC246" s="92"/>
      <c r="EWD246" s="92"/>
      <c r="EWE246" s="92"/>
      <c r="EWF246" s="92"/>
      <c r="EWG246" s="92"/>
      <c r="EWH246" s="92"/>
      <c r="EWI246" s="92"/>
      <c r="EWJ246" s="92"/>
      <c r="EWK246" s="92"/>
      <c r="EWL246" s="92"/>
      <c r="EWM246" s="92"/>
      <c r="EWN246" s="92"/>
      <c r="EWO246" s="92"/>
      <c r="EWP246" s="92"/>
      <c r="EWQ246" s="92"/>
      <c r="EWR246" s="92"/>
      <c r="EWS246" s="92"/>
      <c r="EWT246" s="92"/>
      <c r="EWU246" s="92"/>
      <c r="EWV246" s="92"/>
      <c r="EWW246" s="92"/>
      <c r="EWX246" s="92"/>
      <c r="EWY246" s="92"/>
      <c r="EWZ246" s="92"/>
      <c r="EXA246" s="92"/>
      <c r="EXB246" s="92"/>
      <c r="EXC246" s="92"/>
      <c r="EXD246" s="92"/>
      <c r="EXE246" s="92"/>
      <c r="EXF246" s="92"/>
      <c r="EXG246" s="92"/>
      <c r="EXH246" s="92"/>
      <c r="EXI246" s="92"/>
      <c r="EXJ246" s="92"/>
      <c r="EXK246" s="92"/>
      <c r="EXL246" s="92"/>
      <c r="EXM246" s="92"/>
      <c r="EXN246" s="92"/>
      <c r="EXO246" s="92"/>
      <c r="EXP246" s="92"/>
      <c r="EXQ246" s="92"/>
      <c r="EXR246" s="92"/>
      <c r="EXS246" s="92"/>
      <c r="EXT246" s="92"/>
      <c r="EXU246" s="92"/>
      <c r="EXV246" s="92"/>
      <c r="EXW246" s="92"/>
      <c r="EXX246" s="92"/>
      <c r="EXY246" s="92"/>
      <c r="EXZ246" s="92"/>
      <c r="EYA246" s="92"/>
      <c r="EYB246" s="92"/>
      <c r="EYC246" s="92"/>
      <c r="EYD246" s="92"/>
      <c r="EYE246" s="92"/>
      <c r="EYF246" s="92"/>
      <c r="EYG246" s="92"/>
      <c r="EYH246" s="92"/>
      <c r="EYI246" s="92"/>
      <c r="EYJ246" s="92"/>
      <c r="EYK246" s="92"/>
      <c r="EYL246" s="92"/>
      <c r="EYM246" s="92"/>
      <c r="EYN246" s="92"/>
      <c r="EYO246" s="92"/>
      <c r="EYP246" s="92"/>
      <c r="EYQ246" s="92"/>
      <c r="EYR246" s="92"/>
      <c r="EYS246" s="92"/>
      <c r="EYT246" s="92"/>
      <c r="EYU246" s="92"/>
      <c r="EYV246" s="92"/>
      <c r="EYW246" s="92"/>
      <c r="EYX246" s="92"/>
      <c r="EYY246" s="92"/>
      <c r="EYZ246" s="92"/>
      <c r="EZA246" s="92"/>
      <c r="EZB246" s="92"/>
      <c r="EZC246" s="92"/>
      <c r="EZD246" s="92"/>
      <c r="EZE246" s="92"/>
      <c r="EZF246" s="92"/>
      <c r="EZG246" s="92"/>
      <c r="EZH246" s="92"/>
      <c r="EZI246" s="92"/>
      <c r="EZJ246" s="92"/>
      <c r="EZK246" s="92"/>
      <c r="EZL246" s="92"/>
      <c r="EZM246" s="92"/>
      <c r="EZN246" s="92"/>
      <c r="EZO246" s="92"/>
      <c r="EZP246" s="92"/>
      <c r="EZQ246" s="92"/>
      <c r="EZR246" s="92"/>
      <c r="EZS246" s="92"/>
      <c r="EZT246" s="92"/>
      <c r="EZU246" s="92"/>
      <c r="EZV246" s="92"/>
      <c r="EZW246" s="92"/>
      <c r="EZX246" s="92"/>
      <c r="EZY246" s="92"/>
      <c r="EZZ246" s="92"/>
      <c r="FAA246" s="92"/>
      <c r="FAB246" s="92"/>
      <c r="FAC246" s="92"/>
      <c r="FAD246" s="92"/>
      <c r="FAE246" s="92"/>
      <c r="FAF246" s="92"/>
      <c r="FAG246" s="92"/>
      <c r="FAH246" s="92"/>
      <c r="FAI246" s="92"/>
      <c r="FAJ246" s="92"/>
      <c r="FAK246" s="92"/>
      <c r="FAL246" s="92"/>
      <c r="FAM246" s="92"/>
      <c r="FAN246" s="92"/>
      <c r="FAO246" s="92"/>
      <c r="FAP246" s="92"/>
      <c r="FAQ246" s="92"/>
      <c r="FAR246" s="92"/>
      <c r="FAS246" s="92"/>
      <c r="FAT246" s="92"/>
      <c r="FAU246" s="92"/>
      <c r="FAV246" s="92"/>
      <c r="FAW246" s="92"/>
      <c r="FAX246" s="92"/>
      <c r="FAY246" s="92"/>
      <c r="FAZ246" s="92"/>
      <c r="FBA246" s="92"/>
      <c r="FBB246" s="92"/>
      <c r="FBC246" s="92"/>
      <c r="FBD246" s="92"/>
      <c r="FBE246" s="92"/>
      <c r="FBF246" s="92"/>
      <c r="FBG246" s="92"/>
      <c r="FBH246" s="92"/>
      <c r="FBI246" s="92"/>
      <c r="FBJ246" s="92"/>
      <c r="FBK246" s="92"/>
      <c r="FBL246" s="92"/>
      <c r="FBM246" s="92"/>
      <c r="FBN246" s="92"/>
      <c r="FBO246" s="92"/>
      <c r="FBP246" s="92"/>
      <c r="FBQ246" s="92"/>
      <c r="FBR246" s="92"/>
      <c r="FBS246" s="92"/>
      <c r="FBT246" s="92"/>
      <c r="FBU246" s="92"/>
      <c r="FBV246" s="92"/>
      <c r="FBW246" s="92"/>
      <c r="FBX246" s="92"/>
      <c r="FBY246" s="92"/>
      <c r="FBZ246" s="92"/>
      <c r="FCA246" s="92"/>
      <c r="FCB246" s="92"/>
      <c r="FCC246" s="92"/>
      <c r="FCD246" s="92"/>
      <c r="FCE246" s="92"/>
      <c r="FCF246" s="92"/>
      <c r="FCG246" s="92"/>
      <c r="FCH246" s="92"/>
      <c r="FCI246" s="92"/>
      <c r="FCJ246" s="92"/>
      <c r="FCK246" s="92"/>
      <c r="FCL246" s="92"/>
      <c r="FCM246" s="92"/>
      <c r="FCN246" s="92"/>
      <c r="FCO246" s="92"/>
      <c r="FCP246" s="92"/>
      <c r="FCQ246" s="92"/>
      <c r="FCR246" s="92"/>
      <c r="FCS246" s="92"/>
      <c r="FCT246" s="92"/>
      <c r="FCU246" s="92"/>
      <c r="FCV246" s="92"/>
      <c r="FCW246" s="92"/>
      <c r="FCX246" s="92"/>
      <c r="FCY246" s="92"/>
      <c r="FCZ246" s="92"/>
      <c r="FDA246" s="92"/>
      <c r="FDB246" s="92"/>
      <c r="FDC246" s="92"/>
      <c r="FDD246" s="92"/>
      <c r="FDE246" s="92"/>
      <c r="FDF246" s="92"/>
      <c r="FDG246" s="92"/>
      <c r="FDH246" s="92"/>
      <c r="FDI246" s="92"/>
      <c r="FDJ246" s="92"/>
      <c r="FDK246" s="92"/>
      <c r="FDL246" s="92"/>
      <c r="FDM246" s="92"/>
      <c r="FDN246" s="92"/>
      <c r="FDO246" s="92"/>
      <c r="FDP246" s="92"/>
      <c r="FDQ246" s="92"/>
      <c r="FDR246" s="92"/>
      <c r="FDS246" s="92"/>
      <c r="FDT246" s="92"/>
      <c r="FDU246" s="92"/>
      <c r="FDV246" s="92"/>
      <c r="FDW246" s="92"/>
      <c r="FDX246" s="92"/>
      <c r="FDY246" s="92"/>
      <c r="FDZ246" s="92"/>
      <c r="FEA246" s="92"/>
      <c r="FEB246" s="92"/>
      <c r="FEC246" s="92"/>
      <c r="FED246" s="92"/>
      <c r="FEE246" s="92"/>
      <c r="FEF246" s="92"/>
      <c r="FEG246" s="92"/>
      <c r="FEH246" s="92"/>
      <c r="FEI246" s="92"/>
      <c r="FEJ246" s="92"/>
      <c r="FEK246" s="92"/>
      <c r="FEL246" s="92"/>
      <c r="FEM246" s="92"/>
      <c r="FEN246" s="92"/>
      <c r="FEO246" s="92"/>
      <c r="FEP246" s="92"/>
      <c r="FEQ246" s="92"/>
      <c r="FER246" s="92"/>
      <c r="FES246" s="92"/>
      <c r="FET246" s="92"/>
      <c r="FEU246" s="92"/>
      <c r="FEV246" s="92"/>
      <c r="FEW246" s="92"/>
      <c r="FEX246" s="92"/>
      <c r="FEY246" s="92"/>
      <c r="FEZ246" s="92"/>
      <c r="FFA246" s="92"/>
      <c r="FFB246" s="92"/>
      <c r="FFC246" s="92"/>
      <c r="FFD246" s="92"/>
      <c r="FFE246" s="92"/>
      <c r="FFF246" s="92"/>
      <c r="FFG246" s="92"/>
      <c r="FFH246" s="92"/>
      <c r="FFI246" s="92"/>
      <c r="FFJ246" s="92"/>
      <c r="FFK246" s="92"/>
      <c r="FFL246" s="92"/>
      <c r="FFM246" s="92"/>
      <c r="FFN246" s="92"/>
      <c r="FFO246" s="92"/>
      <c r="FFP246" s="92"/>
      <c r="FFQ246" s="92"/>
      <c r="FFR246" s="92"/>
      <c r="FFS246" s="92"/>
      <c r="FFT246" s="92"/>
      <c r="FFU246" s="92"/>
      <c r="FFV246" s="92"/>
      <c r="FFW246" s="92"/>
      <c r="FFX246" s="92"/>
      <c r="FFY246" s="92"/>
      <c r="FFZ246" s="92"/>
      <c r="FGA246" s="92"/>
      <c r="FGB246" s="92"/>
      <c r="FGC246" s="92"/>
      <c r="FGD246" s="92"/>
      <c r="FGE246" s="92"/>
      <c r="FGF246" s="92"/>
      <c r="FGG246" s="92"/>
      <c r="FGH246" s="92"/>
      <c r="FGI246" s="92"/>
      <c r="FGJ246" s="92"/>
      <c r="FGK246" s="92"/>
      <c r="FGL246" s="92"/>
      <c r="FGM246" s="92"/>
      <c r="FGN246" s="92"/>
      <c r="FGO246" s="92"/>
      <c r="FGP246" s="92"/>
      <c r="FGQ246" s="92"/>
      <c r="FGR246" s="92"/>
      <c r="FGS246" s="92"/>
      <c r="FGT246" s="92"/>
      <c r="FGU246" s="92"/>
      <c r="FGV246" s="92"/>
      <c r="FGW246" s="92"/>
      <c r="FGX246" s="92"/>
      <c r="FGY246" s="92"/>
      <c r="FGZ246" s="92"/>
      <c r="FHA246" s="92"/>
      <c r="FHB246" s="92"/>
      <c r="FHC246" s="92"/>
      <c r="FHD246" s="92"/>
      <c r="FHE246" s="92"/>
      <c r="FHF246" s="92"/>
      <c r="FHG246" s="92"/>
      <c r="FHH246" s="92"/>
      <c r="FHI246" s="92"/>
      <c r="FHJ246" s="92"/>
      <c r="FHK246" s="92"/>
      <c r="FHL246" s="92"/>
      <c r="FHM246" s="92"/>
      <c r="FHN246" s="92"/>
      <c r="FHO246" s="92"/>
      <c r="FHP246" s="92"/>
      <c r="FHQ246" s="92"/>
      <c r="FHR246" s="92"/>
      <c r="FHS246" s="92"/>
      <c r="FHT246" s="92"/>
      <c r="FHU246" s="92"/>
      <c r="FHV246" s="92"/>
      <c r="FHW246" s="92"/>
      <c r="FHX246" s="92"/>
      <c r="FHY246" s="92"/>
      <c r="FHZ246" s="92"/>
      <c r="FIA246" s="92"/>
      <c r="FIB246" s="92"/>
      <c r="FIC246" s="92"/>
      <c r="FID246" s="92"/>
      <c r="FIE246" s="92"/>
      <c r="FIF246" s="92"/>
      <c r="FIG246" s="92"/>
      <c r="FIH246" s="92"/>
      <c r="FII246" s="92"/>
      <c r="FIJ246" s="92"/>
      <c r="FIK246" s="92"/>
      <c r="FIL246" s="92"/>
      <c r="FIM246" s="92"/>
      <c r="FIN246" s="92"/>
      <c r="FIO246" s="92"/>
      <c r="FIP246" s="92"/>
      <c r="FIQ246" s="92"/>
      <c r="FIR246" s="92"/>
      <c r="FIS246" s="92"/>
      <c r="FIT246" s="92"/>
      <c r="FIU246" s="92"/>
      <c r="FIV246" s="92"/>
      <c r="FIW246" s="92"/>
      <c r="FIX246" s="92"/>
      <c r="FIY246" s="92"/>
      <c r="FIZ246" s="92"/>
      <c r="FJA246" s="92"/>
      <c r="FJB246" s="92"/>
      <c r="FJC246" s="92"/>
      <c r="FJD246" s="92"/>
      <c r="FJE246" s="92"/>
      <c r="FJF246" s="92"/>
      <c r="FJG246" s="92"/>
      <c r="FJH246" s="92"/>
      <c r="FJI246" s="92"/>
      <c r="FJJ246" s="92"/>
      <c r="FJK246" s="92"/>
      <c r="FJL246" s="92"/>
      <c r="FJM246" s="92"/>
      <c r="FJN246" s="92"/>
      <c r="FJO246" s="92"/>
      <c r="FJP246" s="92"/>
      <c r="FJQ246" s="92"/>
      <c r="FJR246" s="92"/>
      <c r="FJS246" s="92"/>
      <c r="FJT246" s="92"/>
      <c r="FJU246" s="92"/>
      <c r="FJV246" s="92"/>
      <c r="FJW246" s="92"/>
      <c r="FJX246" s="92"/>
      <c r="FJY246" s="92"/>
      <c r="FJZ246" s="92"/>
      <c r="FKA246" s="92"/>
      <c r="FKB246" s="92"/>
      <c r="FKC246" s="92"/>
      <c r="FKD246" s="92"/>
      <c r="FKE246" s="92"/>
      <c r="FKF246" s="92"/>
      <c r="FKG246" s="92"/>
      <c r="FKH246" s="92"/>
      <c r="FKI246" s="92"/>
      <c r="FKJ246" s="92"/>
      <c r="FKK246" s="92"/>
      <c r="FKL246" s="92"/>
      <c r="FKM246" s="92"/>
      <c r="FKN246" s="92"/>
      <c r="FKO246" s="92"/>
      <c r="FKP246" s="92"/>
      <c r="FKQ246" s="92"/>
      <c r="FKR246" s="92"/>
      <c r="FKS246" s="92"/>
      <c r="FKT246" s="92"/>
      <c r="FKU246" s="92"/>
      <c r="FKV246" s="92"/>
      <c r="FKW246" s="92"/>
      <c r="FKX246" s="92"/>
      <c r="FKY246" s="92"/>
      <c r="FKZ246" s="92"/>
      <c r="FLA246" s="92"/>
      <c r="FLB246" s="92"/>
      <c r="FLC246" s="92"/>
      <c r="FLD246" s="92"/>
      <c r="FLE246" s="92"/>
      <c r="FLF246" s="92"/>
      <c r="FLG246" s="92"/>
      <c r="FLH246" s="92"/>
      <c r="FLI246" s="92"/>
      <c r="FLJ246" s="92"/>
      <c r="FLK246" s="92"/>
      <c r="FLL246" s="92"/>
      <c r="FLM246" s="92"/>
      <c r="FLN246" s="92"/>
      <c r="FLO246" s="92"/>
      <c r="FLP246" s="92"/>
      <c r="FLQ246" s="92"/>
      <c r="FLR246" s="92"/>
      <c r="FLS246" s="92"/>
      <c r="FLT246" s="92"/>
      <c r="FLU246" s="92"/>
      <c r="FLV246" s="92"/>
      <c r="FLW246" s="92"/>
      <c r="FLX246" s="92"/>
      <c r="FLY246" s="92"/>
      <c r="FLZ246" s="92"/>
      <c r="FMA246" s="92"/>
      <c r="FMB246" s="92"/>
      <c r="FMC246" s="92"/>
      <c r="FMD246" s="92"/>
      <c r="FME246" s="92"/>
      <c r="FMF246" s="92"/>
      <c r="FMG246" s="92"/>
      <c r="FMH246" s="92"/>
      <c r="FMI246" s="92"/>
      <c r="FMJ246" s="92"/>
      <c r="FMK246" s="92"/>
      <c r="FML246" s="92"/>
      <c r="FMM246" s="92"/>
      <c r="FMN246" s="92"/>
      <c r="FMO246" s="92"/>
      <c r="FMP246" s="92"/>
      <c r="FMQ246" s="92"/>
      <c r="FMR246" s="92"/>
      <c r="FMS246" s="92"/>
      <c r="FMT246" s="92"/>
      <c r="FMU246" s="92"/>
      <c r="FMV246" s="92"/>
      <c r="FMW246" s="92"/>
      <c r="FMX246" s="92"/>
      <c r="FMY246" s="92"/>
      <c r="FMZ246" s="92"/>
      <c r="FNA246" s="92"/>
      <c r="FNB246" s="92"/>
      <c r="FNC246" s="92"/>
      <c r="FND246" s="92"/>
      <c r="FNE246" s="92"/>
      <c r="FNF246" s="92"/>
      <c r="FNG246" s="92"/>
      <c r="FNH246" s="92"/>
      <c r="FNI246" s="92"/>
      <c r="FNJ246" s="92"/>
      <c r="FNK246" s="92"/>
      <c r="FNL246" s="92"/>
      <c r="FNM246" s="92"/>
      <c r="FNN246" s="92"/>
      <c r="FNO246" s="92"/>
      <c r="FNP246" s="92"/>
      <c r="FNQ246" s="92"/>
      <c r="FNR246" s="92"/>
      <c r="FNS246" s="92"/>
      <c r="FNT246" s="92"/>
      <c r="FNU246" s="92"/>
      <c r="FNV246" s="92"/>
      <c r="FNW246" s="92"/>
      <c r="FNX246" s="92"/>
      <c r="FNY246" s="92"/>
      <c r="FNZ246" s="92"/>
      <c r="FOA246" s="92"/>
      <c r="FOB246" s="92"/>
      <c r="FOC246" s="92"/>
      <c r="FOD246" s="92"/>
      <c r="FOE246" s="92"/>
      <c r="FOF246" s="92"/>
      <c r="FOG246" s="92"/>
      <c r="FOH246" s="92"/>
      <c r="FOI246" s="92"/>
      <c r="FOJ246" s="92"/>
      <c r="FOK246" s="92"/>
      <c r="FOL246" s="92"/>
      <c r="FOM246" s="92"/>
      <c r="FON246" s="92"/>
      <c r="FOO246" s="92"/>
      <c r="FOP246" s="92"/>
      <c r="FOQ246" s="92"/>
      <c r="FOR246" s="92"/>
      <c r="FOS246" s="92"/>
      <c r="FOT246" s="92"/>
      <c r="FOU246" s="92"/>
      <c r="FOV246" s="92"/>
      <c r="FOW246" s="92"/>
      <c r="FOX246" s="92"/>
      <c r="FOY246" s="92"/>
      <c r="FOZ246" s="92"/>
      <c r="FPA246" s="92"/>
      <c r="FPB246" s="92"/>
      <c r="FPC246" s="92"/>
      <c r="FPD246" s="92"/>
      <c r="FPE246" s="92"/>
      <c r="FPF246" s="92"/>
      <c r="FPG246" s="92"/>
      <c r="FPH246" s="92"/>
      <c r="FPI246" s="92"/>
      <c r="FPJ246" s="92"/>
      <c r="FPK246" s="92"/>
      <c r="FPL246" s="92"/>
      <c r="FPM246" s="92"/>
      <c r="FPN246" s="92"/>
      <c r="FPO246" s="92"/>
      <c r="FPP246" s="92"/>
      <c r="FPQ246" s="92"/>
      <c r="FPR246" s="92"/>
      <c r="FPS246" s="92"/>
      <c r="FPT246" s="92"/>
      <c r="FPU246" s="92"/>
      <c r="FPV246" s="92"/>
      <c r="FPW246" s="92"/>
      <c r="FPX246" s="92"/>
      <c r="FPY246" s="92"/>
      <c r="FPZ246" s="92"/>
      <c r="FQA246" s="92"/>
      <c r="FQB246" s="92"/>
      <c r="FQC246" s="92"/>
      <c r="FQD246" s="92"/>
      <c r="FQE246" s="92"/>
      <c r="FQF246" s="92"/>
      <c r="FQG246" s="92"/>
      <c r="FQH246" s="92"/>
      <c r="FQI246" s="92"/>
      <c r="FQJ246" s="92"/>
      <c r="FQK246" s="92"/>
      <c r="FQL246" s="92"/>
      <c r="FQM246" s="92"/>
      <c r="FQN246" s="92"/>
      <c r="FQO246" s="92"/>
      <c r="FQP246" s="92"/>
      <c r="FQQ246" s="92"/>
      <c r="FQR246" s="92"/>
      <c r="FQS246" s="92"/>
      <c r="FQT246" s="92"/>
      <c r="FQU246" s="92"/>
      <c r="FQV246" s="92"/>
      <c r="FQW246" s="92"/>
      <c r="FQX246" s="92"/>
      <c r="FQY246" s="92"/>
      <c r="FQZ246" s="92"/>
      <c r="FRA246" s="92"/>
      <c r="FRB246" s="92"/>
      <c r="FRC246" s="92"/>
      <c r="FRD246" s="92"/>
      <c r="FRE246" s="92"/>
      <c r="FRF246" s="92"/>
      <c r="FRG246" s="92"/>
      <c r="FRH246" s="92"/>
      <c r="FRI246" s="92"/>
      <c r="FRJ246" s="92"/>
      <c r="FRK246" s="92"/>
      <c r="FRL246" s="92"/>
      <c r="FRM246" s="92"/>
      <c r="FRN246" s="92"/>
      <c r="FRO246" s="92"/>
      <c r="FRP246" s="92"/>
      <c r="FRQ246" s="92"/>
      <c r="FRR246" s="92"/>
      <c r="FRS246" s="92"/>
      <c r="FRT246" s="92"/>
      <c r="FRU246" s="92"/>
      <c r="FRV246" s="92"/>
      <c r="FRW246" s="92"/>
      <c r="FRX246" s="92"/>
      <c r="FRY246" s="92"/>
      <c r="FRZ246" s="92"/>
      <c r="FSA246" s="92"/>
      <c r="FSB246" s="92"/>
      <c r="FSC246" s="92"/>
      <c r="FSD246" s="92"/>
      <c r="FSE246" s="92"/>
      <c r="FSF246" s="92"/>
      <c r="FSG246" s="92"/>
      <c r="FSH246" s="92"/>
      <c r="FSI246" s="92"/>
      <c r="FSJ246" s="92"/>
      <c r="FSK246" s="92"/>
      <c r="FSL246" s="92"/>
      <c r="FSM246" s="92"/>
      <c r="FSN246" s="92"/>
      <c r="FSO246" s="92"/>
      <c r="FSP246" s="92"/>
      <c r="FSQ246" s="92"/>
      <c r="FSR246" s="92"/>
      <c r="FSS246" s="92"/>
      <c r="FST246" s="92"/>
      <c r="FSU246" s="92"/>
      <c r="FSV246" s="92"/>
      <c r="FSW246" s="92"/>
      <c r="FSX246" s="92"/>
      <c r="FSY246" s="92"/>
      <c r="FSZ246" s="92"/>
      <c r="FTA246" s="92"/>
      <c r="FTB246" s="92"/>
      <c r="FTC246" s="92"/>
      <c r="FTD246" s="92"/>
      <c r="FTE246" s="92"/>
      <c r="FTF246" s="92"/>
      <c r="FTG246" s="92"/>
      <c r="FTH246" s="92"/>
      <c r="FTI246" s="92"/>
      <c r="FTJ246" s="92"/>
      <c r="FTK246" s="92"/>
      <c r="FTL246" s="92"/>
      <c r="FTM246" s="92"/>
      <c r="FTN246" s="92"/>
      <c r="FTO246" s="92"/>
      <c r="FTP246" s="92"/>
      <c r="FTQ246" s="92"/>
      <c r="FTR246" s="92"/>
      <c r="FTS246" s="92"/>
      <c r="FTT246" s="92"/>
      <c r="FTU246" s="92"/>
      <c r="FTV246" s="92"/>
      <c r="FTW246" s="92"/>
      <c r="FTX246" s="92"/>
      <c r="FTY246" s="92"/>
      <c r="FTZ246" s="92"/>
      <c r="FUA246" s="92"/>
      <c r="FUB246" s="92"/>
      <c r="FUC246" s="92"/>
      <c r="FUD246" s="92"/>
      <c r="FUE246" s="92"/>
      <c r="FUF246" s="92"/>
      <c r="FUG246" s="92"/>
      <c r="FUH246" s="92"/>
      <c r="FUI246" s="92"/>
      <c r="FUJ246" s="92"/>
      <c r="FUK246" s="92"/>
      <c r="FUL246" s="92"/>
      <c r="FUM246" s="92"/>
      <c r="FUN246" s="92"/>
      <c r="FUO246" s="92"/>
      <c r="FUP246" s="92"/>
      <c r="FUQ246" s="92"/>
      <c r="FUR246" s="92"/>
      <c r="FUS246" s="92"/>
      <c r="FUT246" s="92"/>
      <c r="FUU246" s="92"/>
      <c r="FUV246" s="92"/>
      <c r="FUW246" s="92"/>
      <c r="FUX246" s="92"/>
      <c r="FUY246" s="92"/>
      <c r="FUZ246" s="92"/>
      <c r="FVA246" s="92"/>
      <c r="FVB246" s="92"/>
      <c r="FVC246" s="92"/>
      <c r="FVD246" s="92"/>
      <c r="FVE246" s="92"/>
      <c r="FVF246" s="92"/>
      <c r="FVG246" s="92"/>
      <c r="FVH246" s="92"/>
      <c r="FVI246" s="92"/>
      <c r="FVJ246" s="92"/>
      <c r="FVK246" s="92"/>
      <c r="FVL246" s="92"/>
      <c r="FVM246" s="92"/>
      <c r="FVN246" s="92"/>
      <c r="FVO246" s="92"/>
      <c r="FVP246" s="92"/>
      <c r="FVQ246" s="92"/>
      <c r="FVR246" s="92"/>
      <c r="FVS246" s="92"/>
      <c r="FVT246" s="92"/>
      <c r="FVU246" s="92"/>
      <c r="FVV246" s="92"/>
      <c r="FVW246" s="92"/>
      <c r="FVX246" s="92"/>
      <c r="FVY246" s="92"/>
      <c r="FVZ246" s="92"/>
      <c r="FWA246" s="92"/>
      <c r="FWB246" s="92"/>
      <c r="FWC246" s="92"/>
      <c r="FWD246" s="92"/>
      <c r="FWE246" s="92"/>
      <c r="FWF246" s="92"/>
      <c r="FWG246" s="92"/>
      <c r="FWH246" s="92"/>
      <c r="FWI246" s="92"/>
      <c r="FWJ246" s="92"/>
      <c r="FWK246" s="92"/>
      <c r="FWL246" s="92"/>
      <c r="FWM246" s="92"/>
      <c r="FWN246" s="92"/>
      <c r="FWO246" s="92"/>
      <c r="FWP246" s="92"/>
      <c r="FWQ246" s="92"/>
      <c r="FWR246" s="92"/>
      <c r="FWS246" s="92"/>
      <c r="FWT246" s="92"/>
      <c r="FWU246" s="92"/>
      <c r="FWV246" s="92"/>
      <c r="FWW246" s="92"/>
      <c r="FWX246" s="92"/>
      <c r="FWY246" s="92"/>
      <c r="FWZ246" s="92"/>
      <c r="FXA246" s="92"/>
      <c r="FXB246" s="92"/>
      <c r="FXC246" s="92"/>
      <c r="FXD246" s="92"/>
      <c r="FXE246" s="92"/>
      <c r="FXF246" s="92"/>
      <c r="FXG246" s="92"/>
      <c r="FXH246" s="92"/>
      <c r="FXI246" s="92"/>
      <c r="FXJ246" s="92"/>
      <c r="FXK246" s="92"/>
      <c r="FXL246" s="92"/>
      <c r="FXM246" s="92"/>
      <c r="FXN246" s="92"/>
      <c r="FXO246" s="92"/>
      <c r="FXP246" s="92"/>
      <c r="FXQ246" s="92"/>
      <c r="FXR246" s="92"/>
      <c r="FXS246" s="92"/>
      <c r="FXT246" s="92"/>
      <c r="FXU246" s="92"/>
      <c r="FXV246" s="92"/>
      <c r="FXW246" s="92"/>
      <c r="FXX246" s="92"/>
      <c r="FXY246" s="92"/>
      <c r="FXZ246" s="92"/>
      <c r="FYA246" s="92"/>
      <c r="FYB246" s="92"/>
      <c r="FYC246" s="92"/>
      <c r="FYD246" s="92"/>
      <c r="FYE246" s="92"/>
      <c r="FYF246" s="92"/>
      <c r="FYG246" s="92"/>
      <c r="FYH246" s="92"/>
      <c r="FYI246" s="92"/>
      <c r="FYJ246" s="92"/>
      <c r="FYK246" s="92"/>
      <c r="FYL246" s="92"/>
      <c r="FYM246" s="92"/>
      <c r="FYN246" s="92"/>
      <c r="FYO246" s="92"/>
      <c r="FYP246" s="92"/>
      <c r="FYQ246" s="92"/>
      <c r="FYR246" s="92"/>
      <c r="FYS246" s="92"/>
      <c r="FYT246" s="92"/>
      <c r="FYU246" s="92"/>
      <c r="FYV246" s="92"/>
      <c r="FYW246" s="92"/>
      <c r="FYX246" s="92"/>
      <c r="FYY246" s="92"/>
      <c r="FYZ246" s="92"/>
      <c r="FZA246" s="92"/>
      <c r="FZB246" s="92"/>
      <c r="FZC246" s="92"/>
      <c r="FZD246" s="92"/>
      <c r="FZE246" s="92"/>
      <c r="FZF246" s="92"/>
      <c r="FZG246" s="92"/>
      <c r="FZH246" s="92"/>
      <c r="FZI246" s="92"/>
      <c r="FZJ246" s="92"/>
      <c r="FZK246" s="92"/>
      <c r="FZL246" s="92"/>
      <c r="FZM246" s="92"/>
      <c r="FZN246" s="92"/>
      <c r="FZO246" s="92"/>
      <c r="FZP246" s="92"/>
      <c r="FZQ246" s="92"/>
      <c r="FZR246" s="92"/>
      <c r="FZS246" s="92"/>
      <c r="FZT246" s="92"/>
      <c r="FZU246" s="92"/>
      <c r="FZV246" s="92"/>
      <c r="FZW246" s="92"/>
      <c r="FZX246" s="92"/>
      <c r="FZY246" s="92"/>
      <c r="FZZ246" s="92"/>
      <c r="GAA246" s="92"/>
      <c r="GAB246" s="92"/>
      <c r="GAC246" s="92"/>
      <c r="GAD246" s="92"/>
      <c r="GAE246" s="92"/>
      <c r="GAF246" s="92"/>
      <c r="GAG246" s="92"/>
      <c r="GAH246" s="92"/>
      <c r="GAI246" s="92"/>
      <c r="GAJ246" s="92"/>
      <c r="GAK246" s="92"/>
      <c r="GAL246" s="92"/>
      <c r="GAM246" s="92"/>
      <c r="GAN246" s="92"/>
      <c r="GAO246" s="92"/>
      <c r="GAP246" s="92"/>
      <c r="GAQ246" s="92"/>
      <c r="GAR246" s="92"/>
      <c r="GAS246" s="92"/>
      <c r="GAT246" s="92"/>
      <c r="GAU246" s="92"/>
      <c r="GAV246" s="92"/>
      <c r="GAW246" s="92"/>
      <c r="GAX246" s="92"/>
      <c r="GAY246" s="92"/>
      <c r="GAZ246" s="92"/>
      <c r="GBA246" s="92"/>
      <c r="GBB246" s="92"/>
      <c r="GBC246" s="92"/>
      <c r="GBD246" s="92"/>
      <c r="GBE246" s="92"/>
      <c r="GBF246" s="92"/>
      <c r="GBG246" s="92"/>
      <c r="GBH246" s="92"/>
      <c r="GBI246" s="92"/>
      <c r="GBJ246" s="92"/>
      <c r="GBK246" s="92"/>
      <c r="GBL246" s="92"/>
      <c r="GBM246" s="92"/>
      <c r="GBN246" s="92"/>
      <c r="GBO246" s="92"/>
      <c r="GBP246" s="92"/>
      <c r="GBQ246" s="92"/>
      <c r="GBR246" s="92"/>
      <c r="GBS246" s="92"/>
      <c r="GBT246" s="92"/>
      <c r="GBU246" s="92"/>
      <c r="GBV246" s="92"/>
      <c r="GBW246" s="92"/>
      <c r="GBX246" s="92"/>
      <c r="GBY246" s="92"/>
      <c r="GBZ246" s="92"/>
      <c r="GCA246" s="92"/>
      <c r="GCB246" s="92"/>
      <c r="GCC246" s="92"/>
      <c r="GCD246" s="92"/>
      <c r="GCE246" s="92"/>
      <c r="GCF246" s="92"/>
      <c r="GCG246" s="92"/>
      <c r="GCH246" s="92"/>
      <c r="GCI246" s="92"/>
      <c r="GCJ246" s="92"/>
      <c r="GCK246" s="92"/>
      <c r="GCL246" s="92"/>
      <c r="GCM246" s="92"/>
      <c r="GCN246" s="92"/>
      <c r="GCO246" s="92"/>
      <c r="GCP246" s="92"/>
      <c r="GCQ246" s="92"/>
      <c r="GCR246" s="92"/>
      <c r="GCS246" s="92"/>
      <c r="GCT246" s="92"/>
      <c r="GCU246" s="92"/>
      <c r="GCV246" s="92"/>
      <c r="GCW246" s="92"/>
      <c r="GCX246" s="92"/>
      <c r="GCY246" s="92"/>
      <c r="GCZ246" s="92"/>
      <c r="GDA246" s="92"/>
      <c r="GDB246" s="92"/>
      <c r="GDC246" s="92"/>
      <c r="GDD246" s="92"/>
      <c r="GDE246" s="92"/>
      <c r="GDF246" s="92"/>
      <c r="GDG246" s="92"/>
      <c r="GDH246" s="92"/>
      <c r="GDI246" s="92"/>
      <c r="GDJ246" s="92"/>
      <c r="GDK246" s="92"/>
      <c r="GDL246" s="92"/>
      <c r="GDM246" s="92"/>
      <c r="GDN246" s="92"/>
      <c r="GDO246" s="92"/>
      <c r="GDP246" s="92"/>
      <c r="GDQ246" s="92"/>
      <c r="GDR246" s="92"/>
      <c r="GDS246" s="92"/>
      <c r="GDT246" s="92"/>
      <c r="GDU246" s="92"/>
      <c r="GDV246" s="92"/>
      <c r="GDW246" s="92"/>
      <c r="GDX246" s="92"/>
      <c r="GDY246" s="92"/>
      <c r="GDZ246" s="92"/>
      <c r="GEA246" s="92"/>
      <c r="GEB246" s="92"/>
      <c r="GEC246" s="92"/>
      <c r="GED246" s="92"/>
      <c r="GEE246" s="92"/>
      <c r="GEF246" s="92"/>
      <c r="GEG246" s="92"/>
      <c r="GEH246" s="92"/>
      <c r="GEI246" s="92"/>
      <c r="GEJ246" s="92"/>
      <c r="GEK246" s="92"/>
      <c r="GEL246" s="92"/>
      <c r="GEM246" s="92"/>
      <c r="GEN246" s="92"/>
      <c r="GEO246" s="92"/>
      <c r="GEP246" s="92"/>
      <c r="GEQ246" s="92"/>
      <c r="GER246" s="92"/>
      <c r="GES246" s="92"/>
      <c r="GET246" s="92"/>
      <c r="GEU246" s="92"/>
      <c r="GEV246" s="92"/>
      <c r="GEW246" s="92"/>
      <c r="GEX246" s="92"/>
      <c r="GEY246" s="92"/>
      <c r="GEZ246" s="92"/>
      <c r="GFA246" s="92"/>
      <c r="GFB246" s="92"/>
      <c r="GFC246" s="92"/>
      <c r="GFD246" s="92"/>
      <c r="GFE246" s="92"/>
      <c r="GFF246" s="92"/>
      <c r="GFG246" s="92"/>
      <c r="GFH246" s="92"/>
      <c r="GFI246" s="92"/>
      <c r="GFJ246" s="92"/>
      <c r="GFK246" s="92"/>
      <c r="GFL246" s="92"/>
      <c r="GFM246" s="92"/>
      <c r="GFN246" s="92"/>
      <c r="GFO246" s="92"/>
      <c r="GFP246" s="92"/>
      <c r="GFQ246" s="92"/>
      <c r="GFR246" s="92"/>
      <c r="GFS246" s="92"/>
      <c r="GFT246" s="92"/>
      <c r="GFU246" s="92"/>
      <c r="GFV246" s="92"/>
      <c r="GFW246" s="92"/>
      <c r="GFX246" s="92"/>
      <c r="GFY246" s="92"/>
      <c r="GFZ246" s="92"/>
      <c r="GGA246" s="92"/>
      <c r="GGB246" s="92"/>
      <c r="GGC246" s="92"/>
      <c r="GGD246" s="92"/>
      <c r="GGE246" s="92"/>
      <c r="GGF246" s="92"/>
      <c r="GGG246" s="92"/>
      <c r="GGH246" s="92"/>
      <c r="GGI246" s="92"/>
      <c r="GGJ246" s="92"/>
      <c r="GGK246" s="92"/>
      <c r="GGL246" s="92"/>
      <c r="GGM246" s="92"/>
      <c r="GGN246" s="92"/>
      <c r="GGO246" s="92"/>
      <c r="GGP246" s="92"/>
      <c r="GGQ246" s="92"/>
      <c r="GGR246" s="92"/>
      <c r="GGS246" s="92"/>
      <c r="GGT246" s="92"/>
      <c r="GGU246" s="92"/>
      <c r="GGV246" s="92"/>
      <c r="GGW246" s="92"/>
      <c r="GGX246" s="92"/>
      <c r="GGY246" s="92"/>
      <c r="GGZ246" s="92"/>
      <c r="GHA246" s="92"/>
      <c r="GHB246" s="92"/>
      <c r="GHC246" s="92"/>
      <c r="GHD246" s="92"/>
      <c r="GHE246" s="92"/>
      <c r="GHF246" s="92"/>
      <c r="GHG246" s="92"/>
      <c r="GHH246" s="92"/>
      <c r="GHI246" s="92"/>
      <c r="GHJ246" s="92"/>
      <c r="GHK246" s="92"/>
      <c r="GHL246" s="92"/>
      <c r="GHM246" s="92"/>
      <c r="GHN246" s="92"/>
      <c r="GHO246" s="92"/>
      <c r="GHP246" s="92"/>
      <c r="GHQ246" s="92"/>
      <c r="GHR246" s="92"/>
      <c r="GHS246" s="92"/>
      <c r="GHT246" s="92"/>
      <c r="GHU246" s="92"/>
      <c r="GHV246" s="92"/>
      <c r="GHW246" s="92"/>
      <c r="GHX246" s="92"/>
      <c r="GHY246" s="92"/>
      <c r="GHZ246" s="92"/>
      <c r="GIA246" s="92"/>
      <c r="GIB246" s="92"/>
      <c r="GIC246" s="92"/>
      <c r="GID246" s="92"/>
      <c r="GIE246" s="92"/>
      <c r="GIF246" s="92"/>
      <c r="GIG246" s="92"/>
      <c r="GIH246" s="92"/>
      <c r="GII246" s="92"/>
      <c r="GIJ246" s="92"/>
      <c r="GIK246" s="92"/>
      <c r="GIL246" s="92"/>
      <c r="GIM246" s="92"/>
      <c r="GIN246" s="92"/>
      <c r="GIO246" s="92"/>
      <c r="GIP246" s="92"/>
      <c r="GIQ246" s="92"/>
      <c r="GIR246" s="92"/>
      <c r="GIS246" s="92"/>
      <c r="GIT246" s="92"/>
      <c r="GIU246" s="92"/>
      <c r="GIV246" s="92"/>
      <c r="GIW246" s="92"/>
      <c r="GIX246" s="92"/>
      <c r="GIY246" s="92"/>
      <c r="GIZ246" s="92"/>
      <c r="GJA246" s="92"/>
      <c r="GJB246" s="92"/>
      <c r="GJC246" s="92"/>
      <c r="GJD246" s="92"/>
      <c r="GJE246" s="92"/>
      <c r="GJF246" s="92"/>
      <c r="GJG246" s="92"/>
      <c r="GJH246" s="92"/>
      <c r="GJI246" s="92"/>
      <c r="GJJ246" s="92"/>
      <c r="GJK246" s="92"/>
      <c r="GJL246" s="92"/>
      <c r="GJM246" s="92"/>
      <c r="GJN246" s="92"/>
      <c r="GJO246" s="92"/>
      <c r="GJP246" s="92"/>
      <c r="GJQ246" s="92"/>
      <c r="GJR246" s="92"/>
      <c r="GJS246" s="92"/>
      <c r="GJT246" s="92"/>
      <c r="GJU246" s="92"/>
      <c r="GJV246" s="92"/>
      <c r="GJW246" s="92"/>
      <c r="GJX246" s="92"/>
      <c r="GJY246" s="92"/>
      <c r="GJZ246" s="92"/>
      <c r="GKA246" s="92"/>
      <c r="GKB246" s="92"/>
      <c r="GKC246" s="92"/>
      <c r="GKD246" s="92"/>
      <c r="GKE246" s="92"/>
      <c r="GKF246" s="92"/>
      <c r="GKG246" s="92"/>
      <c r="GKH246" s="92"/>
      <c r="GKI246" s="92"/>
      <c r="GKJ246" s="92"/>
      <c r="GKK246" s="92"/>
      <c r="GKL246" s="92"/>
      <c r="GKM246" s="92"/>
      <c r="GKN246" s="92"/>
      <c r="GKO246" s="92"/>
      <c r="GKP246" s="92"/>
      <c r="GKQ246" s="92"/>
      <c r="GKR246" s="92"/>
      <c r="GKS246" s="92"/>
      <c r="GKT246" s="92"/>
      <c r="GKU246" s="92"/>
      <c r="GKV246" s="92"/>
      <c r="GKW246" s="92"/>
      <c r="GKX246" s="92"/>
      <c r="GKY246" s="92"/>
      <c r="GKZ246" s="92"/>
      <c r="GLA246" s="92"/>
      <c r="GLB246" s="92"/>
      <c r="GLC246" s="92"/>
      <c r="GLD246" s="92"/>
      <c r="GLE246" s="92"/>
      <c r="GLF246" s="92"/>
      <c r="GLG246" s="92"/>
      <c r="GLH246" s="92"/>
      <c r="GLI246" s="92"/>
      <c r="GLJ246" s="92"/>
      <c r="GLK246" s="92"/>
      <c r="GLL246" s="92"/>
      <c r="GLM246" s="92"/>
      <c r="GLN246" s="92"/>
      <c r="GLO246" s="92"/>
      <c r="GLP246" s="92"/>
      <c r="GLQ246" s="92"/>
      <c r="GLR246" s="92"/>
      <c r="GLS246" s="92"/>
      <c r="GLT246" s="92"/>
      <c r="GLU246" s="92"/>
      <c r="GLV246" s="92"/>
      <c r="GLW246" s="92"/>
      <c r="GLX246" s="92"/>
      <c r="GLY246" s="92"/>
      <c r="GLZ246" s="92"/>
      <c r="GMA246" s="92"/>
      <c r="GMB246" s="92"/>
      <c r="GMC246" s="92"/>
      <c r="GMD246" s="92"/>
      <c r="GME246" s="92"/>
      <c r="GMF246" s="92"/>
      <c r="GMG246" s="92"/>
      <c r="GMH246" s="92"/>
      <c r="GMI246" s="92"/>
      <c r="GMJ246" s="92"/>
      <c r="GMK246" s="92"/>
      <c r="GML246" s="92"/>
      <c r="GMM246" s="92"/>
      <c r="GMN246" s="92"/>
      <c r="GMO246" s="92"/>
      <c r="GMP246" s="92"/>
      <c r="GMQ246" s="92"/>
      <c r="GMR246" s="92"/>
      <c r="GMS246" s="92"/>
      <c r="GMT246" s="92"/>
      <c r="GMU246" s="92"/>
      <c r="GMV246" s="92"/>
      <c r="GMW246" s="92"/>
      <c r="GMX246" s="92"/>
      <c r="GMY246" s="92"/>
      <c r="GMZ246" s="92"/>
      <c r="GNA246" s="92"/>
      <c r="GNB246" s="92"/>
      <c r="GNC246" s="92"/>
      <c r="GND246" s="92"/>
      <c r="GNE246" s="92"/>
      <c r="GNF246" s="92"/>
      <c r="GNG246" s="92"/>
      <c r="GNH246" s="92"/>
      <c r="GNI246" s="92"/>
      <c r="GNJ246" s="92"/>
      <c r="GNK246" s="92"/>
      <c r="GNL246" s="92"/>
      <c r="GNM246" s="92"/>
      <c r="GNN246" s="92"/>
      <c r="GNO246" s="92"/>
      <c r="GNP246" s="92"/>
      <c r="GNQ246" s="92"/>
      <c r="GNR246" s="92"/>
      <c r="GNS246" s="92"/>
      <c r="GNT246" s="92"/>
      <c r="GNU246" s="92"/>
      <c r="GNV246" s="92"/>
      <c r="GNW246" s="92"/>
      <c r="GNX246" s="92"/>
      <c r="GNY246" s="92"/>
      <c r="GNZ246" s="92"/>
      <c r="GOA246" s="92"/>
      <c r="GOB246" s="92"/>
      <c r="GOC246" s="92"/>
      <c r="GOD246" s="92"/>
      <c r="GOE246" s="92"/>
      <c r="GOF246" s="92"/>
      <c r="GOG246" s="92"/>
      <c r="GOH246" s="92"/>
      <c r="GOI246" s="92"/>
      <c r="GOJ246" s="92"/>
      <c r="GOK246" s="92"/>
      <c r="GOL246" s="92"/>
      <c r="GOM246" s="92"/>
      <c r="GON246" s="92"/>
      <c r="GOO246" s="92"/>
      <c r="GOP246" s="92"/>
      <c r="GOQ246" s="92"/>
      <c r="GOR246" s="92"/>
      <c r="GOS246" s="92"/>
      <c r="GOT246" s="92"/>
      <c r="GOU246" s="92"/>
      <c r="GOV246" s="92"/>
      <c r="GOW246" s="92"/>
      <c r="GOX246" s="92"/>
      <c r="GOY246" s="92"/>
      <c r="GOZ246" s="92"/>
      <c r="GPA246" s="92"/>
      <c r="GPB246" s="92"/>
      <c r="GPC246" s="92"/>
      <c r="GPD246" s="92"/>
      <c r="GPE246" s="92"/>
      <c r="GPF246" s="92"/>
      <c r="GPG246" s="92"/>
      <c r="GPH246" s="92"/>
      <c r="GPI246" s="92"/>
      <c r="GPJ246" s="92"/>
      <c r="GPK246" s="92"/>
      <c r="GPL246" s="92"/>
      <c r="GPM246" s="92"/>
      <c r="GPN246" s="92"/>
      <c r="GPO246" s="92"/>
      <c r="GPP246" s="92"/>
      <c r="GPQ246" s="92"/>
      <c r="GPR246" s="92"/>
      <c r="GPS246" s="92"/>
      <c r="GPT246" s="92"/>
      <c r="GPU246" s="92"/>
      <c r="GPV246" s="92"/>
      <c r="GPW246" s="92"/>
      <c r="GPX246" s="92"/>
      <c r="GPY246" s="92"/>
      <c r="GPZ246" s="92"/>
      <c r="GQA246" s="92"/>
      <c r="GQB246" s="92"/>
      <c r="GQC246" s="92"/>
      <c r="GQD246" s="92"/>
      <c r="GQE246" s="92"/>
      <c r="GQF246" s="92"/>
      <c r="GQG246" s="92"/>
      <c r="GQH246" s="92"/>
      <c r="GQI246" s="92"/>
      <c r="GQJ246" s="92"/>
      <c r="GQK246" s="92"/>
      <c r="GQL246" s="92"/>
      <c r="GQM246" s="92"/>
      <c r="GQN246" s="92"/>
      <c r="GQO246" s="92"/>
      <c r="GQP246" s="92"/>
      <c r="GQQ246" s="92"/>
      <c r="GQR246" s="92"/>
      <c r="GQS246" s="92"/>
      <c r="GQT246" s="92"/>
      <c r="GQU246" s="92"/>
      <c r="GQV246" s="92"/>
      <c r="GQW246" s="92"/>
      <c r="GQX246" s="92"/>
      <c r="GQY246" s="92"/>
      <c r="GQZ246" s="92"/>
      <c r="GRA246" s="92"/>
      <c r="GRB246" s="92"/>
      <c r="GRC246" s="92"/>
      <c r="GRD246" s="92"/>
      <c r="GRE246" s="92"/>
      <c r="GRF246" s="92"/>
      <c r="GRG246" s="92"/>
      <c r="GRH246" s="92"/>
      <c r="GRI246" s="92"/>
      <c r="GRJ246" s="92"/>
      <c r="GRK246" s="92"/>
      <c r="GRL246" s="92"/>
      <c r="GRM246" s="92"/>
      <c r="GRN246" s="92"/>
      <c r="GRO246" s="92"/>
      <c r="GRP246" s="92"/>
      <c r="GRQ246" s="92"/>
      <c r="GRR246" s="92"/>
      <c r="GRS246" s="92"/>
      <c r="GRT246" s="92"/>
      <c r="GRU246" s="92"/>
      <c r="GRV246" s="92"/>
      <c r="GRW246" s="92"/>
      <c r="GRX246" s="92"/>
      <c r="GRY246" s="92"/>
      <c r="GRZ246" s="92"/>
      <c r="GSA246" s="92"/>
      <c r="GSB246" s="92"/>
      <c r="GSC246" s="92"/>
      <c r="GSD246" s="92"/>
      <c r="GSE246" s="92"/>
      <c r="GSF246" s="92"/>
      <c r="GSG246" s="92"/>
      <c r="GSH246" s="92"/>
      <c r="GSI246" s="92"/>
      <c r="GSJ246" s="92"/>
      <c r="GSK246" s="92"/>
      <c r="GSL246" s="92"/>
      <c r="GSM246" s="92"/>
      <c r="GSN246" s="92"/>
      <c r="GSO246" s="92"/>
      <c r="GSP246" s="92"/>
      <c r="GSQ246" s="92"/>
      <c r="GSR246" s="92"/>
      <c r="GSS246" s="92"/>
      <c r="GST246" s="92"/>
      <c r="GSU246" s="92"/>
      <c r="GSV246" s="92"/>
      <c r="GSW246" s="92"/>
      <c r="GSX246" s="92"/>
      <c r="GSY246" s="92"/>
      <c r="GSZ246" s="92"/>
      <c r="GTA246" s="92"/>
      <c r="GTB246" s="92"/>
      <c r="GTC246" s="92"/>
      <c r="GTD246" s="92"/>
      <c r="GTE246" s="92"/>
      <c r="GTF246" s="92"/>
      <c r="GTG246" s="92"/>
      <c r="GTH246" s="92"/>
      <c r="GTI246" s="92"/>
      <c r="GTJ246" s="92"/>
      <c r="GTK246" s="92"/>
      <c r="GTL246" s="92"/>
      <c r="GTM246" s="92"/>
      <c r="GTN246" s="92"/>
      <c r="GTO246" s="92"/>
      <c r="GTP246" s="92"/>
      <c r="GTQ246" s="92"/>
      <c r="GTR246" s="92"/>
      <c r="GTS246" s="92"/>
      <c r="GTT246" s="92"/>
      <c r="GTU246" s="92"/>
      <c r="GTV246" s="92"/>
      <c r="GTW246" s="92"/>
      <c r="GTX246" s="92"/>
      <c r="GTY246" s="92"/>
      <c r="GTZ246" s="92"/>
      <c r="GUA246" s="92"/>
      <c r="GUB246" s="92"/>
      <c r="GUC246" s="92"/>
      <c r="GUD246" s="92"/>
      <c r="GUE246" s="92"/>
      <c r="GUF246" s="92"/>
      <c r="GUG246" s="92"/>
      <c r="GUH246" s="92"/>
      <c r="GUI246" s="92"/>
      <c r="GUJ246" s="92"/>
      <c r="GUK246" s="92"/>
      <c r="GUL246" s="92"/>
      <c r="GUM246" s="92"/>
      <c r="GUN246" s="92"/>
      <c r="GUO246" s="92"/>
      <c r="GUP246" s="92"/>
      <c r="GUQ246" s="92"/>
      <c r="GUR246" s="92"/>
      <c r="GUS246" s="92"/>
      <c r="GUT246" s="92"/>
      <c r="GUU246" s="92"/>
      <c r="GUV246" s="92"/>
      <c r="GUW246" s="92"/>
      <c r="GUX246" s="92"/>
      <c r="GUY246" s="92"/>
      <c r="GUZ246" s="92"/>
      <c r="GVA246" s="92"/>
      <c r="GVB246" s="92"/>
      <c r="GVC246" s="92"/>
      <c r="GVD246" s="92"/>
      <c r="GVE246" s="92"/>
      <c r="GVF246" s="92"/>
      <c r="GVG246" s="92"/>
      <c r="GVH246" s="92"/>
      <c r="GVI246" s="92"/>
      <c r="GVJ246" s="92"/>
      <c r="GVK246" s="92"/>
      <c r="GVL246" s="92"/>
      <c r="GVM246" s="92"/>
      <c r="GVN246" s="92"/>
      <c r="GVO246" s="92"/>
      <c r="GVP246" s="92"/>
      <c r="GVQ246" s="92"/>
      <c r="GVR246" s="92"/>
      <c r="GVS246" s="92"/>
      <c r="GVT246" s="92"/>
      <c r="GVU246" s="92"/>
      <c r="GVV246" s="92"/>
      <c r="GVW246" s="92"/>
      <c r="GVX246" s="92"/>
      <c r="GVY246" s="92"/>
      <c r="GVZ246" s="92"/>
      <c r="GWA246" s="92"/>
      <c r="GWB246" s="92"/>
      <c r="GWC246" s="92"/>
      <c r="GWD246" s="92"/>
      <c r="GWE246" s="92"/>
      <c r="GWF246" s="92"/>
      <c r="GWG246" s="92"/>
      <c r="GWH246" s="92"/>
      <c r="GWI246" s="92"/>
      <c r="GWJ246" s="92"/>
      <c r="GWK246" s="92"/>
      <c r="GWL246" s="92"/>
      <c r="GWM246" s="92"/>
      <c r="GWN246" s="92"/>
      <c r="GWO246" s="92"/>
      <c r="GWP246" s="92"/>
      <c r="GWQ246" s="92"/>
      <c r="GWR246" s="92"/>
      <c r="GWS246" s="92"/>
      <c r="GWT246" s="92"/>
      <c r="GWU246" s="92"/>
      <c r="GWV246" s="92"/>
      <c r="GWW246" s="92"/>
      <c r="GWX246" s="92"/>
      <c r="GWY246" s="92"/>
      <c r="GWZ246" s="92"/>
      <c r="GXA246" s="92"/>
      <c r="GXB246" s="92"/>
      <c r="GXC246" s="92"/>
      <c r="GXD246" s="92"/>
      <c r="GXE246" s="92"/>
      <c r="GXF246" s="92"/>
      <c r="GXG246" s="92"/>
      <c r="GXH246" s="92"/>
      <c r="GXI246" s="92"/>
      <c r="GXJ246" s="92"/>
      <c r="GXK246" s="92"/>
      <c r="GXL246" s="92"/>
      <c r="GXM246" s="92"/>
      <c r="GXN246" s="92"/>
      <c r="GXO246" s="92"/>
      <c r="GXP246" s="92"/>
      <c r="GXQ246" s="92"/>
      <c r="GXR246" s="92"/>
      <c r="GXS246" s="92"/>
      <c r="GXT246" s="92"/>
      <c r="GXU246" s="92"/>
      <c r="GXV246" s="92"/>
      <c r="GXW246" s="92"/>
      <c r="GXX246" s="92"/>
      <c r="GXY246" s="92"/>
      <c r="GXZ246" s="92"/>
      <c r="GYA246" s="92"/>
      <c r="GYB246" s="92"/>
      <c r="GYC246" s="92"/>
      <c r="GYD246" s="92"/>
      <c r="GYE246" s="92"/>
      <c r="GYF246" s="92"/>
      <c r="GYG246" s="92"/>
      <c r="GYH246" s="92"/>
      <c r="GYI246" s="92"/>
      <c r="GYJ246" s="92"/>
      <c r="GYK246" s="92"/>
      <c r="GYL246" s="92"/>
      <c r="GYM246" s="92"/>
      <c r="GYN246" s="92"/>
      <c r="GYO246" s="92"/>
      <c r="GYP246" s="92"/>
      <c r="GYQ246" s="92"/>
      <c r="GYR246" s="92"/>
      <c r="GYS246" s="92"/>
      <c r="GYT246" s="92"/>
      <c r="GYU246" s="92"/>
      <c r="GYV246" s="92"/>
      <c r="GYW246" s="92"/>
      <c r="GYX246" s="92"/>
      <c r="GYY246" s="92"/>
      <c r="GYZ246" s="92"/>
      <c r="GZA246" s="92"/>
      <c r="GZB246" s="92"/>
      <c r="GZC246" s="92"/>
      <c r="GZD246" s="92"/>
      <c r="GZE246" s="92"/>
      <c r="GZF246" s="92"/>
      <c r="GZG246" s="92"/>
      <c r="GZH246" s="92"/>
      <c r="GZI246" s="92"/>
      <c r="GZJ246" s="92"/>
      <c r="GZK246" s="92"/>
      <c r="GZL246" s="92"/>
      <c r="GZM246" s="92"/>
      <c r="GZN246" s="92"/>
      <c r="GZO246" s="92"/>
      <c r="GZP246" s="92"/>
      <c r="GZQ246" s="92"/>
      <c r="GZR246" s="92"/>
      <c r="GZS246" s="92"/>
      <c r="GZT246" s="92"/>
      <c r="GZU246" s="92"/>
      <c r="GZV246" s="92"/>
      <c r="GZW246" s="92"/>
      <c r="GZX246" s="92"/>
      <c r="GZY246" s="92"/>
      <c r="GZZ246" s="92"/>
      <c r="HAA246" s="92"/>
      <c r="HAB246" s="92"/>
      <c r="HAC246" s="92"/>
      <c r="HAD246" s="92"/>
      <c r="HAE246" s="92"/>
      <c r="HAF246" s="92"/>
      <c r="HAG246" s="92"/>
      <c r="HAH246" s="92"/>
      <c r="HAI246" s="92"/>
      <c r="HAJ246" s="92"/>
      <c r="HAK246" s="92"/>
      <c r="HAL246" s="92"/>
      <c r="HAM246" s="92"/>
      <c r="HAN246" s="92"/>
      <c r="HAO246" s="92"/>
      <c r="HAP246" s="92"/>
      <c r="HAQ246" s="92"/>
      <c r="HAR246" s="92"/>
      <c r="HAS246" s="92"/>
      <c r="HAT246" s="92"/>
      <c r="HAU246" s="92"/>
      <c r="HAV246" s="92"/>
      <c r="HAW246" s="92"/>
      <c r="HAX246" s="92"/>
      <c r="HAY246" s="92"/>
      <c r="HAZ246" s="92"/>
      <c r="HBA246" s="92"/>
      <c r="HBB246" s="92"/>
      <c r="HBC246" s="92"/>
      <c r="HBD246" s="92"/>
      <c r="HBE246" s="92"/>
      <c r="HBF246" s="92"/>
      <c r="HBG246" s="92"/>
      <c r="HBH246" s="92"/>
      <c r="HBI246" s="92"/>
      <c r="HBJ246" s="92"/>
      <c r="HBK246" s="92"/>
      <c r="HBL246" s="92"/>
      <c r="HBM246" s="92"/>
      <c r="HBN246" s="92"/>
      <c r="HBO246" s="92"/>
      <c r="HBP246" s="92"/>
      <c r="HBQ246" s="92"/>
      <c r="HBR246" s="92"/>
      <c r="HBS246" s="92"/>
      <c r="HBT246" s="92"/>
      <c r="HBU246" s="92"/>
      <c r="HBV246" s="92"/>
      <c r="HBW246" s="92"/>
      <c r="HBX246" s="92"/>
      <c r="HBY246" s="92"/>
      <c r="HBZ246" s="92"/>
      <c r="HCA246" s="92"/>
      <c r="HCB246" s="92"/>
      <c r="HCC246" s="92"/>
      <c r="HCD246" s="92"/>
      <c r="HCE246" s="92"/>
      <c r="HCF246" s="92"/>
      <c r="HCG246" s="92"/>
      <c r="HCH246" s="92"/>
      <c r="HCI246" s="92"/>
      <c r="HCJ246" s="92"/>
      <c r="HCK246" s="92"/>
      <c r="HCL246" s="92"/>
      <c r="HCM246" s="92"/>
      <c r="HCN246" s="92"/>
      <c r="HCO246" s="92"/>
      <c r="HCP246" s="92"/>
      <c r="HCQ246" s="92"/>
      <c r="HCR246" s="92"/>
      <c r="HCS246" s="92"/>
      <c r="HCT246" s="92"/>
      <c r="HCU246" s="92"/>
      <c r="HCV246" s="92"/>
      <c r="HCW246" s="92"/>
      <c r="HCX246" s="92"/>
      <c r="HCY246" s="92"/>
      <c r="HCZ246" s="92"/>
      <c r="HDA246" s="92"/>
      <c r="HDB246" s="92"/>
      <c r="HDC246" s="92"/>
      <c r="HDD246" s="92"/>
      <c r="HDE246" s="92"/>
      <c r="HDF246" s="92"/>
      <c r="HDG246" s="92"/>
      <c r="HDH246" s="92"/>
      <c r="HDI246" s="92"/>
      <c r="HDJ246" s="92"/>
      <c r="HDK246" s="92"/>
      <c r="HDL246" s="92"/>
      <c r="HDM246" s="92"/>
      <c r="HDN246" s="92"/>
      <c r="HDO246" s="92"/>
      <c r="HDP246" s="92"/>
      <c r="HDQ246" s="92"/>
      <c r="HDR246" s="92"/>
      <c r="HDS246" s="92"/>
      <c r="HDT246" s="92"/>
      <c r="HDU246" s="92"/>
      <c r="HDV246" s="92"/>
      <c r="HDW246" s="92"/>
      <c r="HDX246" s="92"/>
      <c r="HDY246" s="92"/>
      <c r="HDZ246" s="92"/>
      <c r="HEA246" s="92"/>
      <c r="HEB246" s="92"/>
      <c r="HEC246" s="92"/>
      <c r="HED246" s="92"/>
      <c r="HEE246" s="92"/>
      <c r="HEF246" s="92"/>
      <c r="HEG246" s="92"/>
      <c r="HEH246" s="92"/>
      <c r="HEI246" s="92"/>
      <c r="HEJ246" s="92"/>
      <c r="HEK246" s="92"/>
      <c r="HEL246" s="92"/>
      <c r="HEM246" s="92"/>
      <c r="HEN246" s="92"/>
      <c r="HEO246" s="92"/>
      <c r="HEP246" s="92"/>
      <c r="HEQ246" s="92"/>
      <c r="HER246" s="92"/>
      <c r="HES246" s="92"/>
      <c r="HET246" s="92"/>
      <c r="HEU246" s="92"/>
      <c r="HEV246" s="92"/>
      <c r="HEW246" s="92"/>
      <c r="HEX246" s="92"/>
      <c r="HEY246" s="92"/>
      <c r="HEZ246" s="92"/>
      <c r="HFA246" s="92"/>
      <c r="HFB246" s="92"/>
      <c r="HFC246" s="92"/>
      <c r="HFD246" s="92"/>
      <c r="HFE246" s="92"/>
      <c r="HFF246" s="92"/>
      <c r="HFG246" s="92"/>
      <c r="HFH246" s="92"/>
      <c r="HFI246" s="92"/>
      <c r="HFJ246" s="92"/>
      <c r="HFK246" s="92"/>
      <c r="HFL246" s="92"/>
      <c r="HFM246" s="92"/>
      <c r="HFN246" s="92"/>
      <c r="HFO246" s="92"/>
      <c r="HFP246" s="92"/>
      <c r="HFQ246" s="92"/>
      <c r="HFR246" s="92"/>
      <c r="HFS246" s="92"/>
      <c r="HFT246" s="92"/>
      <c r="HFU246" s="92"/>
      <c r="HFV246" s="92"/>
      <c r="HFW246" s="92"/>
      <c r="HFX246" s="92"/>
      <c r="HFY246" s="92"/>
      <c r="HFZ246" s="92"/>
      <c r="HGA246" s="92"/>
      <c r="HGB246" s="92"/>
      <c r="HGC246" s="92"/>
      <c r="HGD246" s="92"/>
      <c r="HGE246" s="92"/>
      <c r="HGF246" s="92"/>
      <c r="HGG246" s="92"/>
      <c r="HGH246" s="92"/>
      <c r="HGI246" s="92"/>
      <c r="HGJ246" s="92"/>
      <c r="HGK246" s="92"/>
      <c r="HGL246" s="92"/>
      <c r="HGM246" s="92"/>
      <c r="HGN246" s="92"/>
      <c r="HGO246" s="92"/>
      <c r="HGP246" s="92"/>
      <c r="HGQ246" s="92"/>
      <c r="HGR246" s="92"/>
      <c r="HGS246" s="92"/>
      <c r="HGT246" s="92"/>
      <c r="HGU246" s="92"/>
      <c r="HGV246" s="92"/>
      <c r="HGW246" s="92"/>
      <c r="HGX246" s="92"/>
      <c r="HGY246" s="92"/>
      <c r="HGZ246" s="92"/>
      <c r="HHA246" s="92"/>
      <c r="HHB246" s="92"/>
      <c r="HHC246" s="92"/>
      <c r="HHD246" s="92"/>
      <c r="HHE246" s="92"/>
      <c r="HHF246" s="92"/>
      <c r="HHG246" s="92"/>
      <c r="HHH246" s="92"/>
      <c r="HHI246" s="92"/>
      <c r="HHJ246" s="92"/>
      <c r="HHK246" s="92"/>
      <c r="HHL246" s="92"/>
      <c r="HHM246" s="92"/>
      <c r="HHN246" s="92"/>
      <c r="HHO246" s="92"/>
      <c r="HHP246" s="92"/>
      <c r="HHQ246" s="92"/>
      <c r="HHR246" s="92"/>
      <c r="HHS246" s="92"/>
      <c r="HHT246" s="92"/>
      <c r="HHU246" s="92"/>
      <c r="HHV246" s="92"/>
      <c r="HHW246" s="92"/>
      <c r="HHX246" s="92"/>
      <c r="HHY246" s="92"/>
      <c r="HHZ246" s="92"/>
      <c r="HIA246" s="92"/>
      <c r="HIB246" s="92"/>
      <c r="HIC246" s="92"/>
      <c r="HID246" s="92"/>
      <c r="HIE246" s="92"/>
      <c r="HIF246" s="92"/>
      <c r="HIG246" s="92"/>
      <c r="HIH246" s="92"/>
      <c r="HII246" s="92"/>
      <c r="HIJ246" s="92"/>
      <c r="HIK246" s="92"/>
      <c r="HIL246" s="92"/>
      <c r="HIM246" s="92"/>
      <c r="HIN246" s="92"/>
      <c r="HIO246" s="92"/>
      <c r="HIP246" s="92"/>
      <c r="HIQ246" s="92"/>
      <c r="HIR246" s="92"/>
      <c r="HIS246" s="92"/>
      <c r="HIT246" s="92"/>
      <c r="HIU246" s="92"/>
      <c r="HIV246" s="92"/>
      <c r="HIW246" s="92"/>
      <c r="HIX246" s="92"/>
      <c r="HIY246" s="92"/>
      <c r="HIZ246" s="92"/>
      <c r="HJA246" s="92"/>
      <c r="HJB246" s="92"/>
      <c r="HJC246" s="92"/>
      <c r="HJD246" s="92"/>
      <c r="HJE246" s="92"/>
      <c r="HJF246" s="92"/>
      <c r="HJG246" s="92"/>
      <c r="HJH246" s="92"/>
      <c r="HJI246" s="92"/>
      <c r="HJJ246" s="92"/>
      <c r="HJK246" s="92"/>
      <c r="HJL246" s="92"/>
      <c r="HJM246" s="92"/>
      <c r="HJN246" s="92"/>
      <c r="HJO246" s="92"/>
      <c r="HJP246" s="92"/>
      <c r="HJQ246" s="92"/>
      <c r="HJR246" s="92"/>
      <c r="HJS246" s="92"/>
      <c r="HJT246" s="92"/>
      <c r="HJU246" s="92"/>
      <c r="HJV246" s="92"/>
      <c r="HJW246" s="92"/>
      <c r="HJX246" s="92"/>
      <c r="HJY246" s="92"/>
      <c r="HJZ246" s="92"/>
      <c r="HKA246" s="92"/>
      <c r="HKB246" s="92"/>
      <c r="HKC246" s="92"/>
      <c r="HKD246" s="92"/>
      <c r="HKE246" s="92"/>
      <c r="HKF246" s="92"/>
      <c r="HKG246" s="92"/>
      <c r="HKH246" s="92"/>
      <c r="HKI246" s="92"/>
      <c r="HKJ246" s="92"/>
      <c r="HKK246" s="92"/>
      <c r="HKL246" s="92"/>
      <c r="HKM246" s="92"/>
      <c r="HKN246" s="92"/>
      <c r="HKO246" s="92"/>
      <c r="HKP246" s="92"/>
      <c r="HKQ246" s="92"/>
      <c r="HKR246" s="92"/>
      <c r="HKS246" s="92"/>
      <c r="HKT246" s="92"/>
      <c r="HKU246" s="92"/>
      <c r="HKV246" s="92"/>
      <c r="HKW246" s="92"/>
      <c r="HKX246" s="92"/>
      <c r="HKY246" s="92"/>
      <c r="HKZ246" s="92"/>
      <c r="HLA246" s="92"/>
      <c r="HLB246" s="92"/>
      <c r="HLC246" s="92"/>
      <c r="HLD246" s="92"/>
      <c r="HLE246" s="92"/>
      <c r="HLF246" s="92"/>
      <c r="HLG246" s="92"/>
      <c r="HLH246" s="92"/>
      <c r="HLI246" s="92"/>
      <c r="HLJ246" s="92"/>
      <c r="HLK246" s="92"/>
      <c r="HLL246" s="92"/>
      <c r="HLM246" s="92"/>
      <c r="HLN246" s="92"/>
      <c r="HLO246" s="92"/>
      <c r="HLP246" s="92"/>
      <c r="HLQ246" s="92"/>
      <c r="HLR246" s="92"/>
      <c r="HLS246" s="92"/>
      <c r="HLT246" s="92"/>
      <c r="HLU246" s="92"/>
      <c r="HLV246" s="92"/>
      <c r="HLW246" s="92"/>
      <c r="HLX246" s="92"/>
      <c r="HLY246" s="92"/>
      <c r="HLZ246" s="92"/>
      <c r="HMA246" s="92"/>
      <c r="HMB246" s="92"/>
      <c r="HMC246" s="92"/>
      <c r="HMD246" s="92"/>
      <c r="HME246" s="92"/>
      <c r="HMF246" s="92"/>
      <c r="HMG246" s="92"/>
      <c r="HMH246" s="92"/>
      <c r="HMI246" s="92"/>
      <c r="HMJ246" s="92"/>
      <c r="HMK246" s="92"/>
      <c r="HML246" s="92"/>
      <c r="HMM246" s="92"/>
      <c r="HMN246" s="92"/>
      <c r="HMO246" s="92"/>
      <c r="HMP246" s="92"/>
      <c r="HMQ246" s="92"/>
      <c r="HMR246" s="92"/>
      <c r="HMS246" s="92"/>
      <c r="HMT246" s="92"/>
      <c r="HMU246" s="92"/>
      <c r="HMV246" s="92"/>
      <c r="HMW246" s="92"/>
      <c r="HMX246" s="92"/>
      <c r="HMY246" s="92"/>
      <c r="HMZ246" s="92"/>
      <c r="HNA246" s="92"/>
      <c r="HNB246" s="92"/>
      <c r="HNC246" s="92"/>
      <c r="HND246" s="92"/>
      <c r="HNE246" s="92"/>
      <c r="HNF246" s="92"/>
      <c r="HNG246" s="92"/>
      <c r="HNH246" s="92"/>
      <c r="HNI246" s="92"/>
      <c r="HNJ246" s="92"/>
      <c r="HNK246" s="92"/>
      <c r="HNL246" s="92"/>
      <c r="HNM246" s="92"/>
      <c r="HNN246" s="92"/>
      <c r="HNO246" s="92"/>
      <c r="HNP246" s="92"/>
      <c r="HNQ246" s="92"/>
      <c r="HNR246" s="92"/>
      <c r="HNS246" s="92"/>
      <c r="HNT246" s="92"/>
      <c r="HNU246" s="92"/>
      <c r="HNV246" s="92"/>
      <c r="HNW246" s="92"/>
      <c r="HNX246" s="92"/>
      <c r="HNY246" s="92"/>
      <c r="HNZ246" s="92"/>
      <c r="HOA246" s="92"/>
      <c r="HOB246" s="92"/>
      <c r="HOC246" s="92"/>
      <c r="HOD246" s="92"/>
      <c r="HOE246" s="92"/>
      <c r="HOF246" s="92"/>
      <c r="HOG246" s="92"/>
      <c r="HOH246" s="92"/>
      <c r="HOI246" s="92"/>
      <c r="HOJ246" s="92"/>
      <c r="HOK246" s="92"/>
      <c r="HOL246" s="92"/>
      <c r="HOM246" s="92"/>
      <c r="HON246" s="92"/>
      <c r="HOO246" s="92"/>
      <c r="HOP246" s="92"/>
      <c r="HOQ246" s="92"/>
      <c r="HOR246" s="92"/>
      <c r="HOS246" s="92"/>
      <c r="HOT246" s="92"/>
      <c r="HOU246" s="92"/>
      <c r="HOV246" s="92"/>
      <c r="HOW246" s="92"/>
      <c r="HOX246" s="92"/>
      <c r="HOY246" s="92"/>
      <c r="HOZ246" s="92"/>
      <c r="HPA246" s="92"/>
      <c r="HPB246" s="92"/>
      <c r="HPC246" s="92"/>
      <c r="HPD246" s="92"/>
      <c r="HPE246" s="92"/>
      <c r="HPF246" s="92"/>
      <c r="HPG246" s="92"/>
      <c r="HPH246" s="92"/>
      <c r="HPI246" s="92"/>
      <c r="HPJ246" s="92"/>
      <c r="HPK246" s="92"/>
      <c r="HPL246" s="92"/>
      <c r="HPM246" s="92"/>
      <c r="HPN246" s="92"/>
      <c r="HPO246" s="92"/>
      <c r="HPP246" s="92"/>
      <c r="HPQ246" s="92"/>
      <c r="HPR246" s="92"/>
      <c r="HPS246" s="92"/>
      <c r="HPT246" s="92"/>
      <c r="HPU246" s="92"/>
      <c r="HPV246" s="92"/>
      <c r="HPW246" s="92"/>
      <c r="HPX246" s="92"/>
      <c r="HPY246" s="92"/>
      <c r="HPZ246" s="92"/>
      <c r="HQA246" s="92"/>
      <c r="HQB246" s="92"/>
      <c r="HQC246" s="92"/>
      <c r="HQD246" s="92"/>
      <c r="HQE246" s="92"/>
      <c r="HQF246" s="92"/>
      <c r="HQG246" s="92"/>
      <c r="HQH246" s="92"/>
      <c r="HQI246" s="92"/>
      <c r="HQJ246" s="92"/>
      <c r="HQK246" s="92"/>
      <c r="HQL246" s="92"/>
      <c r="HQM246" s="92"/>
      <c r="HQN246" s="92"/>
      <c r="HQO246" s="92"/>
      <c r="HQP246" s="92"/>
      <c r="HQQ246" s="92"/>
      <c r="HQR246" s="92"/>
      <c r="HQS246" s="92"/>
      <c r="HQT246" s="92"/>
      <c r="HQU246" s="92"/>
      <c r="HQV246" s="92"/>
      <c r="HQW246" s="92"/>
      <c r="HQX246" s="92"/>
      <c r="HQY246" s="92"/>
      <c r="HQZ246" s="92"/>
      <c r="HRA246" s="92"/>
      <c r="HRB246" s="92"/>
      <c r="HRC246" s="92"/>
      <c r="HRD246" s="92"/>
      <c r="HRE246" s="92"/>
      <c r="HRF246" s="92"/>
      <c r="HRG246" s="92"/>
      <c r="HRH246" s="92"/>
      <c r="HRI246" s="92"/>
      <c r="HRJ246" s="92"/>
      <c r="HRK246" s="92"/>
      <c r="HRL246" s="92"/>
      <c r="HRM246" s="92"/>
      <c r="HRN246" s="92"/>
      <c r="HRO246" s="92"/>
      <c r="HRP246" s="92"/>
      <c r="HRQ246" s="92"/>
      <c r="HRR246" s="92"/>
      <c r="HRS246" s="92"/>
      <c r="HRT246" s="92"/>
      <c r="HRU246" s="92"/>
      <c r="HRV246" s="92"/>
      <c r="HRW246" s="92"/>
      <c r="HRX246" s="92"/>
      <c r="HRY246" s="92"/>
      <c r="HRZ246" s="92"/>
      <c r="HSA246" s="92"/>
      <c r="HSB246" s="92"/>
      <c r="HSC246" s="92"/>
      <c r="HSD246" s="92"/>
      <c r="HSE246" s="92"/>
      <c r="HSF246" s="92"/>
      <c r="HSG246" s="92"/>
      <c r="HSH246" s="92"/>
      <c r="HSI246" s="92"/>
      <c r="HSJ246" s="92"/>
      <c r="HSK246" s="92"/>
      <c r="HSL246" s="92"/>
      <c r="HSM246" s="92"/>
      <c r="HSN246" s="92"/>
      <c r="HSO246" s="92"/>
      <c r="HSP246" s="92"/>
      <c r="HSQ246" s="92"/>
      <c r="HSR246" s="92"/>
      <c r="HSS246" s="92"/>
      <c r="HST246" s="92"/>
      <c r="HSU246" s="92"/>
      <c r="HSV246" s="92"/>
      <c r="HSW246" s="92"/>
      <c r="HSX246" s="92"/>
      <c r="HSY246" s="92"/>
      <c r="HSZ246" s="92"/>
      <c r="HTA246" s="92"/>
      <c r="HTB246" s="92"/>
      <c r="HTC246" s="92"/>
      <c r="HTD246" s="92"/>
      <c r="HTE246" s="92"/>
      <c r="HTF246" s="92"/>
      <c r="HTG246" s="92"/>
      <c r="HTH246" s="92"/>
      <c r="HTI246" s="92"/>
      <c r="HTJ246" s="92"/>
      <c r="HTK246" s="92"/>
      <c r="HTL246" s="92"/>
      <c r="HTM246" s="92"/>
      <c r="HTN246" s="92"/>
      <c r="HTO246" s="92"/>
      <c r="HTP246" s="92"/>
      <c r="HTQ246" s="92"/>
      <c r="HTR246" s="92"/>
      <c r="HTS246" s="92"/>
      <c r="HTT246" s="92"/>
      <c r="HTU246" s="92"/>
      <c r="HTV246" s="92"/>
      <c r="HTW246" s="92"/>
      <c r="HTX246" s="92"/>
      <c r="HTY246" s="92"/>
      <c r="HTZ246" s="92"/>
      <c r="HUA246" s="92"/>
      <c r="HUB246" s="92"/>
      <c r="HUC246" s="92"/>
      <c r="HUD246" s="92"/>
      <c r="HUE246" s="92"/>
      <c r="HUF246" s="92"/>
      <c r="HUG246" s="92"/>
      <c r="HUH246" s="92"/>
      <c r="HUI246" s="92"/>
      <c r="HUJ246" s="92"/>
      <c r="HUK246" s="92"/>
      <c r="HUL246" s="92"/>
      <c r="HUM246" s="92"/>
      <c r="HUN246" s="92"/>
      <c r="HUO246" s="92"/>
      <c r="HUP246" s="92"/>
      <c r="HUQ246" s="92"/>
      <c r="HUR246" s="92"/>
      <c r="HUS246" s="92"/>
      <c r="HUT246" s="92"/>
      <c r="HUU246" s="92"/>
      <c r="HUV246" s="92"/>
      <c r="HUW246" s="92"/>
      <c r="HUX246" s="92"/>
      <c r="HUY246" s="92"/>
      <c r="HUZ246" s="92"/>
      <c r="HVA246" s="92"/>
      <c r="HVB246" s="92"/>
      <c r="HVC246" s="92"/>
      <c r="HVD246" s="92"/>
      <c r="HVE246" s="92"/>
      <c r="HVF246" s="92"/>
      <c r="HVG246" s="92"/>
      <c r="HVH246" s="92"/>
      <c r="HVI246" s="92"/>
      <c r="HVJ246" s="92"/>
      <c r="HVK246" s="92"/>
      <c r="HVL246" s="92"/>
      <c r="HVM246" s="92"/>
      <c r="HVN246" s="92"/>
      <c r="HVO246" s="92"/>
      <c r="HVP246" s="92"/>
      <c r="HVQ246" s="92"/>
      <c r="HVR246" s="92"/>
      <c r="HVS246" s="92"/>
      <c r="HVT246" s="92"/>
      <c r="HVU246" s="92"/>
      <c r="HVV246" s="92"/>
      <c r="HVW246" s="92"/>
      <c r="HVX246" s="92"/>
      <c r="HVY246" s="92"/>
      <c r="HVZ246" s="92"/>
      <c r="HWA246" s="92"/>
      <c r="HWB246" s="92"/>
      <c r="HWC246" s="92"/>
      <c r="HWD246" s="92"/>
      <c r="HWE246" s="92"/>
      <c r="HWF246" s="92"/>
      <c r="HWG246" s="92"/>
      <c r="HWH246" s="92"/>
      <c r="HWI246" s="92"/>
      <c r="HWJ246" s="92"/>
      <c r="HWK246" s="92"/>
      <c r="HWL246" s="92"/>
      <c r="HWM246" s="92"/>
      <c r="HWN246" s="92"/>
      <c r="HWO246" s="92"/>
      <c r="HWP246" s="92"/>
      <c r="HWQ246" s="92"/>
      <c r="HWR246" s="92"/>
      <c r="HWS246" s="92"/>
      <c r="HWT246" s="92"/>
      <c r="HWU246" s="92"/>
      <c r="HWV246" s="92"/>
      <c r="HWW246" s="92"/>
      <c r="HWX246" s="92"/>
      <c r="HWY246" s="92"/>
      <c r="HWZ246" s="92"/>
      <c r="HXA246" s="92"/>
      <c r="HXB246" s="92"/>
      <c r="HXC246" s="92"/>
      <c r="HXD246" s="92"/>
      <c r="HXE246" s="92"/>
      <c r="HXF246" s="92"/>
      <c r="HXG246" s="92"/>
      <c r="HXH246" s="92"/>
      <c r="HXI246" s="92"/>
      <c r="HXJ246" s="92"/>
      <c r="HXK246" s="92"/>
      <c r="HXL246" s="92"/>
      <c r="HXM246" s="92"/>
      <c r="HXN246" s="92"/>
      <c r="HXO246" s="92"/>
      <c r="HXP246" s="92"/>
      <c r="HXQ246" s="92"/>
      <c r="HXR246" s="92"/>
      <c r="HXS246" s="92"/>
      <c r="HXT246" s="92"/>
      <c r="HXU246" s="92"/>
      <c r="HXV246" s="92"/>
      <c r="HXW246" s="92"/>
      <c r="HXX246" s="92"/>
      <c r="HXY246" s="92"/>
      <c r="HXZ246" s="92"/>
      <c r="HYA246" s="92"/>
      <c r="HYB246" s="92"/>
      <c r="HYC246" s="92"/>
      <c r="HYD246" s="92"/>
      <c r="HYE246" s="92"/>
      <c r="HYF246" s="92"/>
      <c r="HYG246" s="92"/>
      <c r="HYH246" s="92"/>
      <c r="HYI246" s="92"/>
      <c r="HYJ246" s="92"/>
      <c r="HYK246" s="92"/>
      <c r="HYL246" s="92"/>
      <c r="HYM246" s="92"/>
      <c r="HYN246" s="92"/>
      <c r="HYO246" s="92"/>
      <c r="HYP246" s="92"/>
      <c r="HYQ246" s="92"/>
      <c r="HYR246" s="92"/>
      <c r="HYS246" s="92"/>
      <c r="HYT246" s="92"/>
      <c r="HYU246" s="92"/>
      <c r="HYV246" s="92"/>
      <c r="HYW246" s="92"/>
      <c r="HYX246" s="92"/>
      <c r="HYY246" s="92"/>
      <c r="HYZ246" s="92"/>
      <c r="HZA246" s="92"/>
      <c r="HZB246" s="92"/>
      <c r="HZC246" s="92"/>
      <c r="HZD246" s="92"/>
      <c r="HZE246" s="92"/>
      <c r="HZF246" s="92"/>
      <c r="HZG246" s="92"/>
      <c r="HZH246" s="92"/>
      <c r="HZI246" s="92"/>
      <c r="HZJ246" s="92"/>
      <c r="HZK246" s="92"/>
      <c r="HZL246" s="92"/>
      <c r="HZM246" s="92"/>
      <c r="HZN246" s="92"/>
      <c r="HZO246" s="92"/>
      <c r="HZP246" s="92"/>
      <c r="HZQ246" s="92"/>
      <c r="HZR246" s="92"/>
      <c r="HZS246" s="92"/>
      <c r="HZT246" s="92"/>
      <c r="HZU246" s="92"/>
      <c r="HZV246" s="92"/>
      <c r="HZW246" s="92"/>
      <c r="HZX246" s="92"/>
      <c r="HZY246" s="92"/>
      <c r="HZZ246" s="92"/>
      <c r="IAA246" s="92"/>
      <c r="IAB246" s="92"/>
      <c r="IAC246" s="92"/>
      <c r="IAD246" s="92"/>
      <c r="IAE246" s="92"/>
      <c r="IAF246" s="92"/>
      <c r="IAG246" s="92"/>
      <c r="IAH246" s="92"/>
      <c r="IAI246" s="92"/>
      <c r="IAJ246" s="92"/>
      <c r="IAK246" s="92"/>
      <c r="IAL246" s="92"/>
      <c r="IAM246" s="92"/>
      <c r="IAN246" s="92"/>
      <c r="IAO246" s="92"/>
      <c r="IAP246" s="92"/>
      <c r="IAQ246" s="92"/>
      <c r="IAR246" s="92"/>
      <c r="IAS246" s="92"/>
      <c r="IAT246" s="92"/>
      <c r="IAU246" s="92"/>
      <c r="IAV246" s="92"/>
      <c r="IAW246" s="92"/>
      <c r="IAX246" s="92"/>
      <c r="IAY246" s="92"/>
      <c r="IAZ246" s="92"/>
      <c r="IBA246" s="92"/>
      <c r="IBB246" s="92"/>
      <c r="IBC246" s="92"/>
      <c r="IBD246" s="92"/>
      <c r="IBE246" s="92"/>
      <c r="IBF246" s="92"/>
      <c r="IBG246" s="92"/>
      <c r="IBH246" s="92"/>
      <c r="IBI246" s="92"/>
      <c r="IBJ246" s="92"/>
      <c r="IBK246" s="92"/>
      <c r="IBL246" s="92"/>
      <c r="IBM246" s="92"/>
      <c r="IBN246" s="92"/>
      <c r="IBO246" s="92"/>
      <c r="IBP246" s="92"/>
      <c r="IBQ246" s="92"/>
      <c r="IBR246" s="92"/>
      <c r="IBS246" s="92"/>
      <c r="IBT246" s="92"/>
      <c r="IBU246" s="92"/>
      <c r="IBV246" s="92"/>
      <c r="IBW246" s="92"/>
      <c r="IBX246" s="92"/>
      <c r="IBY246" s="92"/>
      <c r="IBZ246" s="92"/>
      <c r="ICA246" s="92"/>
      <c r="ICB246" s="92"/>
      <c r="ICC246" s="92"/>
      <c r="ICD246" s="92"/>
      <c r="ICE246" s="92"/>
      <c r="ICF246" s="92"/>
      <c r="ICG246" s="92"/>
      <c r="ICH246" s="92"/>
      <c r="ICI246" s="92"/>
      <c r="ICJ246" s="92"/>
      <c r="ICK246" s="92"/>
      <c r="ICL246" s="92"/>
      <c r="ICM246" s="92"/>
      <c r="ICN246" s="92"/>
      <c r="ICO246" s="92"/>
      <c r="ICP246" s="92"/>
      <c r="ICQ246" s="92"/>
      <c r="ICR246" s="92"/>
      <c r="ICS246" s="92"/>
      <c r="ICT246" s="92"/>
      <c r="ICU246" s="92"/>
      <c r="ICV246" s="92"/>
      <c r="ICW246" s="92"/>
      <c r="ICX246" s="92"/>
      <c r="ICY246" s="92"/>
      <c r="ICZ246" s="92"/>
      <c r="IDA246" s="92"/>
      <c r="IDB246" s="92"/>
      <c r="IDC246" s="92"/>
      <c r="IDD246" s="92"/>
      <c r="IDE246" s="92"/>
      <c r="IDF246" s="92"/>
      <c r="IDG246" s="92"/>
      <c r="IDH246" s="92"/>
      <c r="IDI246" s="92"/>
      <c r="IDJ246" s="92"/>
      <c r="IDK246" s="92"/>
      <c r="IDL246" s="92"/>
      <c r="IDM246" s="92"/>
      <c r="IDN246" s="92"/>
      <c r="IDO246" s="92"/>
      <c r="IDP246" s="92"/>
      <c r="IDQ246" s="92"/>
      <c r="IDR246" s="92"/>
      <c r="IDS246" s="92"/>
      <c r="IDT246" s="92"/>
      <c r="IDU246" s="92"/>
      <c r="IDV246" s="92"/>
      <c r="IDW246" s="92"/>
      <c r="IDX246" s="92"/>
      <c r="IDY246" s="92"/>
      <c r="IDZ246" s="92"/>
      <c r="IEA246" s="92"/>
      <c r="IEB246" s="92"/>
      <c r="IEC246" s="92"/>
      <c r="IED246" s="92"/>
      <c r="IEE246" s="92"/>
      <c r="IEF246" s="92"/>
      <c r="IEG246" s="92"/>
      <c r="IEH246" s="92"/>
      <c r="IEI246" s="92"/>
      <c r="IEJ246" s="92"/>
      <c r="IEK246" s="92"/>
      <c r="IEL246" s="92"/>
      <c r="IEM246" s="92"/>
      <c r="IEN246" s="92"/>
      <c r="IEO246" s="92"/>
      <c r="IEP246" s="92"/>
      <c r="IEQ246" s="92"/>
      <c r="IER246" s="92"/>
      <c r="IES246" s="92"/>
      <c r="IET246" s="92"/>
      <c r="IEU246" s="92"/>
      <c r="IEV246" s="92"/>
      <c r="IEW246" s="92"/>
      <c r="IEX246" s="92"/>
      <c r="IEY246" s="92"/>
      <c r="IEZ246" s="92"/>
      <c r="IFA246" s="92"/>
      <c r="IFB246" s="92"/>
      <c r="IFC246" s="92"/>
      <c r="IFD246" s="92"/>
      <c r="IFE246" s="92"/>
      <c r="IFF246" s="92"/>
      <c r="IFG246" s="92"/>
      <c r="IFH246" s="92"/>
      <c r="IFI246" s="92"/>
      <c r="IFJ246" s="92"/>
      <c r="IFK246" s="92"/>
      <c r="IFL246" s="92"/>
      <c r="IFM246" s="92"/>
      <c r="IFN246" s="92"/>
      <c r="IFO246" s="92"/>
      <c r="IFP246" s="92"/>
      <c r="IFQ246" s="92"/>
      <c r="IFR246" s="92"/>
      <c r="IFS246" s="92"/>
      <c r="IFT246" s="92"/>
      <c r="IFU246" s="92"/>
      <c r="IFV246" s="92"/>
      <c r="IFW246" s="92"/>
      <c r="IFX246" s="92"/>
      <c r="IFY246" s="92"/>
      <c r="IFZ246" s="92"/>
      <c r="IGA246" s="92"/>
      <c r="IGB246" s="92"/>
      <c r="IGC246" s="92"/>
      <c r="IGD246" s="92"/>
      <c r="IGE246" s="92"/>
      <c r="IGF246" s="92"/>
      <c r="IGG246" s="92"/>
      <c r="IGH246" s="92"/>
      <c r="IGI246" s="92"/>
      <c r="IGJ246" s="92"/>
      <c r="IGK246" s="92"/>
      <c r="IGL246" s="92"/>
      <c r="IGM246" s="92"/>
      <c r="IGN246" s="92"/>
      <c r="IGO246" s="92"/>
      <c r="IGP246" s="92"/>
      <c r="IGQ246" s="92"/>
      <c r="IGR246" s="92"/>
      <c r="IGS246" s="92"/>
      <c r="IGT246" s="92"/>
      <c r="IGU246" s="92"/>
      <c r="IGV246" s="92"/>
      <c r="IGW246" s="92"/>
      <c r="IGX246" s="92"/>
      <c r="IGY246" s="92"/>
      <c r="IGZ246" s="92"/>
      <c r="IHA246" s="92"/>
      <c r="IHB246" s="92"/>
      <c r="IHC246" s="92"/>
      <c r="IHD246" s="92"/>
      <c r="IHE246" s="92"/>
      <c r="IHF246" s="92"/>
      <c r="IHG246" s="92"/>
      <c r="IHH246" s="92"/>
      <c r="IHI246" s="92"/>
      <c r="IHJ246" s="92"/>
      <c r="IHK246" s="92"/>
      <c r="IHL246" s="92"/>
      <c r="IHM246" s="92"/>
      <c r="IHN246" s="92"/>
      <c r="IHO246" s="92"/>
      <c r="IHP246" s="92"/>
      <c r="IHQ246" s="92"/>
      <c r="IHR246" s="92"/>
      <c r="IHS246" s="92"/>
      <c r="IHT246" s="92"/>
      <c r="IHU246" s="92"/>
      <c r="IHV246" s="92"/>
      <c r="IHW246" s="92"/>
      <c r="IHX246" s="92"/>
      <c r="IHY246" s="92"/>
      <c r="IHZ246" s="92"/>
      <c r="IIA246" s="92"/>
      <c r="IIB246" s="92"/>
      <c r="IIC246" s="92"/>
      <c r="IID246" s="92"/>
      <c r="IIE246" s="92"/>
      <c r="IIF246" s="92"/>
      <c r="IIG246" s="92"/>
      <c r="IIH246" s="92"/>
      <c r="III246" s="92"/>
      <c r="IIJ246" s="92"/>
      <c r="IIK246" s="92"/>
      <c r="IIL246" s="92"/>
      <c r="IIM246" s="92"/>
      <c r="IIN246" s="92"/>
      <c r="IIO246" s="92"/>
      <c r="IIP246" s="92"/>
      <c r="IIQ246" s="92"/>
      <c r="IIR246" s="92"/>
      <c r="IIS246" s="92"/>
      <c r="IIT246" s="92"/>
      <c r="IIU246" s="92"/>
      <c r="IIV246" s="92"/>
      <c r="IIW246" s="92"/>
      <c r="IIX246" s="92"/>
      <c r="IIY246" s="92"/>
      <c r="IIZ246" s="92"/>
      <c r="IJA246" s="92"/>
      <c r="IJB246" s="92"/>
      <c r="IJC246" s="92"/>
      <c r="IJD246" s="92"/>
      <c r="IJE246" s="92"/>
      <c r="IJF246" s="92"/>
      <c r="IJG246" s="92"/>
      <c r="IJH246" s="92"/>
      <c r="IJI246" s="92"/>
      <c r="IJJ246" s="92"/>
      <c r="IJK246" s="92"/>
      <c r="IJL246" s="92"/>
      <c r="IJM246" s="92"/>
      <c r="IJN246" s="92"/>
      <c r="IJO246" s="92"/>
      <c r="IJP246" s="92"/>
      <c r="IJQ246" s="92"/>
      <c r="IJR246" s="92"/>
      <c r="IJS246" s="92"/>
      <c r="IJT246" s="92"/>
      <c r="IJU246" s="92"/>
      <c r="IJV246" s="92"/>
      <c r="IJW246" s="92"/>
      <c r="IJX246" s="92"/>
      <c r="IJY246" s="92"/>
      <c r="IJZ246" s="92"/>
      <c r="IKA246" s="92"/>
      <c r="IKB246" s="92"/>
      <c r="IKC246" s="92"/>
      <c r="IKD246" s="92"/>
      <c r="IKE246" s="92"/>
      <c r="IKF246" s="92"/>
      <c r="IKG246" s="92"/>
      <c r="IKH246" s="92"/>
      <c r="IKI246" s="92"/>
      <c r="IKJ246" s="92"/>
      <c r="IKK246" s="92"/>
      <c r="IKL246" s="92"/>
      <c r="IKM246" s="92"/>
      <c r="IKN246" s="92"/>
      <c r="IKO246" s="92"/>
      <c r="IKP246" s="92"/>
      <c r="IKQ246" s="92"/>
      <c r="IKR246" s="92"/>
      <c r="IKS246" s="92"/>
      <c r="IKT246" s="92"/>
      <c r="IKU246" s="92"/>
      <c r="IKV246" s="92"/>
      <c r="IKW246" s="92"/>
      <c r="IKX246" s="92"/>
      <c r="IKY246" s="92"/>
      <c r="IKZ246" s="92"/>
      <c r="ILA246" s="92"/>
      <c r="ILB246" s="92"/>
      <c r="ILC246" s="92"/>
      <c r="ILD246" s="92"/>
      <c r="ILE246" s="92"/>
      <c r="ILF246" s="92"/>
      <c r="ILG246" s="92"/>
      <c r="ILH246" s="92"/>
      <c r="ILI246" s="92"/>
      <c r="ILJ246" s="92"/>
      <c r="ILK246" s="92"/>
      <c r="ILL246" s="92"/>
      <c r="ILM246" s="92"/>
      <c r="ILN246" s="92"/>
      <c r="ILO246" s="92"/>
      <c r="ILP246" s="92"/>
      <c r="ILQ246" s="92"/>
      <c r="ILR246" s="92"/>
      <c r="ILS246" s="92"/>
      <c r="ILT246" s="92"/>
      <c r="ILU246" s="92"/>
      <c r="ILV246" s="92"/>
      <c r="ILW246" s="92"/>
      <c r="ILX246" s="92"/>
      <c r="ILY246" s="92"/>
      <c r="ILZ246" s="92"/>
      <c r="IMA246" s="92"/>
      <c r="IMB246" s="92"/>
      <c r="IMC246" s="92"/>
      <c r="IMD246" s="92"/>
      <c r="IME246" s="92"/>
      <c r="IMF246" s="92"/>
      <c r="IMG246" s="92"/>
      <c r="IMH246" s="92"/>
      <c r="IMI246" s="92"/>
      <c r="IMJ246" s="92"/>
      <c r="IMK246" s="92"/>
      <c r="IML246" s="92"/>
      <c r="IMM246" s="92"/>
      <c r="IMN246" s="92"/>
      <c r="IMO246" s="92"/>
      <c r="IMP246" s="92"/>
      <c r="IMQ246" s="92"/>
      <c r="IMR246" s="92"/>
      <c r="IMS246" s="92"/>
      <c r="IMT246" s="92"/>
      <c r="IMU246" s="92"/>
      <c r="IMV246" s="92"/>
      <c r="IMW246" s="92"/>
      <c r="IMX246" s="92"/>
      <c r="IMY246" s="92"/>
      <c r="IMZ246" s="92"/>
      <c r="INA246" s="92"/>
      <c r="INB246" s="92"/>
      <c r="INC246" s="92"/>
      <c r="IND246" s="92"/>
      <c r="INE246" s="92"/>
      <c r="INF246" s="92"/>
      <c r="ING246" s="92"/>
      <c r="INH246" s="92"/>
      <c r="INI246" s="92"/>
      <c r="INJ246" s="92"/>
      <c r="INK246" s="92"/>
      <c r="INL246" s="92"/>
      <c r="INM246" s="92"/>
      <c r="INN246" s="92"/>
      <c r="INO246" s="92"/>
      <c r="INP246" s="92"/>
      <c r="INQ246" s="92"/>
      <c r="INR246" s="92"/>
      <c r="INS246" s="92"/>
      <c r="INT246" s="92"/>
      <c r="INU246" s="92"/>
      <c r="INV246" s="92"/>
      <c r="INW246" s="92"/>
      <c r="INX246" s="92"/>
      <c r="INY246" s="92"/>
      <c r="INZ246" s="92"/>
      <c r="IOA246" s="92"/>
      <c r="IOB246" s="92"/>
      <c r="IOC246" s="92"/>
      <c r="IOD246" s="92"/>
      <c r="IOE246" s="92"/>
      <c r="IOF246" s="92"/>
      <c r="IOG246" s="92"/>
      <c r="IOH246" s="92"/>
      <c r="IOI246" s="92"/>
      <c r="IOJ246" s="92"/>
      <c r="IOK246" s="92"/>
      <c r="IOL246" s="92"/>
      <c r="IOM246" s="92"/>
      <c r="ION246" s="92"/>
      <c r="IOO246" s="92"/>
      <c r="IOP246" s="92"/>
      <c r="IOQ246" s="92"/>
      <c r="IOR246" s="92"/>
      <c r="IOS246" s="92"/>
      <c r="IOT246" s="92"/>
      <c r="IOU246" s="92"/>
      <c r="IOV246" s="92"/>
      <c r="IOW246" s="92"/>
      <c r="IOX246" s="92"/>
      <c r="IOY246" s="92"/>
      <c r="IOZ246" s="92"/>
      <c r="IPA246" s="92"/>
      <c r="IPB246" s="92"/>
      <c r="IPC246" s="92"/>
      <c r="IPD246" s="92"/>
      <c r="IPE246" s="92"/>
      <c r="IPF246" s="92"/>
      <c r="IPG246" s="92"/>
      <c r="IPH246" s="92"/>
      <c r="IPI246" s="92"/>
      <c r="IPJ246" s="92"/>
      <c r="IPK246" s="92"/>
      <c r="IPL246" s="92"/>
      <c r="IPM246" s="92"/>
      <c r="IPN246" s="92"/>
      <c r="IPO246" s="92"/>
      <c r="IPP246" s="92"/>
      <c r="IPQ246" s="92"/>
      <c r="IPR246" s="92"/>
      <c r="IPS246" s="92"/>
      <c r="IPT246" s="92"/>
      <c r="IPU246" s="92"/>
      <c r="IPV246" s="92"/>
      <c r="IPW246" s="92"/>
      <c r="IPX246" s="92"/>
      <c r="IPY246" s="92"/>
      <c r="IPZ246" s="92"/>
      <c r="IQA246" s="92"/>
      <c r="IQB246" s="92"/>
      <c r="IQC246" s="92"/>
      <c r="IQD246" s="92"/>
      <c r="IQE246" s="92"/>
      <c r="IQF246" s="92"/>
      <c r="IQG246" s="92"/>
      <c r="IQH246" s="92"/>
      <c r="IQI246" s="92"/>
      <c r="IQJ246" s="92"/>
      <c r="IQK246" s="92"/>
      <c r="IQL246" s="92"/>
      <c r="IQM246" s="92"/>
      <c r="IQN246" s="92"/>
      <c r="IQO246" s="92"/>
      <c r="IQP246" s="92"/>
      <c r="IQQ246" s="92"/>
      <c r="IQR246" s="92"/>
      <c r="IQS246" s="92"/>
      <c r="IQT246" s="92"/>
      <c r="IQU246" s="92"/>
      <c r="IQV246" s="92"/>
      <c r="IQW246" s="92"/>
      <c r="IQX246" s="92"/>
      <c r="IQY246" s="92"/>
      <c r="IQZ246" s="92"/>
      <c r="IRA246" s="92"/>
      <c r="IRB246" s="92"/>
      <c r="IRC246" s="92"/>
      <c r="IRD246" s="92"/>
      <c r="IRE246" s="92"/>
      <c r="IRF246" s="92"/>
      <c r="IRG246" s="92"/>
      <c r="IRH246" s="92"/>
      <c r="IRI246" s="92"/>
      <c r="IRJ246" s="92"/>
      <c r="IRK246" s="92"/>
      <c r="IRL246" s="92"/>
      <c r="IRM246" s="92"/>
      <c r="IRN246" s="92"/>
      <c r="IRO246" s="92"/>
      <c r="IRP246" s="92"/>
      <c r="IRQ246" s="92"/>
      <c r="IRR246" s="92"/>
      <c r="IRS246" s="92"/>
      <c r="IRT246" s="92"/>
      <c r="IRU246" s="92"/>
      <c r="IRV246" s="92"/>
      <c r="IRW246" s="92"/>
      <c r="IRX246" s="92"/>
      <c r="IRY246" s="92"/>
      <c r="IRZ246" s="92"/>
      <c r="ISA246" s="92"/>
      <c r="ISB246" s="92"/>
      <c r="ISC246" s="92"/>
      <c r="ISD246" s="92"/>
      <c r="ISE246" s="92"/>
      <c r="ISF246" s="92"/>
      <c r="ISG246" s="92"/>
      <c r="ISH246" s="92"/>
      <c r="ISI246" s="92"/>
      <c r="ISJ246" s="92"/>
      <c r="ISK246" s="92"/>
      <c r="ISL246" s="92"/>
      <c r="ISM246" s="92"/>
      <c r="ISN246" s="92"/>
      <c r="ISO246" s="92"/>
      <c r="ISP246" s="92"/>
      <c r="ISQ246" s="92"/>
      <c r="ISR246" s="92"/>
      <c r="ISS246" s="92"/>
      <c r="IST246" s="92"/>
      <c r="ISU246" s="92"/>
      <c r="ISV246" s="92"/>
      <c r="ISW246" s="92"/>
      <c r="ISX246" s="92"/>
      <c r="ISY246" s="92"/>
      <c r="ISZ246" s="92"/>
      <c r="ITA246" s="92"/>
      <c r="ITB246" s="92"/>
      <c r="ITC246" s="92"/>
      <c r="ITD246" s="92"/>
      <c r="ITE246" s="92"/>
      <c r="ITF246" s="92"/>
      <c r="ITG246" s="92"/>
      <c r="ITH246" s="92"/>
      <c r="ITI246" s="92"/>
      <c r="ITJ246" s="92"/>
      <c r="ITK246" s="92"/>
      <c r="ITL246" s="92"/>
      <c r="ITM246" s="92"/>
      <c r="ITN246" s="92"/>
      <c r="ITO246" s="92"/>
      <c r="ITP246" s="92"/>
      <c r="ITQ246" s="92"/>
      <c r="ITR246" s="92"/>
      <c r="ITS246" s="92"/>
      <c r="ITT246" s="92"/>
      <c r="ITU246" s="92"/>
      <c r="ITV246" s="92"/>
      <c r="ITW246" s="92"/>
      <c r="ITX246" s="92"/>
      <c r="ITY246" s="92"/>
      <c r="ITZ246" s="92"/>
      <c r="IUA246" s="92"/>
      <c r="IUB246" s="92"/>
      <c r="IUC246" s="92"/>
      <c r="IUD246" s="92"/>
      <c r="IUE246" s="92"/>
      <c r="IUF246" s="92"/>
      <c r="IUG246" s="92"/>
      <c r="IUH246" s="92"/>
      <c r="IUI246" s="92"/>
      <c r="IUJ246" s="92"/>
      <c r="IUK246" s="92"/>
      <c r="IUL246" s="92"/>
      <c r="IUM246" s="92"/>
      <c r="IUN246" s="92"/>
      <c r="IUO246" s="92"/>
      <c r="IUP246" s="92"/>
      <c r="IUQ246" s="92"/>
      <c r="IUR246" s="92"/>
      <c r="IUS246" s="92"/>
      <c r="IUT246" s="92"/>
      <c r="IUU246" s="92"/>
      <c r="IUV246" s="92"/>
      <c r="IUW246" s="92"/>
      <c r="IUX246" s="92"/>
      <c r="IUY246" s="92"/>
      <c r="IUZ246" s="92"/>
      <c r="IVA246" s="92"/>
      <c r="IVB246" s="92"/>
      <c r="IVC246" s="92"/>
      <c r="IVD246" s="92"/>
      <c r="IVE246" s="92"/>
      <c r="IVF246" s="92"/>
      <c r="IVG246" s="92"/>
      <c r="IVH246" s="92"/>
      <c r="IVI246" s="92"/>
      <c r="IVJ246" s="92"/>
      <c r="IVK246" s="92"/>
      <c r="IVL246" s="92"/>
      <c r="IVM246" s="92"/>
      <c r="IVN246" s="92"/>
      <c r="IVO246" s="92"/>
      <c r="IVP246" s="92"/>
      <c r="IVQ246" s="92"/>
      <c r="IVR246" s="92"/>
      <c r="IVS246" s="92"/>
      <c r="IVT246" s="92"/>
      <c r="IVU246" s="92"/>
      <c r="IVV246" s="92"/>
      <c r="IVW246" s="92"/>
      <c r="IVX246" s="92"/>
      <c r="IVY246" s="92"/>
      <c r="IVZ246" s="92"/>
      <c r="IWA246" s="92"/>
      <c r="IWB246" s="92"/>
      <c r="IWC246" s="92"/>
      <c r="IWD246" s="92"/>
      <c r="IWE246" s="92"/>
      <c r="IWF246" s="92"/>
      <c r="IWG246" s="92"/>
      <c r="IWH246" s="92"/>
      <c r="IWI246" s="92"/>
      <c r="IWJ246" s="92"/>
      <c r="IWK246" s="92"/>
      <c r="IWL246" s="92"/>
      <c r="IWM246" s="92"/>
      <c r="IWN246" s="92"/>
      <c r="IWO246" s="92"/>
      <c r="IWP246" s="92"/>
      <c r="IWQ246" s="92"/>
      <c r="IWR246" s="92"/>
      <c r="IWS246" s="92"/>
      <c r="IWT246" s="92"/>
      <c r="IWU246" s="92"/>
      <c r="IWV246" s="92"/>
      <c r="IWW246" s="92"/>
      <c r="IWX246" s="92"/>
      <c r="IWY246" s="92"/>
      <c r="IWZ246" s="92"/>
      <c r="IXA246" s="92"/>
      <c r="IXB246" s="92"/>
      <c r="IXC246" s="92"/>
      <c r="IXD246" s="92"/>
      <c r="IXE246" s="92"/>
      <c r="IXF246" s="92"/>
      <c r="IXG246" s="92"/>
      <c r="IXH246" s="92"/>
      <c r="IXI246" s="92"/>
      <c r="IXJ246" s="92"/>
      <c r="IXK246" s="92"/>
      <c r="IXL246" s="92"/>
      <c r="IXM246" s="92"/>
      <c r="IXN246" s="92"/>
      <c r="IXO246" s="92"/>
      <c r="IXP246" s="92"/>
      <c r="IXQ246" s="92"/>
      <c r="IXR246" s="92"/>
      <c r="IXS246" s="92"/>
      <c r="IXT246" s="92"/>
      <c r="IXU246" s="92"/>
      <c r="IXV246" s="92"/>
      <c r="IXW246" s="92"/>
      <c r="IXX246" s="92"/>
      <c r="IXY246" s="92"/>
      <c r="IXZ246" s="92"/>
      <c r="IYA246" s="92"/>
      <c r="IYB246" s="92"/>
      <c r="IYC246" s="92"/>
      <c r="IYD246" s="92"/>
      <c r="IYE246" s="92"/>
      <c r="IYF246" s="92"/>
      <c r="IYG246" s="92"/>
      <c r="IYH246" s="92"/>
      <c r="IYI246" s="92"/>
      <c r="IYJ246" s="92"/>
      <c r="IYK246" s="92"/>
      <c r="IYL246" s="92"/>
      <c r="IYM246" s="92"/>
      <c r="IYN246" s="92"/>
      <c r="IYO246" s="92"/>
      <c r="IYP246" s="92"/>
      <c r="IYQ246" s="92"/>
      <c r="IYR246" s="92"/>
      <c r="IYS246" s="92"/>
      <c r="IYT246" s="92"/>
      <c r="IYU246" s="92"/>
      <c r="IYV246" s="92"/>
      <c r="IYW246" s="92"/>
      <c r="IYX246" s="92"/>
      <c r="IYY246" s="92"/>
      <c r="IYZ246" s="92"/>
      <c r="IZA246" s="92"/>
      <c r="IZB246" s="92"/>
      <c r="IZC246" s="92"/>
      <c r="IZD246" s="92"/>
      <c r="IZE246" s="92"/>
      <c r="IZF246" s="92"/>
      <c r="IZG246" s="92"/>
      <c r="IZH246" s="92"/>
      <c r="IZI246" s="92"/>
      <c r="IZJ246" s="92"/>
      <c r="IZK246" s="92"/>
      <c r="IZL246" s="92"/>
      <c r="IZM246" s="92"/>
      <c r="IZN246" s="92"/>
      <c r="IZO246" s="92"/>
      <c r="IZP246" s="92"/>
      <c r="IZQ246" s="92"/>
      <c r="IZR246" s="92"/>
      <c r="IZS246" s="92"/>
      <c r="IZT246" s="92"/>
      <c r="IZU246" s="92"/>
      <c r="IZV246" s="92"/>
      <c r="IZW246" s="92"/>
      <c r="IZX246" s="92"/>
      <c r="IZY246" s="92"/>
      <c r="IZZ246" s="92"/>
      <c r="JAA246" s="92"/>
      <c r="JAB246" s="92"/>
      <c r="JAC246" s="92"/>
      <c r="JAD246" s="92"/>
      <c r="JAE246" s="92"/>
      <c r="JAF246" s="92"/>
      <c r="JAG246" s="92"/>
      <c r="JAH246" s="92"/>
      <c r="JAI246" s="92"/>
      <c r="JAJ246" s="92"/>
      <c r="JAK246" s="92"/>
      <c r="JAL246" s="92"/>
      <c r="JAM246" s="92"/>
      <c r="JAN246" s="92"/>
      <c r="JAO246" s="92"/>
      <c r="JAP246" s="92"/>
      <c r="JAQ246" s="92"/>
      <c r="JAR246" s="92"/>
      <c r="JAS246" s="92"/>
      <c r="JAT246" s="92"/>
      <c r="JAU246" s="92"/>
      <c r="JAV246" s="92"/>
      <c r="JAW246" s="92"/>
      <c r="JAX246" s="92"/>
      <c r="JAY246" s="92"/>
      <c r="JAZ246" s="92"/>
      <c r="JBA246" s="92"/>
      <c r="JBB246" s="92"/>
      <c r="JBC246" s="92"/>
      <c r="JBD246" s="92"/>
      <c r="JBE246" s="92"/>
      <c r="JBF246" s="92"/>
      <c r="JBG246" s="92"/>
      <c r="JBH246" s="92"/>
      <c r="JBI246" s="92"/>
      <c r="JBJ246" s="92"/>
      <c r="JBK246" s="92"/>
      <c r="JBL246" s="92"/>
      <c r="JBM246" s="92"/>
      <c r="JBN246" s="92"/>
      <c r="JBO246" s="92"/>
      <c r="JBP246" s="92"/>
      <c r="JBQ246" s="92"/>
      <c r="JBR246" s="92"/>
      <c r="JBS246" s="92"/>
      <c r="JBT246" s="92"/>
      <c r="JBU246" s="92"/>
      <c r="JBV246" s="92"/>
      <c r="JBW246" s="92"/>
      <c r="JBX246" s="92"/>
      <c r="JBY246" s="92"/>
      <c r="JBZ246" s="92"/>
      <c r="JCA246" s="92"/>
      <c r="JCB246" s="92"/>
      <c r="JCC246" s="92"/>
      <c r="JCD246" s="92"/>
      <c r="JCE246" s="92"/>
      <c r="JCF246" s="92"/>
      <c r="JCG246" s="92"/>
      <c r="JCH246" s="92"/>
      <c r="JCI246" s="92"/>
      <c r="JCJ246" s="92"/>
      <c r="JCK246" s="92"/>
      <c r="JCL246" s="92"/>
      <c r="JCM246" s="92"/>
      <c r="JCN246" s="92"/>
      <c r="JCO246" s="92"/>
      <c r="JCP246" s="92"/>
      <c r="JCQ246" s="92"/>
      <c r="JCR246" s="92"/>
      <c r="JCS246" s="92"/>
      <c r="JCT246" s="92"/>
      <c r="JCU246" s="92"/>
      <c r="JCV246" s="92"/>
      <c r="JCW246" s="92"/>
      <c r="JCX246" s="92"/>
      <c r="JCY246" s="92"/>
      <c r="JCZ246" s="92"/>
      <c r="JDA246" s="92"/>
      <c r="JDB246" s="92"/>
      <c r="JDC246" s="92"/>
      <c r="JDD246" s="92"/>
      <c r="JDE246" s="92"/>
      <c r="JDF246" s="92"/>
      <c r="JDG246" s="92"/>
      <c r="JDH246" s="92"/>
      <c r="JDI246" s="92"/>
      <c r="JDJ246" s="92"/>
      <c r="JDK246" s="92"/>
      <c r="JDL246" s="92"/>
      <c r="JDM246" s="92"/>
      <c r="JDN246" s="92"/>
      <c r="JDO246" s="92"/>
      <c r="JDP246" s="92"/>
      <c r="JDQ246" s="92"/>
      <c r="JDR246" s="92"/>
      <c r="JDS246" s="92"/>
      <c r="JDT246" s="92"/>
      <c r="JDU246" s="92"/>
      <c r="JDV246" s="92"/>
      <c r="JDW246" s="92"/>
      <c r="JDX246" s="92"/>
      <c r="JDY246" s="92"/>
      <c r="JDZ246" s="92"/>
      <c r="JEA246" s="92"/>
      <c r="JEB246" s="92"/>
      <c r="JEC246" s="92"/>
      <c r="JED246" s="92"/>
      <c r="JEE246" s="92"/>
      <c r="JEF246" s="92"/>
      <c r="JEG246" s="92"/>
      <c r="JEH246" s="92"/>
      <c r="JEI246" s="92"/>
      <c r="JEJ246" s="92"/>
      <c r="JEK246" s="92"/>
      <c r="JEL246" s="92"/>
      <c r="JEM246" s="92"/>
      <c r="JEN246" s="92"/>
      <c r="JEO246" s="92"/>
      <c r="JEP246" s="92"/>
      <c r="JEQ246" s="92"/>
      <c r="JER246" s="92"/>
      <c r="JES246" s="92"/>
      <c r="JET246" s="92"/>
      <c r="JEU246" s="92"/>
      <c r="JEV246" s="92"/>
      <c r="JEW246" s="92"/>
      <c r="JEX246" s="92"/>
      <c r="JEY246" s="92"/>
      <c r="JEZ246" s="92"/>
      <c r="JFA246" s="92"/>
      <c r="JFB246" s="92"/>
      <c r="JFC246" s="92"/>
      <c r="JFD246" s="92"/>
      <c r="JFE246" s="92"/>
      <c r="JFF246" s="92"/>
      <c r="JFG246" s="92"/>
      <c r="JFH246" s="92"/>
      <c r="JFI246" s="92"/>
      <c r="JFJ246" s="92"/>
      <c r="JFK246" s="92"/>
      <c r="JFL246" s="92"/>
      <c r="JFM246" s="92"/>
      <c r="JFN246" s="92"/>
      <c r="JFO246" s="92"/>
      <c r="JFP246" s="92"/>
      <c r="JFQ246" s="92"/>
      <c r="JFR246" s="92"/>
      <c r="JFS246" s="92"/>
      <c r="JFT246" s="92"/>
      <c r="JFU246" s="92"/>
      <c r="JFV246" s="92"/>
      <c r="JFW246" s="92"/>
      <c r="JFX246" s="92"/>
      <c r="JFY246" s="92"/>
      <c r="JFZ246" s="92"/>
      <c r="JGA246" s="92"/>
      <c r="JGB246" s="92"/>
      <c r="JGC246" s="92"/>
      <c r="JGD246" s="92"/>
      <c r="JGE246" s="92"/>
      <c r="JGF246" s="92"/>
      <c r="JGG246" s="92"/>
      <c r="JGH246" s="92"/>
      <c r="JGI246" s="92"/>
      <c r="JGJ246" s="92"/>
      <c r="JGK246" s="92"/>
      <c r="JGL246" s="92"/>
      <c r="JGM246" s="92"/>
      <c r="JGN246" s="92"/>
      <c r="JGO246" s="92"/>
      <c r="JGP246" s="92"/>
      <c r="JGQ246" s="92"/>
      <c r="JGR246" s="92"/>
      <c r="JGS246" s="92"/>
      <c r="JGT246" s="92"/>
      <c r="JGU246" s="92"/>
      <c r="JGV246" s="92"/>
      <c r="JGW246" s="92"/>
      <c r="JGX246" s="92"/>
      <c r="JGY246" s="92"/>
      <c r="JGZ246" s="92"/>
      <c r="JHA246" s="92"/>
      <c r="JHB246" s="92"/>
      <c r="JHC246" s="92"/>
      <c r="JHD246" s="92"/>
      <c r="JHE246" s="92"/>
      <c r="JHF246" s="92"/>
      <c r="JHG246" s="92"/>
      <c r="JHH246" s="92"/>
      <c r="JHI246" s="92"/>
      <c r="JHJ246" s="92"/>
      <c r="JHK246" s="92"/>
      <c r="JHL246" s="92"/>
      <c r="JHM246" s="92"/>
      <c r="JHN246" s="92"/>
      <c r="JHO246" s="92"/>
      <c r="JHP246" s="92"/>
      <c r="JHQ246" s="92"/>
      <c r="JHR246" s="92"/>
      <c r="JHS246" s="92"/>
      <c r="JHT246" s="92"/>
      <c r="JHU246" s="92"/>
      <c r="JHV246" s="92"/>
      <c r="JHW246" s="92"/>
      <c r="JHX246" s="92"/>
      <c r="JHY246" s="92"/>
      <c r="JHZ246" s="92"/>
      <c r="JIA246" s="92"/>
      <c r="JIB246" s="92"/>
      <c r="JIC246" s="92"/>
      <c r="JID246" s="92"/>
      <c r="JIE246" s="92"/>
      <c r="JIF246" s="92"/>
      <c r="JIG246" s="92"/>
      <c r="JIH246" s="92"/>
      <c r="JII246" s="92"/>
      <c r="JIJ246" s="92"/>
      <c r="JIK246" s="92"/>
      <c r="JIL246" s="92"/>
      <c r="JIM246" s="92"/>
      <c r="JIN246" s="92"/>
      <c r="JIO246" s="92"/>
      <c r="JIP246" s="92"/>
      <c r="JIQ246" s="92"/>
      <c r="JIR246" s="92"/>
      <c r="JIS246" s="92"/>
      <c r="JIT246" s="92"/>
      <c r="JIU246" s="92"/>
      <c r="JIV246" s="92"/>
      <c r="JIW246" s="92"/>
      <c r="JIX246" s="92"/>
      <c r="JIY246" s="92"/>
      <c r="JIZ246" s="92"/>
      <c r="JJA246" s="92"/>
      <c r="JJB246" s="92"/>
      <c r="JJC246" s="92"/>
      <c r="JJD246" s="92"/>
      <c r="JJE246" s="92"/>
      <c r="JJF246" s="92"/>
      <c r="JJG246" s="92"/>
      <c r="JJH246" s="92"/>
      <c r="JJI246" s="92"/>
      <c r="JJJ246" s="92"/>
      <c r="JJK246" s="92"/>
      <c r="JJL246" s="92"/>
      <c r="JJM246" s="92"/>
      <c r="JJN246" s="92"/>
      <c r="JJO246" s="92"/>
      <c r="JJP246" s="92"/>
      <c r="JJQ246" s="92"/>
      <c r="JJR246" s="92"/>
      <c r="JJS246" s="92"/>
      <c r="JJT246" s="92"/>
      <c r="JJU246" s="92"/>
      <c r="JJV246" s="92"/>
      <c r="JJW246" s="92"/>
      <c r="JJX246" s="92"/>
      <c r="JJY246" s="92"/>
      <c r="JJZ246" s="92"/>
      <c r="JKA246" s="92"/>
      <c r="JKB246" s="92"/>
      <c r="JKC246" s="92"/>
      <c r="JKD246" s="92"/>
      <c r="JKE246" s="92"/>
      <c r="JKF246" s="92"/>
      <c r="JKG246" s="92"/>
      <c r="JKH246" s="92"/>
      <c r="JKI246" s="92"/>
      <c r="JKJ246" s="92"/>
      <c r="JKK246" s="92"/>
      <c r="JKL246" s="92"/>
      <c r="JKM246" s="92"/>
      <c r="JKN246" s="92"/>
      <c r="JKO246" s="92"/>
      <c r="JKP246" s="92"/>
      <c r="JKQ246" s="92"/>
      <c r="JKR246" s="92"/>
      <c r="JKS246" s="92"/>
      <c r="JKT246" s="92"/>
      <c r="JKU246" s="92"/>
      <c r="JKV246" s="92"/>
      <c r="JKW246" s="92"/>
      <c r="JKX246" s="92"/>
      <c r="JKY246" s="92"/>
      <c r="JKZ246" s="92"/>
      <c r="JLA246" s="92"/>
      <c r="JLB246" s="92"/>
      <c r="JLC246" s="92"/>
      <c r="JLD246" s="92"/>
      <c r="JLE246" s="92"/>
      <c r="JLF246" s="92"/>
      <c r="JLG246" s="92"/>
      <c r="JLH246" s="92"/>
      <c r="JLI246" s="92"/>
      <c r="JLJ246" s="92"/>
      <c r="JLK246" s="92"/>
      <c r="JLL246" s="92"/>
      <c r="JLM246" s="92"/>
      <c r="JLN246" s="92"/>
      <c r="JLO246" s="92"/>
      <c r="JLP246" s="92"/>
      <c r="JLQ246" s="92"/>
      <c r="JLR246" s="92"/>
      <c r="JLS246" s="92"/>
      <c r="JLT246" s="92"/>
      <c r="JLU246" s="92"/>
      <c r="JLV246" s="92"/>
      <c r="JLW246" s="92"/>
      <c r="JLX246" s="92"/>
      <c r="JLY246" s="92"/>
      <c r="JLZ246" s="92"/>
      <c r="JMA246" s="92"/>
      <c r="JMB246" s="92"/>
      <c r="JMC246" s="92"/>
      <c r="JMD246" s="92"/>
      <c r="JME246" s="92"/>
      <c r="JMF246" s="92"/>
      <c r="JMG246" s="92"/>
      <c r="JMH246" s="92"/>
      <c r="JMI246" s="92"/>
      <c r="JMJ246" s="92"/>
      <c r="JMK246" s="92"/>
      <c r="JML246" s="92"/>
      <c r="JMM246" s="92"/>
      <c r="JMN246" s="92"/>
      <c r="JMO246" s="92"/>
      <c r="JMP246" s="92"/>
      <c r="JMQ246" s="92"/>
      <c r="JMR246" s="92"/>
      <c r="JMS246" s="92"/>
      <c r="JMT246" s="92"/>
      <c r="JMU246" s="92"/>
      <c r="JMV246" s="92"/>
      <c r="JMW246" s="92"/>
      <c r="JMX246" s="92"/>
      <c r="JMY246" s="92"/>
      <c r="JMZ246" s="92"/>
      <c r="JNA246" s="92"/>
      <c r="JNB246" s="92"/>
      <c r="JNC246" s="92"/>
      <c r="JND246" s="92"/>
      <c r="JNE246" s="92"/>
      <c r="JNF246" s="92"/>
      <c r="JNG246" s="92"/>
      <c r="JNH246" s="92"/>
      <c r="JNI246" s="92"/>
      <c r="JNJ246" s="92"/>
      <c r="JNK246" s="92"/>
      <c r="JNL246" s="92"/>
      <c r="JNM246" s="92"/>
      <c r="JNN246" s="92"/>
      <c r="JNO246" s="92"/>
      <c r="JNP246" s="92"/>
      <c r="JNQ246" s="92"/>
      <c r="JNR246" s="92"/>
      <c r="JNS246" s="92"/>
      <c r="JNT246" s="92"/>
      <c r="JNU246" s="92"/>
      <c r="JNV246" s="92"/>
      <c r="JNW246" s="92"/>
      <c r="JNX246" s="92"/>
      <c r="JNY246" s="92"/>
      <c r="JNZ246" s="92"/>
      <c r="JOA246" s="92"/>
      <c r="JOB246" s="92"/>
      <c r="JOC246" s="92"/>
      <c r="JOD246" s="92"/>
      <c r="JOE246" s="92"/>
      <c r="JOF246" s="92"/>
      <c r="JOG246" s="92"/>
      <c r="JOH246" s="92"/>
      <c r="JOI246" s="92"/>
      <c r="JOJ246" s="92"/>
      <c r="JOK246" s="92"/>
      <c r="JOL246" s="92"/>
      <c r="JOM246" s="92"/>
      <c r="JON246" s="92"/>
      <c r="JOO246" s="92"/>
      <c r="JOP246" s="92"/>
      <c r="JOQ246" s="92"/>
      <c r="JOR246" s="92"/>
      <c r="JOS246" s="92"/>
      <c r="JOT246" s="92"/>
      <c r="JOU246" s="92"/>
      <c r="JOV246" s="92"/>
      <c r="JOW246" s="92"/>
      <c r="JOX246" s="92"/>
      <c r="JOY246" s="92"/>
      <c r="JOZ246" s="92"/>
      <c r="JPA246" s="92"/>
      <c r="JPB246" s="92"/>
      <c r="JPC246" s="92"/>
      <c r="JPD246" s="92"/>
      <c r="JPE246" s="92"/>
      <c r="JPF246" s="92"/>
      <c r="JPG246" s="92"/>
      <c r="JPH246" s="92"/>
      <c r="JPI246" s="92"/>
      <c r="JPJ246" s="92"/>
      <c r="JPK246" s="92"/>
      <c r="JPL246" s="92"/>
      <c r="JPM246" s="92"/>
      <c r="JPN246" s="92"/>
      <c r="JPO246" s="92"/>
      <c r="JPP246" s="92"/>
      <c r="JPQ246" s="92"/>
      <c r="JPR246" s="92"/>
      <c r="JPS246" s="92"/>
      <c r="JPT246" s="92"/>
      <c r="JPU246" s="92"/>
      <c r="JPV246" s="92"/>
      <c r="JPW246" s="92"/>
      <c r="JPX246" s="92"/>
      <c r="JPY246" s="92"/>
      <c r="JPZ246" s="92"/>
      <c r="JQA246" s="92"/>
      <c r="JQB246" s="92"/>
      <c r="JQC246" s="92"/>
      <c r="JQD246" s="92"/>
      <c r="JQE246" s="92"/>
      <c r="JQF246" s="92"/>
      <c r="JQG246" s="92"/>
      <c r="JQH246" s="92"/>
      <c r="JQI246" s="92"/>
      <c r="JQJ246" s="92"/>
      <c r="JQK246" s="92"/>
      <c r="JQL246" s="92"/>
      <c r="JQM246" s="92"/>
      <c r="JQN246" s="92"/>
      <c r="JQO246" s="92"/>
      <c r="JQP246" s="92"/>
      <c r="JQQ246" s="92"/>
      <c r="JQR246" s="92"/>
      <c r="JQS246" s="92"/>
      <c r="JQT246" s="92"/>
      <c r="JQU246" s="92"/>
      <c r="JQV246" s="92"/>
      <c r="JQW246" s="92"/>
      <c r="JQX246" s="92"/>
      <c r="JQY246" s="92"/>
      <c r="JQZ246" s="92"/>
      <c r="JRA246" s="92"/>
      <c r="JRB246" s="92"/>
      <c r="JRC246" s="92"/>
      <c r="JRD246" s="92"/>
      <c r="JRE246" s="92"/>
      <c r="JRF246" s="92"/>
      <c r="JRG246" s="92"/>
      <c r="JRH246" s="92"/>
      <c r="JRI246" s="92"/>
      <c r="JRJ246" s="92"/>
      <c r="JRK246" s="92"/>
      <c r="JRL246" s="92"/>
      <c r="JRM246" s="92"/>
      <c r="JRN246" s="92"/>
      <c r="JRO246" s="92"/>
      <c r="JRP246" s="92"/>
      <c r="JRQ246" s="92"/>
      <c r="JRR246" s="92"/>
      <c r="JRS246" s="92"/>
      <c r="JRT246" s="92"/>
      <c r="JRU246" s="92"/>
      <c r="JRV246" s="92"/>
      <c r="JRW246" s="92"/>
      <c r="JRX246" s="92"/>
      <c r="JRY246" s="92"/>
      <c r="JRZ246" s="92"/>
      <c r="JSA246" s="92"/>
      <c r="JSB246" s="92"/>
      <c r="JSC246" s="92"/>
      <c r="JSD246" s="92"/>
      <c r="JSE246" s="92"/>
      <c r="JSF246" s="92"/>
      <c r="JSG246" s="92"/>
      <c r="JSH246" s="92"/>
      <c r="JSI246" s="92"/>
      <c r="JSJ246" s="92"/>
      <c r="JSK246" s="92"/>
      <c r="JSL246" s="92"/>
      <c r="JSM246" s="92"/>
      <c r="JSN246" s="92"/>
      <c r="JSO246" s="92"/>
      <c r="JSP246" s="92"/>
      <c r="JSQ246" s="92"/>
      <c r="JSR246" s="92"/>
      <c r="JSS246" s="92"/>
      <c r="JST246" s="92"/>
      <c r="JSU246" s="92"/>
      <c r="JSV246" s="92"/>
      <c r="JSW246" s="92"/>
      <c r="JSX246" s="92"/>
      <c r="JSY246" s="92"/>
      <c r="JSZ246" s="92"/>
      <c r="JTA246" s="92"/>
      <c r="JTB246" s="92"/>
      <c r="JTC246" s="92"/>
      <c r="JTD246" s="92"/>
      <c r="JTE246" s="92"/>
      <c r="JTF246" s="92"/>
      <c r="JTG246" s="92"/>
      <c r="JTH246" s="92"/>
      <c r="JTI246" s="92"/>
      <c r="JTJ246" s="92"/>
      <c r="JTK246" s="92"/>
      <c r="JTL246" s="92"/>
      <c r="JTM246" s="92"/>
      <c r="JTN246" s="92"/>
      <c r="JTO246" s="92"/>
      <c r="JTP246" s="92"/>
      <c r="JTQ246" s="92"/>
      <c r="JTR246" s="92"/>
      <c r="JTS246" s="92"/>
      <c r="JTT246" s="92"/>
      <c r="JTU246" s="92"/>
      <c r="JTV246" s="92"/>
      <c r="JTW246" s="92"/>
      <c r="JTX246" s="92"/>
      <c r="JTY246" s="92"/>
      <c r="JTZ246" s="92"/>
      <c r="JUA246" s="92"/>
      <c r="JUB246" s="92"/>
      <c r="JUC246" s="92"/>
      <c r="JUD246" s="92"/>
      <c r="JUE246" s="92"/>
      <c r="JUF246" s="92"/>
      <c r="JUG246" s="92"/>
      <c r="JUH246" s="92"/>
      <c r="JUI246" s="92"/>
      <c r="JUJ246" s="92"/>
      <c r="JUK246" s="92"/>
      <c r="JUL246" s="92"/>
      <c r="JUM246" s="92"/>
      <c r="JUN246" s="92"/>
      <c r="JUO246" s="92"/>
      <c r="JUP246" s="92"/>
      <c r="JUQ246" s="92"/>
      <c r="JUR246" s="92"/>
      <c r="JUS246" s="92"/>
      <c r="JUT246" s="92"/>
      <c r="JUU246" s="92"/>
      <c r="JUV246" s="92"/>
      <c r="JUW246" s="92"/>
      <c r="JUX246" s="92"/>
      <c r="JUY246" s="92"/>
      <c r="JUZ246" s="92"/>
      <c r="JVA246" s="92"/>
      <c r="JVB246" s="92"/>
      <c r="JVC246" s="92"/>
      <c r="JVD246" s="92"/>
      <c r="JVE246" s="92"/>
      <c r="JVF246" s="92"/>
      <c r="JVG246" s="92"/>
      <c r="JVH246" s="92"/>
      <c r="JVI246" s="92"/>
      <c r="JVJ246" s="92"/>
      <c r="JVK246" s="92"/>
      <c r="JVL246" s="92"/>
      <c r="JVM246" s="92"/>
      <c r="JVN246" s="92"/>
      <c r="JVO246" s="92"/>
      <c r="JVP246" s="92"/>
      <c r="JVQ246" s="92"/>
      <c r="JVR246" s="92"/>
      <c r="JVS246" s="92"/>
      <c r="JVT246" s="92"/>
      <c r="JVU246" s="92"/>
      <c r="JVV246" s="92"/>
      <c r="JVW246" s="92"/>
      <c r="JVX246" s="92"/>
      <c r="JVY246" s="92"/>
      <c r="JVZ246" s="92"/>
      <c r="JWA246" s="92"/>
      <c r="JWB246" s="92"/>
      <c r="JWC246" s="92"/>
      <c r="JWD246" s="92"/>
      <c r="JWE246" s="92"/>
      <c r="JWF246" s="92"/>
      <c r="JWG246" s="92"/>
      <c r="JWH246" s="92"/>
      <c r="JWI246" s="92"/>
      <c r="JWJ246" s="92"/>
      <c r="JWK246" s="92"/>
      <c r="JWL246" s="92"/>
      <c r="JWM246" s="92"/>
      <c r="JWN246" s="92"/>
      <c r="JWO246" s="92"/>
      <c r="JWP246" s="92"/>
      <c r="JWQ246" s="92"/>
      <c r="JWR246" s="92"/>
      <c r="JWS246" s="92"/>
      <c r="JWT246" s="92"/>
      <c r="JWU246" s="92"/>
      <c r="JWV246" s="92"/>
      <c r="JWW246" s="92"/>
      <c r="JWX246" s="92"/>
      <c r="JWY246" s="92"/>
      <c r="JWZ246" s="92"/>
      <c r="JXA246" s="92"/>
      <c r="JXB246" s="92"/>
      <c r="JXC246" s="92"/>
      <c r="JXD246" s="92"/>
      <c r="JXE246" s="92"/>
      <c r="JXF246" s="92"/>
      <c r="JXG246" s="92"/>
      <c r="JXH246" s="92"/>
      <c r="JXI246" s="92"/>
      <c r="JXJ246" s="92"/>
      <c r="JXK246" s="92"/>
      <c r="JXL246" s="92"/>
      <c r="JXM246" s="92"/>
      <c r="JXN246" s="92"/>
      <c r="JXO246" s="92"/>
      <c r="JXP246" s="92"/>
      <c r="JXQ246" s="92"/>
      <c r="JXR246" s="92"/>
      <c r="JXS246" s="92"/>
      <c r="JXT246" s="92"/>
      <c r="JXU246" s="92"/>
      <c r="JXV246" s="92"/>
      <c r="JXW246" s="92"/>
      <c r="JXX246" s="92"/>
      <c r="JXY246" s="92"/>
      <c r="JXZ246" s="92"/>
      <c r="JYA246" s="92"/>
      <c r="JYB246" s="92"/>
      <c r="JYC246" s="92"/>
      <c r="JYD246" s="92"/>
      <c r="JYE246" s="92"/>
      <c r="JYF246" s="92"/>
      <c r="JYG246" s="92"/>
      <c r="JYH246" s="92"/>
      <c r="JYI246" s="92"/>
      <c r="JYJ246" s="92"/>
      <c r="JYK246" s="92"/>
      <c r="JYL246" s="92"/>
      <c r="JYM246" s="92"/>
      <c r="JYN246" s="92"/>
      <c r="JYO246" s="92"/>
      <c r="JYP246" s="92"/>
      <c r="JYQ246" s="92"/>
      <c r="JYR246" s="92"/>
      <c r="JYS246" s="92"/>
      <c r="JYT246" s="92"/>
      <c r="JYU246" s="92"/>
      <c r="JYV246" s="92"/>
      <c r="JYW246" s="92"/>
      <c r="JYX246" s="92"/>
      <c r="JYY246" s="92"/>
      <c r="JYZ246" s="92"/>
      <c r="JZA246" s="92"/>
      <c r="JZB246" s="92"/>
      <c r="JZC246" s="92"/>
      <c r="JZD246" s="92"/>
      <c r="JZE246" s="92"/>
      <c r="JZF246" s="92"/>
      <c r="JZG246" s="92"/>
      <c r="JZH246" s="92"/>
      <c r="JZI246" s="92"/>
      <c r="JZJ246" s="92"/>
      <c r="JZK246" s="92"/>
      <c r="JZL246" s="92"/>
      <c r="JZM246" s="92"/>
      <c r="JZN246" s="92"/>
      <c r="JZO246" s="92"/>
      <c r="JZP246" s="92"/>
      <c r="JZQ246" s="92"/>
      <c r="JZR246" s="92"/>
      <c r="JZS246" s="92"/>
      <c r="JZT246" s="92"/>
      <c r="JZU246" s="92"/>
      <c r="JZV246" s="92"/>
      <c r="JZW246" s="92"/>
      <c r="JZX246" s="92"/>
      <c r="JZY246" s="92"/>
      <c r="JZZ246" s="92"/>
      <c r="KAA246" s="92"/>
      <c r="KAB246" s="92"/>
      <c r="KAC246" s="92"/>
      <c r="KAD246" s="92"/>
      <c r="KAE246" s="92"/>
      <c r="KAF246" s="92"/>
      <c r="KAG246" s="92"/>
      <c r="KAH246" s="92"/>
      <c r="KAI246" s="92"/>
      <c r="KAJ246" s="92"/>
      <c r="KAK246" s="92"/>
      <c r="KAL246" s="92"/>
      <c r="KAM246" s="92"/>
      <c r="KAN246" s="92"/>
      <c r="KAO246" s="92"/>
      <c r="KAP246" s="92"/>
      <c r="KAQ246" s="92"/>
      <c r="KAR246" s="92"/>
      <c r="KAS246" s="92"/>
      <c r="KAT246" s="92"/>
      <c r="KAU246" s="92"/>
      <c r="KAV246" s="92"/>
      <c r="KAW246" s="92"/>
      <c r="KAX246" s="92"/>
      <c r="KAY246" s="92"/>
      <c r="KAZ246" s="92"/>
      <c r="KBA246" s="92"/>
      <c r="KBB246" s="92"/>
      <c r="KBC246" s="92"/>
      <c r="KBD246" s="92"/>
      <c r="KBE246" s="92"/>
      <c r="KBF246" s="92"/>
      <c r="KBG246" s="92"/>
      <c r="KBH246" s="92"/>
      <c r="KBI246" s="92"/>
      <c r="KBJ246" s="92"/>
      <c r="KBK246" s="92"/>
      <c r="KBL246" s="92"/>
      <c r="KBM246" s="92"/>
      <c r="KBN246" s="92"/>
      <c r="KBO246" s="92"/>
      <c r="KBP246" s="92"/>
      <c r="KBQ246" s="92"/>
      <c r="KBR246" s="92"/>
      <c r="KBS246" s="92"/>
      <c r="KBT246" s="92"/>
      <c r="KBU246" s="92"/>
      <c r="KBV246" s="92"/>
      <c r="KBW246" s="92"/>
      <c r="KBX246" s="92"/>
      <c r="KBY246" s="92"/>
      <c r="KBZ246" s="92"/>
      <c r="KCA246" s="92"/>
      <c r="KCB246" s="92"/>
      <c r="KCC246" s="92"/>
      <c r="KCD246" s="92"/>
      <c r="KCE246" s="92"/>
      <c r="KCF246" s="92"/>
      <c r="KCG246" s="92"/>
      <c r="KCH246" s="92"/>
      <c r="KCI246" s="92"/>
      <c r="KCJ246" s="92"/>
      <c r="KCK246" s="92"/>
      <c r="KCL246" s="92"/>
      <c r="KCM246" s="92"/>
      <c r="KCN246" s="92"/>
      <c r="KCO246" s="92"/>
      <c r="KCP246" s="92"/>
      <c r="KCQ246" s="92"/>
      <c r="KCR246" s="92"/>
      <c r="KCS246" s="92"/>
      <c r="KCT246" s="92"/>
      <c r="KCU246" s="92"/>
      <c r="KCV246" s="92"/>
      <c r="KCW246" s="92"/>
      <c r="KCX246" s="92"/>
      <c r="KCY246" s="92"/>
      <c r="KCZ246" s="92"/>
      <c r="KDA246" s="92"/>
      <c r="KDB246" s="92"/>
      <c r="KDC246" s="92"/>
      <c r="KDD246" s="92"/>
      <c r="KDE246" s="92"/>
      <c r="KDF246" s="92"/>
      <c r="KDG246" s="92"/>
      <c r="KDH246" s="92"/>
      <c r="KDI246" s="92"/>
      <c r="KDJ246" s="92"/>
      <c r="KDK246" s="92"/>
      <c r="KDL246" s="92"/>
      <c r="KDM246" s="92"/>
      <c r="KDN246" s="92"/>
      <c r="KDO246" s="92"/>
      <c r="KDP246" s="92"/>
      <c r="KDQ246" s="92"/>
      <c r="KDR246" s="92"/>
      <c r="KDS246" s="92"/>
      <c r="KDT246" s="92"/>
      <c r="KDU246" s="92"/>
      <c r="KDV246" s="92"/>
      <c r="KDW246" s="92"/>
      <c r="KDX246" s="92"/>
      <c r="KDY246" s="92"/>
      <c r="KDZ246" s="92"/>
      <c r="KEA246" s="92"/>
      <c r="KEB246" s="92"/>
      <c r="KEC246" s="92"/>
      <c r="KED246" s="92"/>
      <c r="KEE246" s="92"/>
      <c r="KEF246" s="92"/>
      <c r="KEG246" s="92"/>
      <c r="KEH246" s="92"/>
      <c r="KEI246" s="92"/>
      <c r="KEJ246" s="92"/>
      <c r="KEK246" s="92"/>
      <c r="KEL246" s="92"/>
      <c r="KEM246" s="92"/>
      <c r="KEN246" s="92"/>
      <c r="KEO246" s="92"/>
      <c r="KEP246" s="92"/>
      <c r="KEQ246" s="92"/>
      <c r="KER246" s="92"/>
      <c r="KES246" s="92"/>
      <c r="KET246" s="92"/>
      <c r="KEU246" s="92"/>
      <c r="KEV246" s="92"/>
      <c r="KEW246" s="92"/>
      <c r="KEX246" s="92"/>
      <c r="KEY246" s="92"/>
      <c r="KEZ246" s="92"/>
      <c r="KFA246" s="92"/>
      <c r="KFB246" s="92"/>
      <c r="KFC246" s="92"/>
      <c r="KFD246" s="92"/>
      <c r="KFE246" s="92"/>
      <c r="KFF246" s="92"/>
      <c r="KFG246" s="92"/>
      <c r="KFH246" s="92"/>
      <c r="KFI246" s="92"/>
      <c r="KFJ246" s="92"/>
      <c r="KFK246" s="92"/>
      <c r="KFL246" s="92"/>
      <c r="KFM246" s="92"/>
      <c r="KFN246" s="92"/>
      <c r="KFO246" s="92"/>
      <c r="KFP246" s="92"/>
      <c r="KFQ246" s="92"/>
      <c r="KFR246" s="92"/>
      <c r="KFS246" s="92"/>
      <c r="KFT246" s="92"/>
      <c r="KFU246" s="92"/>
      <c r="KFV246" s="92"/>
      <c r="KFW246" s="92"/>
      <c r="KFX246" s="92"/>
      <c r="KFY246" s="92"/>
      <c r="KFZ246" s="92"/>
      <c r="KGA246" s="92"/>
      <c r="KGB246" s="92"/>
      <c r="KGC246" s="92"/>
      <c r="KGD246" s="92"/>
      <c r="KGE246" s="92"/>
      <c r="KGF246" s="92"/>
      <c r="KGG246" s="92"/>
      <c r="KGH246" s="92"/>
      <c r="KGI246" s="92"/>
      <c r="KGJ246" s="92"/>
      <c r="KGK246" s="92"/>
      <c r="KGL246" s="92"/>
      <c r="KGM246" s="92"/>
      <c r="KGN246" s="92"/>
      <c r="KGO246" s="92"/>
      <c r="KGP246" s="92"/>
      <c r="KGQ246" s="92"/>
      <c r="KGR246" s="92"/>
      <c r="KGS246" s="92"/>
      <c r="KGT246" s="92"/>
      <c r="KGU246" s="92"/>
      <c r="KGV246" s="92"/>
      <c r="KGW246" s="92"/>
      <c r="KGX246" s="92"/>
      <c r="KGY246" s="92"/>
      <c r="KGZ246" s="92"/>
      <c r="KHA246" s="92"/>
      <c r="KHB246" s="92"/>
      <c r="KHC246" s="92"/>
      <c r="KHD246" s="92"/>
      <c r="KHE246" s="92"/>
      <c r="KHF246" s="92"/>
      <c r="KHG246" s="92"/>
      <c r="KHH246" s="92"/>
      <c r="KHI246" s="92"/>
      <c r="KHJ246" s="92"/>
      <c r="KHK246" s="92"/>
      <c r="KHL246" s="92"/>
      <c r="KHM246" s="92"/>
      <c r="KHN246" s="92"/>
      <c r="KHO246" s="92"/>
      <c r="KHP246" s="92"/>
      <c r="KHQ246" s="92"/>
      <c r="KHR246" s="92"/>
      <c r="KHS246" s="92"/>
      <c r="KHT246" s="92"/>
      <c r="KHU246" s="92"/>
      <c r="KHV246" s="92"/>
      <c r="KHW246" s="92"/>
      <c r="KHX246" s="92"/>
      <c r="KHY246" s="92"/>
      <c r="KHZ246" s="92"/>
      <c r="KIA246" s="92"/>
      <c r="KIB246" s="92"/>
      <c r="KIC246" s="92"/>
      <c r="KID246" s="92"/>
      <c r="KIE246" s="92"/>
      <c r="KIF246" s="92"/>
      <c r="KIG246" s="92"/>
      <c r="KIH246" s="92"/>
      <c r="KII246" s="92"/>
      <c r="KIJ246" s="92"/>
      <c r="KIK246" s="92"/>
      <c r="KIL246" s="92"/>
      <c r="KIM246" s="92"/>
      <c r="KIN246" s="92"/>
      <c r="KIO246" s="92"/>
      <c r="KIP246" s="92"/>
      <c r="KIQ246" s="92"/>
      <c r="KIR246" s="92"/>
      <c r="KIS246" s="92"/>
      <c r="KIT246" s="92"/>
      <c r="KIU246" s="92"/>
      <c r="KIV246" s="92"/>
      <c r="KIW246" s="92"/>
      <c r="KIX246" s="92"/>
      <c r="KIY246" s="92"/>
      <c r="KIZ246" s="92"/>
      <c r="KJA246" s="92"/>
      <c r="KJB246" s="92"/>
      <c r="KJC246" s="92"/>
      <c r="KJD246" s="92"/>
      <c r="KJE246" s="92"/>
      <c r="KJF246" s="92"/>
      <c r="KJG246" s="92"/>
      <c r="KJH246" s="92"/>
      <c r="KJI246" s="92"/>
      <c r="KJJ246" s="92"/>
      <c r="KJK246" s="92"/>
      <c r="KJL246" s="92"/>
      <c r="KJM246" s="92"/>
      <c r="KJN246" s="92"/>
      <c r="KJO246" s="92"/>
      <c r="KJP246" s="92"/>
      <c r="KJQ246" s="92"/>
      <c r="KJR246" s="92"/>
      <c r="KJS246" s="92"/>
      <c r="KJT246" s="92"/>
      <c r="KJU246" s="92"/>
      <c r="KJV246" s="92"/>
      <c r="KJW246" s="92"/>
      <c r="KJX246" s="92"/>
      <c r="KJY246" s="92"/>
      <c r="KJZ246" s="92"/>
      <c r="KKA246" s="92"/>
      <c r="KKB246" s="92"/>
      <c r="KKC246" s="92"/>
      <c r="KKD246" s="92"/>
      <c r="KKE246" s="92"/>
      <c r="KKF246" s="92"/>
      <c r="KKG246" s="92"/>
      <c r="KKH246" s="92"/>
      <c r="KKI246" s="92"/>
      <c r="KKJ246" s="92"/>
      <c r="KKK246" s="92"/>
      <c r="KKL246" s="92"/>
      <c r="KKM246" s="92"/>
      <c r="KKN246" s="92"/>
      <c r="KKO246" s="92"/>
      <c r="KKP246" s="92"/>
      <c r="KKQ246" s="92"/>
      <c r="KKR246" s="92"/>
      <c r="KKS246" s="92"/>
      <c r="KKT246" s="92"/>
      <c r="KKU246" s="92"/>
      <c r="KKV246" s="92"/>
      <c r="KKW246" s="92"/>
      <c r="KKX246" s="92"/>
      <c r="KKY246" s="92"/>
      <c r="KKZ246" s="92"/>
      <c r="KLA246" s="92"/>
      <c r="KLB246" s="92"/>
      <c r="KLC246" s="92"/>
      <c r="KLD246" s="92"/>
      <c r="KLE246" s="92"/>
      <c r="KLF246" s="92"/>
      <c r="KLG246" s="92"/>
      <c r="KLH246" s="92"/>
      <c r="KLI246" s="92"/>
      <c r="KLJ246" s="92"/>
      <c r="KLK246" s="92"/>
      <c r="KLL246" s="92"/>
      <c r="KLM246" s="92"/>
      <c r="KLN246" s="92"/>
      <c r="KLO246" s="92"/>
      <c r="KLP246" s="92"/>
      <c r="KLQ246" s="92"/>
      <c r="KLR246" s="92"/>
      <c r="KLS246" s="92"/>
      <c r="KLT246" s="92"/>
      <c r="KLU246" s="92"/>
      <c r="KLV246" s="92"/>
      <c r="KLW246" s="92"/>
      <c r="KLX246" s="92"/>
      <c r="KLY246" s="92"/>
      <c r="KLZ246" s="92"/>
      <c r="KMA246" s="92"/>
      <c r="KMB246" s="92"/>
      <c r="KMC246" s="92"/>
      <c r="KMD246" s="92"/>
      <c r="KME246" s="92"/>
      <c r="KMF246" s="92"/>
      <c r="KMG246" s="92"/>
      <c r="KMH246" s="92"/>
      <c r="KMI246" s="92"/>
      <c r="KMJ246" s="92"/>
      <c r="KMK246" s="92"/>
      <c r="KML246" s="92"/>
      <c r="KMM246" s="92"/>
      <c r="KMN246" s="92"/>
      <c r="KMO246" s="92"/>
      <c r="KMP246" s="92"/>
      <c r="KMQ246" s="92"/>
      <c r="KMR246" s="92"/>
      <c r="KMS246" s="92"/>
      <c r="KMT246" s="92"/>
      <c r="KMU246" s="92"/>
      <c r="KMV246" s="92"/>
      <c r="KMW246" s="92"/>
      <c r="KMX246" s="92"/>
      <c r="KMY246" s="92"/>
      <c r="KMZ246" s="92"/>
      <c r="KNA246" s="92"/>
      <c r="KNB246" s="92"/>
      <c r="KNC246" s="92"/>
      <c r="KND246" s="92"/>
      <c r="KNE246" s="92"/>
      <c r="KNF246" s="92"/>
      <c r="KNG246" s="92"/>
      <c r="KNH246" s="92"/>
      <c r="KNI246" s="92"/>
      <c r="KNJ246" s="92"/>
      <c r="KNK246" s="92"/>
      <c r="KNL246" s="92"/>
      <c r="KNM246" s="92"/>
      <c r="KNN246" s="92"/>
      <c r="KNO246" s="92"/>
      <c r="KNP246" s="92"/>
      <c r="KNQ246" s="92"/>
      <c r="KNR246" s="92"/>
      <c r="KNS246" s="92"/>
      <c r="KNT246" s="92"/>
      <c r="KNU246" s="92"/>
      <c r="KNV246" s="92"/>
      <c r="KNW246" s="92"/>
      <c r="KNX246" s="92"/>
      <c r="KNY246" s="92"/>
      <c r="KNZ246" s="92"/>
      <c r="KOA246" s="92"/>
      <c r="KOB246" s="92"/>
      <c r="KOC246" s="92"/>
      <c r="KOD246" s="92"/>
      <c r="KOE246" s="92"/>
      <c r="KOF246" s="92"/>
      <c r="KOG246" s="92"/>
      <c r="KOH246" s="92"/>
      <c r="KOI246" s="92"/>
      <c r="KOJ246" s="92"/>
      <c r="KOK246" s="92"/>
      <c r="KOL246" s="92"/>
      <c r="KOM246" s="92"/>
      <c r="KON246" s="92"/>
      <c r="KOO246" s="92"/>
      <c r="KOP246" s="92"/>
      <c r="KOQ246" s="92"/>
      <c r="KOR246" s="92"/>
      <c r="KOS246" s="92"/>
      <c r="KOT246" s="92"/>
      <c r="KOU246" s="92"/>
      <c r="KOV246" s="92"/>
      <c r="KOW246" s="92"/>
      <c r="KOX246" s="92"/>
      <c r="KOY246" s="92"/>
      <c r="KOZ246" s="92"/>
      <c r="KPA246" s="92"/>
      <c r="KPB246" s="92"/>
      <c r="KPC246" s="92"/>
      <c r="KPD246" s="92"/>
      <c r="KPE246" s="92"/>
      <c r="KPF246" s="92"/>
      <c r="KPG246" s="92"/>
      <c r="KPH246" s="92"/>
      <c r="KPI246" s="92"/>
      <c r="KPJ246" s="92"/>
      <c r="KPK246" s="92"/>
      <c r="KPL246" s="92"/>
      <c r="KPM246" s="92"/>
      <c r="KPN246" s="92"/>
      <c r="KPO246" s="92"/>
      <c r="KPP246" s="92"/>
      <c r="KPQ246" s="92"/>
      <c r="KPR246" s="92"/>
      <c r="KPS246" s="92"/>
      <c r="KPT246" s="92"/>
      <c r="KPU246" s="92"/>
      <c r="KPV246" s="92"/>
      <c r="KPW246" s="92"/>
      <c r="KPX246" s="92"/>
      <c r="KPY246" s="92"/>
      <c r="KPZ246" s="92"/>
      <c r="KQA246" s="92"/>
      <c r="KQB246" s="92"/>
      <c r="KQC246" s="92"/>
      <c r="KQD246" s="92"/>
      <c r="KQE246" s="92"/>
      <c r="KQF246" s="92"/>
      <c r="KQG246" s="92"/>
      <c r="KQH246" s="92"/>
      <c r="KQI246" s="92"/>
      <c r="KQJ246" s="92"/>
      <c r="KQK246" s="92"/>
      <c r="KQL246" s="92"/>
      <c r="KQM246" s="92"/>
      <c r="KQN246" s="92"/>
      <c r="KQO246" s="92"/>
      <c r="KQP246" s="92"/>
      <c r="KQQ246" s="92"/>
      <c r="KQR246" s="92"/>
      <c r="KQS246" s="92"/>
      <c r="KQT246" s="92"/>
      <c r="KQU246" s="92"/>
      <c r="KQV246" s="92"/>
      <c r="KQW246" s="92"/>
      <c r="KQX246" s="92"/>
      <c r="KQY246" s="92"/>
      <c r="KQZ246" s="92"/>
      <c r="KRA246" s="92"/>
      <c r="KRB246" s="92"/>
      <c r="KRC246" s="92"/>
      <c r="KRD246" s="92"/>
      <c r="KRE246" s="92"/>
      <c r="KRF246" s="92"/>
      <c r="KRG246" s="92"/>
      <c r="KRH246" s="92"/>
      <c r="KRI246" s="92"/>
      <c r="KRJ246" s="92"/>
      <c r="KRK246" s="92"/>
      <c r="KRL246" s="92"/>
      <c r="KRM246" s="92"/>
      <c r="KRN246" s="92"/>
      <c r="KRO246" s="92"/>
      <c r="KRP246" s="92"/>
      <c r="KRQ246" s="92"/>
      <c r="KRR246" s="92"/>
      <c r="KRS246" s="92"/>
      <c r="KRT246" s="92"/>
      <c r="KRU246" s="92"/>
      <c r="KRV246" s="92"/>
      <c r="KRW246" s="92"/>
      <c r="KRX246" s="92"/>
      <c r="KRY246" s="92"/>
      <c r="KRZ246" s="92"/>
      <c r="KSA246" s="92"/>
      <c r="KSB246" s="92"/>
      <c r="KSC246" s="92"/>
      <c r="KSD246" s="92"/>
      <c r="KSE246" s="92"/>
      <c r="KSF246" s="92"/>
      <c r="KSG246" s="92"/>
      <c r="KSH246" s="92"/>
      <c r="KSI246" s="92"/>
      <c r="KSJ246" s="92"/>
      <c r="KSK246" s="92"/>
      <c r="KSL246" s="92"/>
      <c r="KSM246" s="92"/>
      <c r="KSN246" s="92"/>
      <c r="KSO246" s="92"/>
      <c r="KSP246" s="92"/>
      <c r="KSQ246" s="92"/>
      <c r="KSR246" s="92"/>
      <c r="KSS246" s="92"/>
      <c r="KST246" s="92"/>
      <c r="KSU246" s="92"/>
      <c r="KSV246" s="92"/>
      <c r="KSW246" s="92"/>
      <c r="KSX246" s="92"/>
      <c r="KSY246" s="92"/>
      <c r="KSZ246" s="92"/>
      <c r="KTA246" s="92"/>
      <c r="KTB246" s="92"/>
      <c r="KTC246" s="92"/>
      <c r="KTD246" s="92"/>
      <c r="KTE246" s="92"/>
      <c r="KTF246" s="92"/>
      <c r="KTG246" s="92"/>
      <c r="KTH246" s="92"/>
      <c r="KTI246" s="92"/>
      <c r="KTJ246" s="92"/>
      <c r="KTK246" s="92"/>
      <c r="KTL246" s="92"/>
      <c r="KTM246" s="92"/>
      <c r="KTN246" s="92"/>
      <c r="KTO246" s="92"/>
      <c r="KTP246" s="92"/>
      <c r="KTQ246" s="92"/>
      <c r="KTR246" s="92"/>
      <c r="KTS246" s="92"/>
      <c r="KTT246" s="92"/>
      <c r="KTU246" s="92"/>
      <c r="KTV246" s="92"/>
      <c r="KTW246" s="92"/>
      <c r="KTX246" s="92"/>
      <c r="KTY246" s="92"/>
      <c r="KTZ246" s="92"/>
      <c r="KUA246" s="92"/>
      <c r="KUB246" s="92"/>
      <c r="KUC246" s="92"/>
      <c r="KUD246" s="92"/>
      <c r="KUE246" s="92"/>
      <c r="KUF246" s="92"/>
      <c r="KUG246" s="92"/>
      <c r="KUH246" s="92"/>
      <c r="KUI246" s="92"/>
      <c r="KUJ246" s="92"/>
      <c r="KUK246" s="92"/>
      <c r="KUL246" s="92"/>
      <c r="KUM246" s="92"/>
      <c r="KUN246" s="92"/>
      <c r="KUO246" s="92"/>
      <c r="KUP246" s="92"/>
      <c r="KUQ246" s="92"/>
      <c r="KUR246" s="92"/>
      <c r="KUS246" s="92"/>
      <c r="KUT246" s="92"/>
      <c r="KUU246" s="92"/>
      <c r="KUV246" s="92"/>
      <c r="KUW246" s="92"/>
      <c r="KUX246" s="92"/>
      <c r="KUY246" s="92"/>
      <c r="KUZ246" s="92"/>
      <c r="KVA246" s="92"/>
      <c r="KVB246" s="92"/>
      <c r="KVC246" s="92"/>
      <c r="KVD246" s="92"/>
      <c r="KVE246" s="92"/>
      <c r="KVF246" s="92"/>
      <c r="KVG246" s="92"/>
      <c r="KVH246" s="92"/>
      <c r="KVI246" s="92"/>
      <c r="KVJ246" s="92"/>
      <c r="KVK246" s="92"/>
      <c r="KVL246" s="92"/>
      <c r="KVM246" s="92"/>
      <c r="KVN246" s="92"/>
      <c r="KVO246" s="92"/>
      <c r="KVP246" s="92"/>
      <c r="KVQ246" s="92"/>
      <c r="KVR246" s="92"/>
      <c r="KVS246" s="92"/>
      <c r="KVT246" s="92"/>
      <c r="KVU246" s="92"/>
      <c r="KVV246" s="92"/>
      <c r="KVW246" s="92"/>
      <c r="KVX246" s="92"/>
      <c r="KVY246" s="92"/>
      <c r="KVZ246" s="92"/>
      <c r="KWA246" s="92"/>
      <c r="KWB246" s="92"/>
      <c r="KWC246" s="92"/>
      <c r="KWD246" s="92"/>
      <c r="KWE246" s="92"/>
      <c r="KWF246" s="92"/>
      <c r="KWG246" s="92"/>
      <c r="KWH246" s="92"/>
      <c r="KWI246" s="92"/>
      <c r="KWJ246" s="92"/>
      <c r="KWK246" s="92"/>
      <c r="KWL246" s="92"/>
      <c r="KWM246" s="92"/>
      <c r="KWN246" s="92"/>
      <c r="KWO246" s="92"/>
      <c r="KWP246" s="92"/>
      <c r="KWQ246" s="92"/>
      <c r="KWR246" s="92"/>
      <c r="KWS246" s="92"/>
      <c r="KWT246" s="92"/>
      <c r="KWU246" s="92"/>
      <c r="KWV246" s="92"/>
      <c r="KWW246" s="92"/>
      <c r="KWX246" s="92"/>
      <c r="KWY246" s="92"/>
      <c r="KWZ246" s="92"/>
      <c r="KXA246" s="92"/>
      <c r="KXB246" s="92"/>
      <c r="KXC246" s="92"/>
      <c r="KXD246" s="92"/>
      <c r="KXE246" s="92"/>
      <c r="KXF246" s="92"/>
      <c r="KXG246" s="92"/>
      <c r="KXH246" s="92"/>
      <c r="KXI246" s="92"/>
      <c r="KXJ246" s="92"/>
      <c r="KXK246" s="92"/>
      <c r="KXL246" s="92"/>
      <c r="KXM246" s="92"/>
      <c r="KXN246" s="92"/>
      <c r="KXO246" s="92"/>
      <c r="KXP246" s="92"/>
      <c r="KXQ246" s="92"/>
      <c r="KXR246" s="92"/>
      <c r="KXS246" s="92"/>
      <c r="KXT246" s="92"/>
      <c r="KXU246" s="92"/>
      <c r="KXV246" s="92"/>
      <c r="KXW246" s="92"/>
      <c r="KXX246" s="92"/>
      <c r="KXY246" s="92"/>
      <c r="KXZ246" s="92"/>
      <c r="KYA246" s="92"/>
      <c r="KYB246" s="92"/>
      <c r="KYC246" s="92"/>
      <c r="KYD246" s="92"/>
      <c r="KYE246" s="92"/>
      <c r="KYF246" s="92"/>
      <c r="KYG246" s="92"/>
      <c r="KYH246" s="92"/>
      <c r="KYI246" s="92"/>
      <c r="KYJ246" s="92"/>
      <c r="KYK246" s="92"/>
      <c r="KYL246" s="92"/>
      <c r="KYM246" s="92"/>
      <c r="KYN246" s="92"/>
      <c r="KYO246" s="92"/>
      <c r="KYP246" s="92"/>
      <c r="KYQ246" s="92"/>
      <c r="KYR246" s="92"/>
      <c r="KYS246" s="92"/>
      <c r="KYT246" s="92"/>
      <c r="KYU246" s="92"/>
      <c r="KYV246" s="92"/>
      <c r="KYW246" s="92"/>
      <c r="KYX246" s="92"/>
      <c r="KYY246" s="92"/>
      <c r="KYZ246" s="92"/>
      <c r="KZA246" s="92"/>
      <c r="KZB246" s="92"/>
      <c r="KZC246" s="92"/>
      <c r="KZD246" s="92"/>
      <c r="KZE246" s="92"/>
      <c r="KZF246" s="92"/>
      <c r="KZG246" s="92"/>
      <c r="KZH246" s="92"/>
      <c r="KZI246" s="92"/>
      <c r="KZJ246" s="92"/>
      <c r="KZK246" s="92"/>
      <c r="KZL246" s="92"/>
      <c r="KZM246" s="92"/>
      <c r="KZN246" s="92"/>
      <c r="KZO246" s="92"/>
      <c r="KZP246" s="92"/>
      <c r="KZQ246" s="92"/>
      <c r="KZR246" s="92"/>
      <c r="KZS246" s="92"/>
      <c r="KZT246" s="92"/>
      <c r="KZU246" s="92"/>
      <c r="KZV246" s="92"/>
      <c r="KZW246" s="92"/>
      <c r="KZX246" s="92"/>
      <c r="KZY246" s="92"/>
      <c r="KZZ246" s="92"/>
      <c r="LAA246" s="92"/>
      <c r="LAB246" s="92"/>
      <c r="LAC246" s="92"/>
      <c r="LAD246" s="92"/>
      <c r="LAE246" s="92"/>
      <c r="LAF246" s="92"/>
      <c r="LAG246" s="92"/>
      <c r="LAH246" s="92"/>
      <c r="LAI246" s="92"/>
      <c r="LAJ246" s="92"/>
      <c r="LAK246" s="92"/>
      <c r="LAL246" s="92"/>
      <c r="LAM246" s="92"/>
      <c r="LAN246" s="92"/>
      <c r="LAO246" s="92"/>
      <c r="LAP246" s="92"/>
      <c r="LAQ246" s="92"/>
      <c r="LAR246" s="92"/>
      <c r="LAS246" s="92"/>
      <c r="LAT246" s="92"/>
      <c r="LAU246" s="92"/>
      <c r="LAV246" s="92"/>
      <c r="LAW246" s="92"/>
      <c r="LAX246" s="92"/>
      <c r="LAY246" s="92"/>
      <c r="LAZ246" s="92"/>
      <c r="LBA246" s="92"/>
      <c r="LBB246" s="92"/>
      <c r="LBC246" s="92"/>
      <c r="LBD246" s="92"/>
      <c r="LBE246" s="92"/>
      <c r="LBF246" s="92"/>
      <c r="LBG246" s="92"/>
      <c r="LBH246" s="92"/>
      <c r="LBI246" s="92"/>
      <c r="LBJ246" s="92"/>
      <c r="LBK246" s="92"/>
      <c r="LBL246" s="92"/>
      <c r="LBM246" s="92"/>
      <c r="LBN246" s="92"/>
      <c r="LBO246" s="92"/>
      <c r="LBP246" s="92"/>
      <c r="LBQ246" s="92"/>
      <c r="LBR246" s="92"/>
      <c r="LBS246" s="92"/>
      <c r="LBT246" s="92"/>
      <c r="LBU246" s="92"/>
      <c r="LBV246" s="92"/>
      <c r="LBW246" s="92"/>
      <c r="LBX246" s="92"/>
      <c r="LBY246" s="92"/>
      <c r="LBZ246" s="92"/>
      <c r="LCA246" s="92"/>
      <c r="LCB246" s="92"/>
      <c r="LCC246" s="92"/>
      <c r="LCD246" s="92"/>
      <c r="LCE246" s="92"/>
      <c r="LCF246" s="92"/>
      <c r="LCG246" s="92"/>
      <c r="LCH246" s="92"/>
      <c r="LCI246" s="92"/>
      <c r="LCJ246" s="92"/>
      <c r="LCK246" s="92"/>
      <c r="LCL246" s="92"/>
      <c r="LCM246" s="92"/>
      <c r="LCN246" s="92"/>
      <c r="LCO246" s="92"/>
      <c r="LCP246" s="92"/>
      <c r="LCQ246" s="92"/>
      <c r="LCR246" s="92"/>
      <c r="LCS246" s="92"/>
      <c r="LCT246" s="92"/>
      <c r="LCU246" s="92"/>
      <c r="LCV246" s="92"/>
      <c r="LCW246" s="92"/>
      <c r="LCX246" s="92"/>
      <c r="LCY246" s="92"/>
      <c r="LCZ246" s="92"/>
      <c r="LDA246" s="92"/>
      <c r="LDB246" s="92"/>
      <c r="LDC246" s="92"/>
      <c r="LDD246" s="92"/>
      <c r="LDE246" s="92"/>
      <c r="LDF246" s="92"/>
      <c r="LDG246" s="92"/>
      <c r="LDH246" s="92"/>
      <c r="LDI246" s="92"/>
      <c r="LDJ246" s="92"/>
      <c r="LDK246" s="92"/>
      <c r="LDL246" s="92"/>
      <c r="LDM246" s="92"/>
      <c r="LDN246" s="92"/>
      <c r="LDO246" s="92"/>
      <c r="LDP246" s="92"/>
      <c r="LDQ246" s="92"/>
      <c r="LDR246" s="92"/>
      <c r="LDS246" s="92"/>
      <c r="LDT246" s="92"/>
      <c r="LDU246" s="92"/>
      <c r="LDV246" s="92"/>
      <c r="LDW246" s="92"/>
      <c r="LDX246" s="92"/>
      <c r="LDY246" s="92"/>
      <c r="LDZ246" s="92"/>
      <c r="LEA246" s="92"/>
      <c r="LEB246" s="92"/>
      <c r="LEC246" s="92"/>
      <c r="LED246" s="92"/>
      <c r="LEE246" s="92"/>
      <c r="LEF246" s="92"/>
      <c r="LEG246" s="92"/>
      <c r="LEH246" s="92"/>
      <c r="LEI246" s="92"/>
      <c r="LEJ246" s="92"/>
      <c r="LEK246" s="92"/>
      <c r="LEL246" s="92"/>
      <c r="LEM246" s="92"/>
      <c r="LEN246" s="92"/>
      <c r="LEO246" s="92"/>
      <c r="LEP246" s="92"/>
      <c r="LEQ246" s="92"/>
      <c r="LER246" s="92"/>
      <c r="LES246" s="92"/>
      <c r="LET246" s="92"/>
      <c r="LEU246" s="92"/>
      <c r="LEV246" s="92"/>
      <c r="LEW246" s="92"/>
      <c r="LEX246" s="92"/>
      <c r="LEY246" s="92"/>
      <c r="LEZ246" s="92"/>
      <c r="LFA246" s="92"/>
      <c r="LFB246" s="92"/>
      <c r="LFC246" s="92"/>
      <c r="LFD246" s="92"/>
      <c r="LFE246" s="92"/>
      <c r="LFF246" s="92"/>
      <c r="LFG246" s="92"/>
      <c r="LFH246" s="92"/>
      <c r="LFI246" s="92"/>
      <c r="LFJ246" s="92"/>
      <c r="LFK246" s="92"/>
      <c r="LFL246" s="92"/>
      <c r="LFM246" s="92"/>
      <c r="LFN246" s="92"/>
      <c r="LFO246" s="92"/>
      <c r="LFP246" s="92"/>
      <c r="LFQ246" s="92"/>
      <c r="LFR246" s="92"/>
      <c r="LFS246" s="92"/>
      <c r="LFT246" s="92"/>
      <c r="LFU246" s="92"/>
      <c r="LFV246" s="92"/>
      <c r="LFW246" s="92"/>
      <c r="LFX246" s="92"/>
      <c r="LFY246" s="92"/>
      <c r="LFZ246" s="92"/>
      <c r="LGA246" s="92"/>
      <c r="LGB246" s="92"/>
      <c r="LGC246" s="92"/>
      <c r="LGD246" s="92"/>
      <c r="LGE246" s="92"/>
      <c r="LGF246" s="92"/>
      <c r="LGG246" s="92"/>
      <c r="LGH246" s="92"/>
      <c r="LGI246" s="92"/>
      <c r="LGJ246" s="92"/>
      <c r="LGK246" s="92"/>
      <c r="LGL246" s="92"/>
      <c r="LGM246" s="92"/>
      <c r="LGN246" s="92"/>
      <c r="LGO246" s="92"/>
      <c r="LGP246" s="92"/>
      <c r="LGQ246" s="92"/>
      <c r="LGR246" s="92"/>
      <c r="LGS246" s="92"/>
      <c r="LGT246" s="92"/>
      <c r="LGU246" s="92"/>
      <c r="LGV246" s="92"/>
      <c r="LGW246" s="92"/>
      <c r="LGX246" s="92"/>
      <c r="LGY246" s="92"/>
      <c r="LGZ246" s="92"/>
      <c r="LHA246" s="92"/>
      <c r="LHB246" s="92"/>
      <c r="LHC246" s="92"/>
      <c r="LHD246" s="92"/>
      <c r="LHE246" s="92"/>
      <c r="LHF246" s="92"/>
      <c r="LHG246" s="92"/>
      <c r="LHH246" s="92"/>
      <c r="LHI246" s="92"/>
      <c r="LHJ246" s="92"/>
      <c r="LHK246" s="92"/>
      <c r="LHL246" s="92"/>
      <c r="LHM246" s="92"/>
      <c r="LHN246" s="92"/>
      <c r="LHO246" s="92"/>
      <c r="LHP246" s="92"/>
      <c r="LHQ246" s="92"/>
      <c r="LHR246" s="92"/>
      <c r="LHS246" s="92"/>
      <c r="LHT246" s="92"/>
      <c r="LHU246" s="92"/>
      <c r="LHV246" s="92"/>
      <c r="LHW246" s="92"/>
      <c r="LHX246" s="92"/>
      <c r="LHY246" s="92"/>
      <c r="LHZ246" s="92"/>
      <c r="LIA246" s="92"/>
      <c r="LIB246" s="92"/>
      <c r="LIC246" s="92"/>
      <c r="LID246" s="92"/>
      <c r="LIE246" s="92"/>
      <c r="LIF246" s="92"/>
      <c r="LIG246" s="92"/>
      <c r="LIH246" s="92"/>
      <c r="LII246" s="92"/>
      <c r="LIJ246" s="92"/>
      <c r="LIK246" s="92"/>
      <c r="LIL246" s="92"/>
      <c r="LIM246" s="92"/>
      <c r="LIN246" s="92"/>
      <c r="LIO246" s="92"/>
      <c r="LIP246" s="92"/>
      <c r="LIQ246" s="92"/>
      <c r="LIR246" s="92"/>
      <c r="LIS246" s="92"/>
      <c r="LIT246" s="92"/>
      <c r="LIU246" s="92"/>
      <c r="LIV246" s="92"/>
      <c r="LIW246" s="92"/>
      <c r="LIX246" s="92"/>
      <c r="LIY246" s="92"/>
      <c r="LIZ246" s="92"/>
      <c r="LJA246" s="92"/>
      <c r="LJB246" s="92"/>
      <c r="LJC246" s="92"/>
      <c r="LJD246" s="92"/>
      <c r="LJE246" s="92"/>
      <c r="LJF246" s="92"/>
      <c r="LJG246" s="92"/>
      <c r="LJH246" s="92"/>
      <c r="LJI246" s="92"/>
      <c r="LJJ246" s="92"/>
      <c r="LJK246" s="92"/>
      <c r="LJL246" s="92"/>
      <c r="LJM246" s="92"/>
      <c r="LJN246" s="92"/>
      <c r="LJO246" s="92"/>
      <c r="LJP246" s="92"/>
      <c r="LJQ246" s="92"/>
      <c r="LJR246" s="92"/>
      <c r="LJS246" s="92"/>
      <c r="LJT246" s="92"/>
      <c r="LJU246" s="92"/>
      <c r="LJV246" s="92"/>
      <c r="LJW246" s="92"/>
      <c r="LJX246" s="92"/>
      <c r="LJY246" s="92"/>
      <c r="LJZ246" s="92"/>
      <c r="LKA246" s="92"/>
      <c r="LKB246" s="92"/>
      <c r="LKC246" s="92"/>
      <c r="LKD246" s="92"/>
      <c r="LKE246" s="92"/>
      <c r="LKF246" s="92"/>
      <c r="LKG246" s="92"/>
      <c r="LKH246" s="92"/>
      <c r="LKI246" s="92"/>
      <c r="LKJ246" s="92"/>
      <c r="LKK246" s="92"/>
      <c r="LKL246" s="92"/>
      <c r="LKM246" s="92"/>
      <c r="LKN246" s="92"/>
      <c r="LKO246" s="92"/>
      <c r="LKP246" s="92"/>
      <c r="LKQ246" s="92"/>
      <c r="LKR246" s="92"/>
      <c r="LKS246" s="92"/>
      <c r="LKT246" s="92"/>
      <c r="LKU246" s="92"/>
      <c r="LKV246" s="92"/>
      <c r="LKW246" s="92"/>
      <c r="LKX246" s="92"/>
      <c r="LKY246" s="92"/>
      <c r="LKZ246" s="92"/>
      <c r="LLA246" s="92"/>
      <c r="LLB246" s="92"/>
      <c r="LLC246" s="92"/>
      <c r="LLD246" s="92"/>
      <c r="LLE246" s="92"/>
      <c r="LLF246" s="92"/>
      <c r="LLG246" s="92"/>
      <c r="LLH246" s="92"/>
      <c r="LLI246" s="92"/>
      <c r="LLJ246" s="92"/>
      <c r="LLK246" s="92"/>
      <c r="LLL246" s="92"/>
      <c r="LLM246" s="92"/>
      <c r="LLN246" s="92"/>
      <c r="LLO246" s="92"/>
      <c r="LLP246" s="92"/>
      <c r="LLQ246" s="92"/>
      <c r="LLR246" s="92"/>
      <c r="LLS246" s="92"/>
      <c r="LLT246" s="92"/>
      <c r="LLU246" s="92"/>
      <c r="LLV246" s="92"/>
      <c r="LLW246" s="92"/>
      <c r="LLX246" s="92"/>
      <c r="LLY246" s="92"/>
      <c r="LLZ246" s="92"/>
      <c r="LMA246" s="92"/>
      <c r="LMB246" s="92"/>
      <c r="LMC246" s="92"/>
      <c r="LMD246" s="92"/>
      <c r="LME246" s="92"/>
      <c r="LMF246" s="92"/>
      <c r="LMG246" s="92"/>
      <c r="LMH246" s="92"/>
      <c r="LMI246" s="92"/>
      <c r="LMJ246" s="92"/>
      <c r="LMK246" s="92"/>
      <c r="LML246" s="92"/>
      <c r="LMM246" s="92"/>
      <c r="LMN246" s="92"/>
      <c r="LMO246" s="92"/>
      <c r="LMP246" s="92"/>
      <c r="LMQ246" s="92"/>
      <c r="LMR246" s="92"/>
      <c r="LMS246" s="92"/>
      <c r="LMT246" s="92"/>
      <c r="LMU246" s="92"/>
      <c r="LMV246" s="92"/>
      <c r="LMW246" s="92"/>
      <c r="LMX246" s="92"/>
      <c r="LMY246" s="92"/>
      <c r="LMZ246" s="92"/>
      <c r="LNA246" s="92"/>
      <c r="LNB246" s="92"/>
      <c r="LNC246" s="92"/>
      <c r="LND246" s="92"/>
      <c r="LNE246" s="92"/>
      <c r="LNF246" s="92"/>
      <c r="LNG246" s="92"/>
      <c r="LNH246" s="92"/>
      <c r="LNI246" s="92"/>
      <c r="LNJ246" s="92"/>
      <c r="LNK246" s="92"/>
      <c r="LNL246" s="92"/>
      <c r="LNM246" s="92"/>
      <c r="LNN246" s="92"/>
      <c r="LNO246" s="92"/>
      <c r="LNP246" s="92"/>
      <c r="LNQ246" s="92"/>
      <c r="LNR246" s="92"/>
      <c r="LNS246" s="92"/>
      <c r="LNT246" s="92"/>
      <c r="LNU246" s="92"/>
      <c r="LNV246" s="92"/>
      <c r="LNW246" s="92"/>
      <c r="LNX246" s="92"/>
      <c r="LNY246" s="92"/>
      <c r="LNZ246" s="92"/>
      <c r="LOA246" s="92"/>
      <c r="LOB246" s="92"/>
      <c r="LOC246" s="92"/>
      <c r="LOD246" s="92"/>
      <c r="LOE246" s="92"/>
      <c r="LOF246" s="92"/>
      <c r="LOG246" s="92"/>
      <c r="LOH246" s="92"/>
      <c r="LOI246" s="92"/>
      <c r="LOJ246" s="92"/>
      <c r="LOK246" s="92"/>
      <c r="LOL246" s="92"/>
      <c r="LOM246" s="92"/>
      <c r="LON246" s="92"/>
      <c r="LOO246" s="92"/>
      <c r="LOP246" s="92"/>
      <c r="LOQ246" s="92"/>
      <c r="LOR246" s="92"/>
      <c r="LOS246" s="92"/>
      <c r="LOT246" s="92"/>
      <c r="LOU246" s="92"/>
      <c r="LOV246" s="92"/>
      <c r="LOW246" s="92"/>
      <c r="LOX246" s="92"/>
      <c r="LOY246" s="92"/>
      <c r="LOZ246" s="92"/>
      <c r="LPA246" s="92"/>
      <c r="LPB246" s="92"/>
      <c r="LPC246" s="92"/>
      <c r="LPD246" s="92"/>
      <c r="LPE246" s="92"/>
      <c r="LPF246" s="92"/>
      <c r="LPG246" s="92"/>
      <c r="LPH246" s="92"/>
      <c r="LPI246" s="92"/>
      <c r="LPJ246" s="92"/>
      <c r="LPK246" s="92"/>
      <c r="LPL246" s="92"/>
      <c r="LPM246" s="92"/>
      <c r="LPN246" s="92"/>
      <c r="LPO246" s="92"/>
      <c r="LPP246" s="92"/>
      <c r="LPQ246" s="92"/>
      <c r="LPR246" s="92"/>
      <c r="LPS246" s="92"/>
      <c r="LPT246" s="92"/>
      <c r="LPU246" s="92"/>
      <c r="LPV246" s="92"/>
      <c r="LPW246" s="92"/>
      <c r="LPX246" s="92"/>
      <c r="LPY246" s="92"/>
      <c r="LPZ246" s="92"/>
      <c r="LQA246" s="92"/>
      <c r="LQB246" s="92"/>
      <c r="LQC246" s="92"/>
      <c r="LQD246" s="92"/>
      <c r="LQE246" s="92"/>
      <c r="LQF246" s="92"/>
      <c r="LQG246" s="92"/>
      <c r="LQH246" s="92"/>
      <c r="LQI246" s="92"/>
      <c r="LQJ246" s="92"/>
      <c r="LQK246" s="92"/>
      <c r="LQL246" s="92"/>
      <c r="LQM246" s="92"/>
      <c r="LQN246" s="92"/>
      <c r="LQO246" s="92"/>
      <c r="LQP246" s="92"/>
      <c r="LQQ246" s="92"/>
      <c r="LQR246" s="92"/>
      <c r="LQS246" s="92"/>
      <c r="LQT246" s="92"/>
      <c r="LQU246" s="92"/>
      <c r="LQV246" s="92"/>
      <c r="LQW246" s="92"/>
      <c r="LQX246" s="92"/>
      <c r="LQY246" s="92"/>
      <c r="LQZ246" s="92"/>
      <c r="LRA246" s="92"/>
      <c r="LRB246" s="92"/>
      <c r="LRC246" s="92"/>
      <c r="LRD246" s="92"/>
      <c r="LRE246" s="92"/>
      <c r="LRF246" s="92"/>
      <c r="LRG246" s="92"/>
      <c r="LRH246" s="92"/>
      <c r="LRI246" s="92"/>
      <c r="LRJ246" s="92"/>
      <c r="LRK246" s="92"/>
      <c r="LRL246" s="92"/>
      <c r="LRM246" s="92"/>
      <c r="LRN246" s="92"/>
      <c r="LRO246" s="92"/>
      <c r="LRP246" s="92"/>
      <c r="LRQ246" s="92"/>
      <c r="LRR246" s="92"/>
      <c r="LRS246" s="92"/>
      <c r="LRT246" s="92"/>
      <c r="LRU246" s="92"/>
      <c r="LRV246" s="92"/>
      <c r="LRW246" s="92"/>
      <c r="LRX246" s="92"/>
      <c r="LRY246" s="92"/>
      <c r="LRZ246" s="92"/>
      <c r="LSA246" s="92"/>
      <c r="LSB246" s="92"/>
      <c r="LSC246" s="92"/>
      <c r="LSD246" s="92"/>
      <c r="LSE246" s="92"/>
      <c r="LSF246" s="92"/>
      <c r="LSG246" s="92"/>
      <c r="LSH246" s="92"/>
      <c r="LSI246" s="92"/>
      <c r="LSJ246" s="92"/>
      <c r="LSK246" s="92"/>
      <c r="LSL246" s="92"/>
      <c r="LSM246" s="92"/>
      <c r="LSN246" s="92"/>
      <c r="LSO246" s="92"/>
      <c r="LSP246" s="92"/>
      <c r="LSQ246" s="92"/>
      <c r="LSR246" s="92"/>
      <c r="LSS246" s="92"/>
      <c r="LST246" s="92"/>
      <c r="LSU246" s="92"/>
      <c r="LSV246" s="92"/>
      <c r="LSW246" s="92"/>
      <c r="LSX246" s="92"/>
      <c r="LSY246" s="92"/>
      <c r="LSZ246" s="92"/>
      <c r="LTA246" s="92"/>
      <c r="LTB246" s="92"/>
      <c r="LTC246" s="92"/>
      <c r="LTD246" s="92"/>
      <c r="LTE246" s="92"/>
      <c r="LTF246" s="92"/>
      <c r="LTG246" s="92"/>
      <c r="LTH246" s="92"/>
      <c r="LTI246" s="92"/>
      <c r="LTJ246" s="92"/>
      <c r="LTK246" s="92"/>
      <c r="LTL246" s="92"/>
      <c r="LTM246" s="92"/>
      <c r="LTN246" s="92"/>
      <c r="LTO246" s="92"/>
      <c r="LTP246" s="92"/>
      <c r="LTQ246" s="92"/>
      <c r="LTR246" s="92"/>
      <c r="LTS246" s="92"/>
      <c r="LTT246" s="92"/>
      <c r="LTU246" s="92"/>
      <c r="LTV246" s="92"/>
      <c r="LTW246" s="92"/>
      <c r="LTX246" s="92"/>
      <c r="LTY246" s="92"/>
      <c r="LTZ246" s="92"/>
      <c r="LUA246" s="92"/>
      <c r="LUB246" s="92"/>
      <c r="LUC246" s="92"/>
      <c r="LUD246" s="92"/>
      <c r="LUE246" s="92"/>
      <c r="LUF246" s="92"/>
      <c r="LUG246" s="92"/>
      <c r="LUH246" s="92"/>
      <c r="LUI246" s="92"/>
      <c r="LUJ246" s="92"/>
      <c r="LUK246" s="92"/>
      <c r="LUL246" s="92"/>
      <c r="LUM246" s="92"/>
      <c r="LUN246" s="92"/>
      <c r="LUO246" s="92"/>
      <c r="LUP246" s="92"/>
      <c r="LUQ246" s="92"/>
      <c r="LUR246" s="92"/>
      <c r="LUS246" s="92"/>
      <c r="LUT246" s="92"/>
      <c r="LUU246" s="92"/>
      <c r="LUV246" s="92"/>
      <c r="LUW246" s="92"/>
      <c r="LUX246" s="92"/>
      <c r="LUY246" s="92"/>
      <c r="LUZ246" s="92"/>
      <c r="LVA246" s="92"/>
      <c r="LVB246" s="92"/>
      <c r="LVC246" s="92"/>
      <c r="LVD246" s="92"/>
      <c r="LVE246" s="92"/>
      <c r="LVF246" s="92"/>
      <c r="LVG246" s="92"/>
      <c r="LVH246" s="92"/>
      <c r="LVI246" s="92"/>
      <c r="LVJ246" s="92"/>
      <c r="LVK246" s="92"/>
      <c r="LVL246" s="92"/>
      <c r="LVM246" s="92"/>
      <c r="LVN246" s="92"/>
      <c r="LVO246" s="92"/>
      <c r="LVP246" s="92"/>
      <c r="LVQ246" s="92"/>
      <c r="LVR246" s="92"/>
      <c r="LVS246" s="92"/>
      <c r="LVT246" s="92"/>
      <c r="LVU246" s="92"/>
      <c r="LVV246" s="92"/>
      <c r="LVW246" s="92"/>
      <c r="LVX246" s="92"/>
      <c r="LVY246" s="92"/>
      <c r="LVZ246" s="92"/>
      <c r="LWA246" s="92"/>
      <c r="LWB246" s="92"/>
      <c r="LWC246" s="92"/>
      <c r="LWD246" s="92"/>
      <c r="LWE246" s="92"/>
      <c r="LWF246" s="92"/>
      <c r="LWG246" s="92"/>
      <c r="LWH246" s="92"/>
      <c r="LWI246" s="92"/>
      <c r="LWJ246" s="92"/>
      <c r="LWK246" s="92"/>
      <c r="LWL246" s="92"/>
      <c r="LWM246" s="92"/>
      <c r="LWN246" s="92"/>
      <c r="LWO246" s="92"/>
      <c r="LWP246" s="92"/>
      <c r="LWQ246" s="92"/>
      <c r="LWR246" s="92"/>
      <c r="LWS246" s="92"/>
      <c r="LWT246" s="92"/>
      <c r="LWU246" s="92"/>
      <c r="LWV246" s="92"/>
      <c r="LWW246" s="92"/>
      <c r="LWX246" s="92"/>
      <c r="LWY246" s="92"/>
      <c r="LWZ246" s="92"/>
      <c r="LXA246" s="92"/>
      <c r="LXB246" s="92"/>
      <c r="LXC246" s="92"/>
      <c r="LXD246" s="92"/>
      <c r="LXE246" s="92"/>
      <c r="LXF246" s="92"/>
      <c r="LXG246" s="92"/>
      <c r="LXH246" s="92"/>
      <c r="LXI246" s="92"/>
      <c r="LXJ246" s="92"/>
      <c r="LXK246" s="92"/>
      <c r="LXL246" s="92"/>
      <c r="LXM246" s="92"/>
      <c r="LXN246" s="92"/>
      <c r="LXO246" s="92"/>
      <c r="LXP246" s="92"/>
      <c r="LXQ246" s="92"/>
      <c r="LXR246" s="92"/>
      <c r="LXS246" s="92"/>
      <c r="LXT246" s="92"/>
      <c r="LXU246" s="92"/>
      <c r="LXV246" s="92"/>
      <c r="LXW246" s="92"/>
      <c r="LXX246" s="92"/>
      <c r="LXY246" s="92"/>
      <c r="LXZ246" s="92"/>
      <c r="LYA246" s="92"/>
      <c r="LYB246" s="92"/>
      <c r="LYC246" s="92"/>
      <c r="LYD246" s="92"/>
      <c r="LYE246" s="92"/>
      <c r="LYF246" s="92"/>
      <c r="LYG246" s="92"/>
      <c r="LYH246" s="92"/>
      <c r="LYI246" s="92"/>
      <c r="LYJ246" s="92"/>
      <c r="LYK246" s="92"/>
      <c r="LYL246" s="92"/>
      <c r="LYM246" s="92"/>
      <c r="LYN246" s="92"/>
      <c r="LYO246" s="92"/>
      <c r="LYP246" s="92"/>
      <c r="LYQ246" s="92"/>
      <c r="LYR246" s="92"/>
      <c r="LYS246" s="92"/>
      <c r="LYT246" s="92"/>
      <c r="LYU246" s="92"/>
      <c r="LYV246" s="92"/>
      <c r="LYW246" s="92"/>
      <c r="LYX246" s="92"/>
      <c r="LYY246" s="92"/>
      <c r="LYZ246" s="92"/>
      <c r="LZA246" s="92"/>
      <c r="LZB246" s="92"/>
      <c r="LZC246" s="92"/>
      <c r="LZD246" s="92"/>
      <c r="LZE246" s="92"/>
      <c r="LZF246" s="92"/>
      <c r="LZG246" s="92"/>
      <c r="LZH246" s="92"/>
      <c r="LZI246" s="92"/>
      <c r="LZJ246" s="92"/>
      <c r="LZK246" s="92"/>
      <c r="LZL246" s="92"/>
      <c r="LZM246" s="92"/>
      <c r="LZN246" s="92"/>
      <c r="LZO246" s="92"/>
      <c r="LZP246" s="92"/>
      <c r="LZQ246" s="92"/>
      <c r="LZR246" s="92"/>
      <c r="LZS246" s="92"/>
      <c r="LZT246" s="92"/>
      <c r="LZU246" s="92"/>
      <c r="LZV246" s="92"/>
      <c r="LZW246" s="92"/>
      <c r="LZX246" s="92"/>
      <c r="LZY246" s="92"/>
      <c r="LZZ246" s="92"/>
      <c r="MAA246" s="92"/>
      <c r="MAB246" s="92"/>
      <c r="MAC246" s="92"/>
      <c r="MAD246" s="92"/>
      <c r="MAE246" s="92"/>
      <c r="MAF246" s="92"/>
      <c r="MAG246" s="92"/>
      <c r="MAH246" s="92"/>
      <c r="MAI246" s="92"/>
      <c r="MAJ246" s="92"/>
      <c r="MAK246" s="92"/>
      <c r="MAL246" s="92"/>
      <c r="MAM246" s="92"/>
      <c r="MAN246" s="92"/>
      <c r="MAO246" s="92"/>
      <c r="MAP246" s="92"/>
      <c r="MAQ246" s="92"/>
      <c r="MAR246" s="92"/>
      <c r="MAS246" s="92"/>
      <c r="MAT246" s="92"/>
      <c r="MAU246" s="92"/>
      <c r="MAV246" s="92"/>
      <c r="MAW246" s="92"/>
      <c r="MAX246" s="92"/>
      <c r="MAY246" s="92"/>
      <c r="MAZ246" s="92"/>
      <c r="MBA246" s="92"/>
      <c r="MBB246" s="92"/>
      <c r="MBC246" s="92"/>
      <c r="MBD246" s="92"/>
      <c r="MBE246" s="92"/>
      <c r="MBF246" s="92"/>
      <c r="MBG246" s="92"/>
      <c r="MBH246" s="92"/>
      <c r="MBI246" s="92"/>
      <c r="MBJ246" s="92"/>
      <c r="MBK246" s="92"/>
      <c r="MBL246" s="92"/>
      <c r="MBM246" s="92"/>
      <c r="MBN246" s="92"/>
      <c r="MBO246" s="92"/>
      <c r="MBP246" s="92"/>
      <c r="MBQ246" s="92"/>
      <c r="MBR246" s="92"/>
      <c r="MBS246" s="92"/>
      <c r="MBT246" s="92"/>
      <c r="MBU246" s="92"/>
      <c r="MBV246" s="92"/>
      <c r="MBW246" s="92"/>
      <c r="MBX246" s="92"/>
      <c r="MBY246" s="92"/>
      <c r="MBZ246" s="92"/>
      <c r="MCA246" s="92"/>
      <c r="MCB246" s="92"/>
      <c r="MCC246" s="92"/>
      <c r="MCD246" s="92"/>
      <c r="MCE246" s="92"/>
      <c r="MCF246" s="92"/>
      <c r="MCG246" s="92"/>
      <c r="MCH246" s="92"/>
      <c r="MCI246" s="92"/>
      <c r="MCJ246" s="92"/>
      <c r="MCK246" s="92"/>
      <c r="MCL246" s="92"/>
      <c r="MCM246" s="92"/>
      <c r="MCN246" s="92"/>
      <c r="MCO246" s="92"/>
      <c r="MCP246" s="92"/>
      <c r="MCQ246" s="92"/>
      <c r="MCR246" s="92"/>
      <c r="MCS246" s="92"/>
      <c r="MCT246" s="92"/>
      <c r="MCU246" s="92"/>
      <c r="MCV246" s="92"/>
      <c r="MCW246" s="92"/>
      <c r="MCX246" s="92"/>
      <c r="MCY246" s="92"/>
      <c r="MCZ246" s="92"/>
      <c r="MDA246" s="92"/>
      <c r="MDB246" s="92"/>
      <c r="MDC246" s="92"/>
      <c r="MDD246" s="92"/>
      <c r="MDE246" s="92"/>
      <c r="MDF246" s="92"/>
      <c r="MDG246" s="92"/>
      <c r="MDH246" s="92"/>
      <c r="MDI246" s="92"/>
      <c r="MDJ246" s="92"/>
      <c r="MDK246" s="92"/>
      <c r="MDL246" s="92"/>
      <c r="MDM246" s="92"/>
      <c r="MDN246" s="92"/>
      <c r="MDO246" s="92"/>
      <c r="MDP246" s="92"/>
      <c r="MDQ246" s="92"/>
      <c r="MDR246" s="92"/>
      <c r="MDS246" s="92"/>
      <c r="MDT246" s="92"/>
      <c r="MDU246" s="92"/>
      <c r="MDV246" s="92"/>
      <c r="MDW246" s="92"/>
      <c r="MDX246" s="92"/>
      <c r="MDY246" s="92"/>
      <c r="MDZ246" s="92"/>
      <c r="MEA246" s="92"/>
      <c r="MEB246" s="92"/>
      <c r="MEC246" s="92"/>
      <c r="MED246" s="92"/>
      <c r="MEE246" s="92"/>
      <c r="MEF246" s="92"/>
      <c r="MEG246" s="92"/>
      <c r="MEH246" s="92"/>
      <c r="MEI246" s="92"/>
      <c r="MEJ246" s="92"/>
      <c r="MEK246" s="92"/>
      <c r="MEL246" s="92"/>
      <c r="MEM246" s="92"/>
      <c r="MEN246" s="92"/>
      <c r="MEO246" s="92"/>
      <c r="MEP246" s="92"/>
      <c r="MEQ246" s="92"/>
      <c r="MER246" s="92"/>
      <c r="MES246" s="92"/>
      <c r="MET246" s="92"/>
      <c r="MEU246" s="92"/>
      <c r="MEV246" s="92"/>
      <c r="MEW246" s="92"/>
      <c r="MEX246" s="92"/>
      <c r="MEY246" s="92"/>
      <c r="MEZ246" s="92"/>
      <c r="MFA246" s="92"/>
      <c r="MFB246" s="92"/>
      <c r="MFC246" s="92"/>
      <c r="MFD246" s="92"/>
      <c r="MFE246" s="92"/>
      <c r="MFF246" s="92"/>
      <c r="MFG246" s="92"/>
      <c r="MFH246" s="92"/>
      <c r="MFI246" s="92"/>
      <c r="MFJ246" s="92"/>
      <c r="MFK246" s="92"/>
      <c r="MFL246" s="92"/>
      <c r="MFM246" s="92"/>
      <c r="MFN246" s="92"/>
      <c r="MFO246" s="92"/>
      <c r="MFP246" s="92"/>
      <c r="MFQ246" s="92"/>
      <c r="MFR246" s="92"/>
      <c r="MFS246" s="92"/>
      <c r="MFT246" s="92"/>
      <c r="MFU246" s="92"/>
      <c r="MFV246" s="92"/>
      <c r="MFW246" s="92"/>
      <c r="MFX246" s="92"/>
      <c r="MFY246" s="92"/>
      <c r="MFZ246" s="92"/>
      <c r="MGA246" s="92"/>
      <c r="MGB246" s="92"/>
      <c r="MGC246" s="92"/>
      <c r="MGD246" s="92"/>
      <c r="MGE246" s="92"/>
      <c r="MGF246" s="92"/>
      <c r="MGG246" s="92"/>
      <c r="MGH246" s="92"/>
      <c r="MGI246" s="92"/>
      <c r="MGJ246" s="92"/>
      <c r="MGK246" s="92"/>
      <c r="MGL246" s="92"/>
      <c r="MGM246" s="92"/>
      <c r="MGN246" s="92"/>
      <c r="MGO246" s="92"/>
      <c r="MGP246" s="92"/>
      <c r="MGQ246" s="92"/>
      <c r="MGR246" s="92"/>
      <c r="MGS246" s="92"/>
      <c r="MGT246" s="92"/>
      <c r="MGU246" s="92"/>
      <c r="MGV246" s="92"/>
      <c r="MGW246" s="92"/>
      <c r="MGX246" s="92"/>
      <c r="MGY246" s="92"/>
      <c r="MGZ246" s="92"/>
      <c r="MHA246" s="92"/>
      <c r="MHB246" s="92"/>
      <c r="MHC246" s="92"/>
      <c r="MHD246" s="92"/>
      <c r="MHE246" s="92"/>
      <c r="MHF246" s="92"/>
      <c r="MHG246" s="92"/>
      <c r="MHH246" s="92"/>
      <c r="MHI246" s="92"/>
      <c r="MHJ246" s="92"/>
      <c r="MHK246" s="92"/>
      <c r="MHL246" s="92"/>
      <c r="MHM246" s="92"/>
      <c r="MHN246" s="92"/>
      <c r="MHO246" s="92"/>
      <c r="MHP246" s="92"/>
      <c r="MHQ246" s="92"/>
      <c r="MHR246" s="92"/>
      <c r="MHS246" s="92"/>
      <c r="MHT246" s="92"/>
      <c r="MHU246" s="92"/>
      <c r="MHV246" s="92"/>
      <c r="MHW246" s="92"/>
      <c r="MHX246" s="92"/>
      <c r="MHY246" s="92"/>
      <c r="MHZ246" s="92"/>
      <c r="MIA246" s="92"/>
      <c r="MIB246" s="92"/>
      <c r="MIC246" s="92"/>
      <c r="MID246" s="92"/>
      <c r="MIE246" s="92"/>
      <c r="MIF246" s="92"/>
      <c r="MIG246" s="92"/>
      <c r="MIH246" s="92"/>
      <c r="MII246" s="92"/>
      <c r="MIJ246" s="92"/>
      <c r="MIK246" s="92"/>
      <c r="MIL246" s="92"/>
      <c r="MIM246" s="92"/>
      <c r="MIN246" s="92"/>
      <c r="MIO246" s="92"/>
      <c r="MIP246" s="92"/>
      <c r="MIQ246" s="92"/>
      <c r="MIR246" s="92"/>
      <c r="MIS246" s="92"/>
      <c r="MIT246" s="92"/>
      <c r="MIU246" s="92"/>
      <c r="MIV246" s="92"/>
      <c r="MIW246" s="92"/>
      <c r="MIX246" s="92"/>
      <c r="MIY246" s="92"/>
      <c r="MIZ246" s="92"/>
      <c r="MJA246" s="92"/>
      <c r="MJB246" s="92"/>
      <c r="MJC246" s="92"/>
      <c r="MJD246" s="92"/>
      <c r="MJE246" s="92"/>
      <c r="MJF246" s="92"/>
      <c r="MJG246" s="92"/>
      <c r="MJH246" s="92"/>
      <c r="MJI246" s="92"/>
      <c r="MJJ246" s="92"/>
      <c r="MJK246" s="92"/>
      <c r="MJL246" s="92"/>
      <c r="MJM246" s="92"/>
      <c r="MJN246" s="92"/>
      <c r="MJO246" s="92"/>
      <c r="MJP246" s="92"/>
      <c r="MJQ246" s="92"/>
      <c r="MJR246" s="92"/>
      <c r="MJS246" s="92"/>
      <c r="MJT246" s="92"/>
      <c r="MJU246" s="92"/>
      <c r="MJV246" s="92"/>
      <c r="MJW246" s="92"/>
      <c r="MJX246" s="92"/>
      <c r="MJY246" s="92"/>
      <c r="MJZ246" s="92"/>
      <c r="MKA246" s="92"/>
      <c r="MKB246" s="92"/>
      <c r="MKC246" s="92"/>
      <c r="MKD246" s="92"/>
      <c r="MKE246" s="92"/>
      <c r="MKF246" s="92"/>
      <c r="MKG246" s="92"/>
      <c r="MKH246" s="92"/>
      <c r="MKI246" s="92"/>
      <c r="MKJ246" s="92"/>
      <c r="MKK246" s="92"/>
      <c r="MKL246" s="92"/>
      <c r="MKM246" s="92"/>
      <c r="MKN246" s="92"/>
      <c r="MKO246" s="92"/>
      <c r="MKP246" s="92"/>
      <c r="MKQ246" s="92"/>
      <c r="MKR246" s="92"/>
      <c r="MKS246" s="92"/>
      <c r="MKT246" s="92"/>
      <c r="MKU246" s="92"/>
      <c r="MKV246" s="92"/>
      <c r="MKW246" s="92"/>
      <c r="MKX246" s="92"/>
      <c r="MKY246" s="92"/>
      <c r="MKZ246" s="92"/>
      <c r="MLA246" s="92"/>
      <c r="MLB246" s="92"/>
      <c r="MLC246" s="92"/>
      <c r="MLD246" s="92"/>
      <c r="MLE246" s="92"/>
      <c r="MLF246" s="92"/>
      <c r="MLG246" s="92"/>
      <c r="MLH246" s="92"/>
      <c r="MLI246" s="92"/>
      <c r="MLJ246" s="92"/>
      <c r="MLK246" s="92"/>
      <c r="MLL246" s="92"/>
      <c r="MLM246" s="92"/>
      <c r="MLN246" s="92"/>
      <c r="MLO246" s="92"/>
      <c r="MLP246" s="92"/>
      <c r="MLQ246" s="92"/>
      <c r="MLR246" s="92"/>
      <c r="MLS246" s="92"/>
      <c r="MLT246" s="92"/>
      <c r="MLU246" s="92"/>
      <c r="MLV246" s="92"/>
      <c r="MLW246" s="92"/>
      <c r="MLX246" s="92"/>
      <c r="MLY246" s="92"/>
      <c r="MLZ246" s="92"/>
      <c r="MMA246" s="92"/>
      <c r="MMB246" s="92"/>
      <c r="MMC246" s="92"/>
      <c r="MMD246" s="92"/>
      <c r="MME246" s="92"/>
      <c r="MMF246" s="92"/>
      <c r="MMG246" s="92"/>
      <c r="MMH246" s="92"/>
      <c r="MMI246" s="92"/>
      <c r="MMJ246" s="92"/>
      <c r="MMK246" s="92"/>
      <c r="MML246" s="92"/>
      <c r="MMM246" s="92"/>
      <c r="MMN246" s="92"/>
      <c r="MMO246" s="92"/>
      <c r="MMP246" s="92"/>
      <c r="MMQ246" s="92"/>
      <c r="MMR246" s="92"/>
      <c r="MMS246" s="92"/>
      <c r="MMT246" s="92"/>
      <c r="MMU246" s="92"/>
      <c r="MMV246" s="92"/>
      <c r="MMW246" s="92"/>
      <c r="MMX246" s="92"/>
      <c r="MMY246" s="92"/>
      <c r="MMZ246" s="92"/>
      <c r="MNA246" s="92"/>
      <c r="MNB246" s="92"/>
      <c r="MNC246" s="92"/>
      <c r="MND246" s="92"/>
      <c r="MNE246" s="92"/>
      <c r="MNF246" s="92"/>
      <c r="MNG246" s="92"/>
      <c r="MNH246" s="92"/>
      <c r="MNI246" s="92"/>
      <c r="MNJ246" s="92"/>
      <c r="MNK246" s="92"/>
      <c r="MNL246" s="92"/>
      <c r="MNM246" s="92"/>
      <c r="MNN246" s="92"/>
      <c r="MNO246" s="92"/>
      <c r="MNP246" s="92"/>
      <c r="MNQ246" s="92"/>
      <c r="MNR246" s="92"/>
      <c r="MNS246" s="92"/>
      <c r="MNT246" s="92"/>
      <c r="MNU246" s="92"/>
      <c r="MNV246" s="92"/>
      <c r="MNW246" s="92"/>
      <c r="MNX246" s="92"/>
      <c r="MNY246" s="92"/>
      <c r="MNZ246" s="92"/>
      <c r="MOA246" s="92"/>
      <c r="MOB246" s="92"/>
      <c r="MOC246" s="92"/>
      <c r="MOD246" s="92"/>
      <c r="MOE246" s="92"/>
      <c r="MOF246" s="92"/>
      <c r="MOG246" s="92"/>
      <c r="MOH246" s="92"/>
      <c r="MOI246" s="92"/>
      <c r="MOJ246" s="92"/>
      <c r="MOK246" s="92"/>
      <c r="MOL246" s="92"/>
      <c r="MOM246" s="92"/>
      <c r="MON246" s="92"/>
      <c r="MOO246" s="92"/>
      <c r="MOP246" s="92"/>
      <c r="MOQ246" s="92"/>
      <c r="MOR246" s="92"/>
      <c r="MOS246" s="92"/>
      <c r="MOT246" s="92"/>
      <c r="MOU246" s="92"/>
      <c r="MOV246" s="92"/>
      <c r="MOW246" s="92"/>
      <c r="MOX246" s="92"/>
      <c r="MOY246" s="92"/>
      <c r="MOZ246" s="92"/>
      <c r="MPA246" s="92"/>
      <c r="MPB246" s="92"/>
      <c r="MPC246" s="92"/>
      <c r="MPD246" s="92"/>
      <c r="MPE246" s="92"/>
      <c r="MPF246" s="92"/>
      <c r="MPG246" s="92"/>
      <c r="MPH246" s="92"/>
      <c r="MPI246" s="92"/>
      <c r="MPJ246" s="92"/>
      <c r="MPK246" s="92"/>
      <c r="MPL246" s="92"/>
      <c r="MPM246" s="92"/>
      <c r="MPN246" s="92"/>
      <c r="MPO246" s="92"/>
      <c r="MPP246" s="92"/>
      <c r="MPQ246" s="92"/>
      <c r="MPR246" s="92"/>
      <c r="MPS246" s="92"/>
      <c r="MPT246" s="92"/>
      <c r="MPU246" s="92"/>
      <c r="MPV246" s="92"/>
      <c r="MPW246" s="92"/>
      <c r="MPX246" s="92"/>
      <c r="MPY246" s="92"/>
      <c r="MPZ246" s="92"/>
      <c r="MQA246" s="92"/>
      <c r="MQB246" s="92"/>
      <c r="MQC246" s="92"/>
      <c r="MQD246" s="92"/>
      <c r="MQE246" s="92"/>
      <c r="MQF246" s="92"/>
      <c r="MQG246" s="92"/>
      <c r="MQH246" s="92"/>
      <c r="MQI246" s="92"/>
      <c r="MQJ246" s="92"/>
      <c r="MQK246" s="92"/>
      <c r="MQL246" s="92"/>
      <c r="MQM246" s="92"/>
      <c r="MQN246" s="92"/>
      <c r="MQO246" s="92"/>
      <c r="MQP246" s="92"/>
      <c r="MQQ246" s="92"/>
      <c r="MQR246" s="92"/>
      <c r="MQS246" s="92"/>
      <c r="MQT246" s="92"/>
      <c r="MQU246" s="92"/>
      <c r="MQV246" s="92"/>
      <c r="MQW246" s="92"/>
      <c r="MQX246" s="92"/>
      <c r="MQY246" s="92"/>
      <c r="MQZ246" s="92"/>
      <c r="MRA246" s="92"/>
      <c r="MRB246" s="92"/>
      <c r="MRC246" s="92"/>
      <c r="MRD246" s="92"/>
      <c r="MRE246" s="92"/>
      <c r="MRF246" s="92"/>
      <c r="MRG246" s="92"/>
      <c r="MRH246" s="92"/>
      <c r="MRI246" s="92"/>
      <c r="MRJ246" s="92"/>
      <c r="MRK246" s="92"/>
      <c r="MRL246" s="92"/>
      <c r="MRM246" s="92"/>
      <c r="MRN246" s="92"/>
      <c r="MRO246" s="92"/>
      <c r="MRP246" s="92"/>
      <c r="MRQ246" s="92"/>
      <c r="MRR246" s="92"/>
      <c r="MRS246" s="92"/>
      <c r="MRT246" s="92"/>
      <c r="MRU246" s="92"/>
      <c r="MRV246" s="92"/>
      <c r="MRW246" s="92"/>
      <c r="MRX246" s="92"/>
      <c r="MRY246" s="92"/>
      <c r="MRZ246" s="92"/>
      <c r="MSA246" s="92"/>
      <c r="MSB246" s="92"/>
      <c r="MSC246" s="92"/>
      <c r="MSD246" s="92"/>
      <c r="MSE246" s="92"/>
      <c r="MSF246" s="92"/>
      <c r="MSG246" s="92"/>
      <c r="MSH246" s="92"/>
      <c r="MSI246" s="92"/>
      <c r="MSJ246" s="92"/>
      <c r="MSK246" s="92"/>
      <c r="MSL246" s="92"/>
      <c r="MSM246" s="92"/>
      <c r="MSN246" s="92"/>
      <c r="MSO246" s="92"/>
      <c r="MSP246" s="92"/>
      <c r="MSQ246" s="92"/>
      <c r="MSR246" s="92"/>
      <c r="MSS246" s="92"/>
      <c r="MST246" s="92"/>
      <c r="MSU246" s="92"/>
      <c r="MSV246" s="92"/>
      <c r="MSW246" s="92"/>
      <c r="MSX246" s="92"/>
      <c r="MSY246" s="92"/>
      <c r="MSZ246" s="92"/>
      <c r="MTA246" s="92"/>
      <c r="MTB246" s="92"/>
      <c r="MTC246" s="92"/>
      <c r="MTD246" s="92"/>
      <c r="MTE246" s="92"/>
      <c r="MTF246" s="92"/>
      <c r="MTG246" s="92"/>
      <c r="MTH246" s="92"/>
      <c r="MTI246" s="92"/>
      <c r="MTJ246" s="92"/>
      <c r="MTK246" s="92"/>
      <c r="MTL246" s="92"/>
      <c r="MTM246" s="92"/>
      <c r="MTN246" s="92"/>
      <c r="MTO246" s="92"/>
      <c r="MTP246" s="92"/>
      <c r="MTQ246" s="92"/>
      <c r="MTR246" s="92"/>
      <c r="MTS246" s="92"/>
      <c r="MTT246" s="92"/>
      <c r="MTU246" s="92"/>
      <c r="MTV246" s="92"/>
      <c r="MTW246" s="92"/>
      <c r="MTX246" s="92"/>
      <c r="MTY246" s="92"/>
      <c r="MTZ246" s="92"/>
      <c r="MUA246" s="92"/>
      <c r="MUB246" s="92"/>
      <c r="MUC246" s="92"/>
      <c r="MUD246" s="92"/>
      <c r="MUE246" s="92"/>
      <c r="MUF246" s="92"/>
      <c r="MUG246" s="92"/>
      <c r="MUH246" s="92"/>
      <c r="MUI246" s="92"/>
      <c r="MUJ246" s="92"/>
      <c r="MUK246" s="92"/>
      <c r="MUL246" s="92"/>
      <c r="MUM246" s="92"/>
      <c r="MUN246" s="92"/>
      <c r="MUO246" s="92"/>
      <c r="MUP246" s="92"/>
      <c r="MUQ246" s="92"/>
      <c r="MUR246" s="92"/>
      <c r="MUS246" s="92"/>
      <c r="MUT246" s="92"/>
      <c r="MUU246" s="92"/>
      <c r="MUV246" s="92"/>
      <c r="MUW246" s="92"/>
      <c r="MUX246" s="92"/>
      <c r="MUY246" s="92"/>
      <c r="MUZ246" s="92"/>
      <c r="MVA246" s="92"/>
      <c r="MVB246" s="92"/>
      <c r="MVC246" s="92"/>
      <c r="MVD246" s="92"/>
      <c r="MVE246" s="92"/>
      <c r="MVF246" s="92"/>
      <c r="MVG246" s="92"/>
      <c r="MVH246" s="92"/>
      <c r="MVI246" s="92"/>
      <c r="MVJ246" s="92"/>
      <c r="MVK246" s="92"/>
      <c r="MVL246" s="92"/>
      <c r="MVM246" s="92"/>
      <c r="MVN246" s="92"/>
      <c r="MVO246" s="92"/>
      <c r="MVP246" s="92"/>
      <c r="MVQ246" s="92"/>
      <c r="MVR246" s="92"/>
      <c r="MVS246" s="92"/>
      <c r="MVT246" s="92"/>
      <c r="MVU246" s="92"/>
      <c r="MVV246" s="92"/>
      <c r="MVW246" s="92"/>
      <c r="MVX246" s="92"/>
      <c r="MVY246" s="92"/>
      <c r="MVZ246" s="92"/>
      <c r="MWA246" s="92"/>
      <c r="MWB246" s="92"/>
      <c r="MWC246" s="92"/>
      <c r="MWD246" s="92"/>
      <c r="MWE246" s="92"/>
      <c r="MWF246" s="92"/>
      <c r="MWG246" s="92"/>
      <c r="MWH246" s="92"/>
      <c r="MWI246" s="92"/>
      <c r="MWJ246" s="92"/>
      <c r="MWK246" s="92"/>
      <c r="MWL246" s="92"/>
      <c r="MWM246" s="92"/>
      <c r="MWN246" s="92"/>
      <c r="MWO246" s="92"/>
      <c r="MWP246" s="92"/>
      <c r="MWQ246" s="92"/>
      <c r="MWR246" s="92"/>
      <c r="MWS246" s="92"/>
      <c r="MWT246" s="92"/>
      <c r="MWU246" s="92"/>
      <c r="MWV246" s="92"/>
      <c r="MWW246" s="92"/>
      <c r="MWX246" s="92"/>
      <c r="MWY246" s="92"/>
      <c r="MWZ246" s="92"/>
      <c r="MXA246" s="92"/>
      <c r="MXB246" s="92"/>
      <c r="MXC246" s="92"/>
      <c r="MXD246" s="92"/>
      <c r="MXE246" s="92"/>
      <c r="MXF246" s="92"/>
      <c r="MXG246" s="92"/>
      <c r="MXH246" s="92"/>
      <c r="MXI246" s="92"/>
      <c r="MXJ246" s="92"/>
      <c r="MXK246" s="92"/>
      <c r="MXL246" s="92"/>
      <c r="MXM246" s="92"/>
      <c r="MXN246" s="92"/>
      <c r="MXO246" s="92"/>
      <c r="MXP246" s="92"/>
      <c r="MXQ246" s="92"/>
      <c r="MXR246" s="92"/>
      <c r="MXS246" s="92"/>
      <c r="MXT246" s="92"/>
      <c r="MXU246" s="92"/>
      <c r="MXV246" s="92"/>
      <c r="MXW246" s="92"/>
      <c r="MXX246" s="92"/>
      <c r="MXY246" s="92"/>
      <c r="MXZ246" s="92"/>
      <c r="MYA246" s="92"/>
      <c r="MYB246" s="92"/>
      <c r="MYC246" s="92"/>
      <c r="MYD246" s="92"/>
      <c r="MYE246" s="92"/>
      <c r="MYF246" s="92"/>
      <c r="MYG246" s="92"/>
      <c r="MYH246" s="92"/>
      <c r="MYI246" s="92"/>
      <c r="MYJ246" s="92"/>
      <c r="MYK246" s="92"/>
      <c r="MYL246" s="92"/>
      <c r="MYM246" s="92"/>
      <c r="MYN246" s="92"/>
      <c r="MYO246" s="92"/>
      <c r="MYP246" s="92"/>
      <c r="MYQ246" s="92"/>
      <c r="MYR246" s="92"/>
      <c r="MYS246" s="92"/>
      <c r="MYT246" s="92"/>
      <c r="MYU246" s="92"/>
      <c r="MYV246" s="92"/>
      <c r="MYW246" s="92"/>
      <c r="MYX246" s="92"/>
      <c r="MYY246" s="92"/>
      <c r="MYZ246" s="92"/>
      <c r="MZA246" s="92"/>
      <c r="MZB246" s="92"/>
      <c r="MZC246" s="92"/>
      <c r="MZD246" s="92"/>
      <c r="MZE246" s="92"/>
      <c r="MZF246" s="92"/>
      <c r="MZG246" s="92"/>
      <c r="MZH246" s="92"/>
      <c r="MZI246" s="92"/>
      <c r="MZJ246" s="92"/>
      <c r="MZK246" s="92"/>
      <c r="MZL246" s="92"/>
      <c r="MZM246" s="92"/>
      <c r="MZN246" s="92"/>
      <c r="MZO246" s="92"/>
      <c r="MZP246" s="92"/>
      <c r="MZQ246" s="92"/>
      <c r="MZR246" s="92"/>
      <c r="MZS246" s="92"/>
      <c r="MZT246" s="92"/>
      <c r="MZU246" s="92"/>
      <c r="MZV246" s="92"/>
      <c r="MZW246" s="92"/>
      <c r="MZX246" s="92"/>
      <c r="MZY246" s="92"/>
      <c r="MZZ246" s="92"/>
      <c r="NAA246" s="92"/>
      <c r="NAB246" s="92"/>
      <c r="NAC246" s="92"/>
      <c r="NAD246" s="92"/>
      <c r="NAE246" s="92"/>
      <c r="NAF246" s="92"/>
      <c r="NAG246" s="92"/>
      <c r="NAH246" s="92"/>
      <c r="NAI246" s="92"/>
      <c r="NAJ246" s="92"/>
      <c r="NAK246" s="92"/>
      <c r="NAL246" s="92"/>
      <c r="NAM246" s="92"/>
      <c r="NAN246" s="92"/>
      <c r="NAO246" s="92"/>
      <c r="NAP246" s="92"/>
      <c r="NAQ246" s="92"/>
      <c r="NAR246" s="92"/>
      <c r="NAS246" s="92"/>
      <c r="NAT246" s="92"/>
      <c r="NAU246" s="92"/>
      <c r="NAV246" s="92"/>
      <c r="NAW246" s="92"/>
      <c r="NAX246" s="92"/>
      <c r="NAY246" s="92"/>
      <c r="NAZ246" s="92"/>
      <c r="NBA246" s="92"/>
      <c r="NBB246" s="92"/>
      <c r="NBC246" s="92"/>
      <c r="NBD246" s="92"/>
      <c r="NBE246" s="92"/>
      <c r="NBF246" s="92"/>
      <c r="NBG246" s="92"/>
      <c r="NBH246" s="92"/>
      <c r="NBI246" s="92"/>
      <c r="NBJ246" s="92"/>
      <c r="NBK246" s="92"/>
      <c r="NBL246" s="92"/>
      <c r="NBM246" s="92"/>
      <c r="NBN246" s="92"/>
      <c r="NBO246" s="92"/>
      <c r="NBP246" s="92"/>
      <c r="NBQ246" s="92"/>
      <c r="NBR246" s="92"/>
      <c r="NBS246" s="92"/>
      <c r="NBT246" s="92"/>
      <c r="NBU246" s="92"/>
      <c r="NBV246" s="92"/>
      <c r="NBW246" s="92"/>
      <c r="NBX246" s="92"/>
      <c r="NBY246" s="92"/>
      <c r="NBZ246" s="92"/>
      <c r="NCA246" s="92"/>
      <c r="NCB246" s="92"/>
      <c r="NCC246" s="92"/>
      <c r="NCD246" s="92"/>
      <c r="NCE246" s="92"/>
      <c r="NCF246" s="92"/>
      <c r="NCG246" s="92"/>
      <c r="NCH246" s="92"/>
      <c r="NCI246" s="92"/>
      <c r="NCJ246" s="92"/>
      <c r="NCK246" s="92"/>
      <c r="NCL246" s="92"/>
      <c r="NCM246" s="92"/>
      <c r="NCN246" s="92"/>
      <c r="NCO246" s="92"/>
      <c r="NCP246" s="92"/>
      <c r="NCQ246" s="92"/>
      <c r="NCR246" s="92"/>
      <c r="NCS246" s="92"/>
      <c r="NCT246" s="92"/>
      <c r="NCU246" s="92"/>
      <c r="NCV246" s="92"/>
      <c r="NCW246" s="92"/>
      <c r="NCX246" s="92"/>
      <c r="NCY246" s="92"/>
      <c r="NCZ246" s="92"/>
      <c r="NDA246" s="92"/>
      <c r="NDB246" s="92"/>
      <c r="NDC246" s="92"/>
      <c r="NDD246" s="92"/>
      <c r="NDE246" s="92"/>
      <c r="NDF246" s="92"/>
      <c r="NDG246" s="92"/>
      <c r="NDH246" s="92"/>
      <c r="NDI246" s="92"/>
      <c r="NDJ246" s="92"/>
      <c r="NDK246" s="92"/>
      <c r="NDL246" s="92"/>
      <c r="NDM246" s="92"/>
      <c r="NDN246" s="92"/>
      <c r="NDO246" s="92"/>
      <c r="NDP246" s="92"/>
      <c r="NDQ246" s="92"/>
      <c r="NDR246" s="92"/>
      <c r="NDS246" s="92"/>
      <c r="NDT246" s="92"/>
      <c r="NDU246" s="92"/>
      <c r="NDV246" s="92"/>
      <c r="NDW246" s="92"/>
      <c r="NDX246" s="92"/>
      <c r="NDY246" s="92"/>
      <c r="NDZ246" s="92"/>
      <c r="NEA246" s="92"/>
      <c r="NEB246" s="92"/>
      <c r="NEC246" s="92"/>
      <c r="NED246" s="92"/>
      <c r="NEE246" s="92"/>
      <c r="NEF246" s="92"/>
      <c r="NEG246" s="92"/>
      <c r="NEH246" s="92"/>
      <c r="NEI246" s="92"/>
      <c r="NEJ246" s="92"/>
      <c r="NEK246" s="92"/>
      <c r="NEL246" s="92"/>
      <c r="NEM246" s="92"/>
      <c r="NEN246" s="92"/>
      <c r="NEO246" s="92"/>
      <c r="NEP246" s="92"/>
      <c r="NEQ246" s="92"/>
      <c r="NER246" s="92"/>
      <c r="NES246" s="92"/>
      <c r="NET246" s="92"/>
      <c r="NEU246" s="92"/>
      <c r="NEV246" s="92"/>
      <c r="NEW246" s="92"/>
      <c r="NEX246" s="92"/>
      <c r="NEY246" s="92"/>
      <c r="NEZ246" s="92"/>
      <c r="NFA246" s="92"/>
      <c r="NFB246" s="92"/>
      <c r="NFC246" s="92"/>
      <c r="NFD246" s="92"/>
      <c r="NFE246" s="92"/>
      <c r="NFF246" s="92"/>
      <c r="NFG246" s="92"/>
      <c r="NFH246" s="92"/>
      <c r="NFI246" s="92"/>
      <c r="NFJ246" s="92"/>
      <c r="NFK246" s="92"/>
      <c r="NFL246" s="92"/>
      <c r="NFM246" s="92"/>
      <c r="NFN246" s="92"/>
      <c r="NFO246" s="92"/>
      <c r="NFP246" s="92"/>
      <c r="NFQ246" s="92"/>
      <c r="NFR246" s="92"/>
      <c r="NFS246" s="92"/>
      <c r="NFT246" s="92"/>
      <c r="NFU246" s="92"/>
      <c r="NFV246" s="92"/>
      <c r="NFW246" s="92"/>
      <c r="NFX246" s="92"/>
      <c r="NFY246" s="92"/>
      <c r="NFZ246" s="92"/>
      <c r="NGA246" s="92"/>
      <c r="NGB246" s="92"/>
      <c r="NGC246" s="92"/>
      <c r="NGD246" s="92"/>
      <c r="NGE246" s="92"/>
      <c r="NGF246" s="92"/>
      <c r="NGG246" s="92"/>
      <c r="NGH246" s="92"/>
      <c r="NGI246" s="92"/>
      <c r="NGJ246" s="92"/>
      <c r="NGK246" s="92"/>
      <c r="NGL246" s="92"/>
      <c r="NGM246" s="92"/>
      <c r="NGN246" s="92"/>
      <c r="NGO246" s="92"/>
      <c r="NGP246" s="92"/>
      <c r="NGQ246" s="92"/>
      <c r="NGR246" s="92"/>
      <c r="NGS246" s="92"/>
      <c r="NGT246" s="92"/>
      <c r="NGU246" s="92"/>
      <c r="NGV246" s="92"/>
      <c r="NGW246" s="92"/>
      <c r="NGX246" s="92"/>
      <c r="NGY246" s="92"/>
      <c r="NGZ246" s="92"/>
      <c r="NHA246" s="92"/>
      <c r="NHB246" s="92"/>
      <c r="NHC246" s="92"/>
      <c r="NHD246" s="92"/>
      <c r="NHE246" s="92"/>
      <c r="NHF246" s="92"/>
      <c r="NHG246" s="92"/>
      <c r="NHH246" s="92"/>
      <c r="NHI246" s="92"/>
      <c r="NHJ246" s="92"/>
      <c r="NHK246" s="92"/>
      <c r="NHL246" s="92"/>
      <c r="NHM246" s="92"/>
      <c r="NHN246" s="92"/>
      <c r="NHO246" s="92"/>
      <c r="NHP246" s="92"/>
      <c r="NHQ246" s="92"/>
      <c r="NHR246" s="92"/>
      <c r="NHS246" s="92"/>
      <c r="NHT246" s="92"/>
      <c r="NHU246" s="92"/>
      <c r="NHV246" s="92"/>
      <c r="NHW246" s="92"/>
      <c r="NHX246" s="92"/>
      <c r="NHY246" s="92"/>
      <c r="NHZ246" s="92"/>
      <c r="NIA246" s="92"/>
      <c r="NIB246" s="92"/>
      <c r="NIC246" s="92"/>
      <c r="NID246" s="92"/>
      <c r="NIE246" s="92"/>
      <c r="NIF246" s="92"/>
      <c r="NIG246" s="92"/>
      <c r="NIH246" s="92"/>
      <c r="NII246" s="92"/>
      <c r="NIJ246" s="92"/>
      <c r="NIK246" s="92"/>
      <c r="NIL246" s="92"/>
      <c r="NIM246" s="92"/>
      <c r="NIN246" s="92"/>
      <c r="NIO246" s="92"/>
      <c r="NIP246" s="92"/>
      <c r="NIQ246" s="92"/>
      <c r="NIR246" s="92"/>
      <c r="NIS246" s="92"/>
      <c r="NIT246" s="92"/>
      <c r="NIU246" s="92"/>
      <c r="NIV246" s="92"/>
      <c r="NIW246" s="92"/>
      <c r="NIX246" s="92"/>
      <c r="NIY246" s="92"/>
      <c r="NIZ246" s="92"/>
      <c r="NJA246" s="92"/>
      <c r="NJB246" s="92"/>
      <c r="NJC246" s="92"/>
      <c r="NJD246" s="92"/>
      <c r="NJE246" s="92"/>
      <c r="NJF246" s="92"/>
      <c r="NJG246" s="92"/>
      <c r="NJH246" s="92"/>
      <c r="NJI246" s="92"/>
      <c r="NJJ246" s="92"/>
      <c r="NJK246" s="92"/>
      <c r="NJL246" s="92"/>
      <c r="NJM246" s="92"/>
      <c r="NJN246" s="92"/>
      <c r="NJO246" s="92"/>
      <c r="NJP246" s="92"/>
      <c r="NJQ246" s="92"/>
      <c r="NJR246" s="92"/>
      <c r="NJS246" s="92"/>
      <c r="NJT246" s="92"/>
      <c r="NJU246" s="92"/>
      <c r="NJV246" s="92"/>
      <c r="NJW246" s="92"/>
      <c r="NJX246" s="92"/>
      <c r="NJY246" s="92"/>
      <c r="NJZ246" s="92"/>
      <c r="NKA246" s="92"/>
      <c r="NKB246" s="92"/>
      <c r="NKC246" s="92"/>
      <c r="NKD246" s="92"/>
      <c r="NKE246" s="92"/>
      <c r="NKF246" s="92"/>
      <c r="NKG246" s="92"/>
      <c r="NKH246" s="92"/>
      <c r="NKI246" s="92"/>
      <c r="NKJ246" s="92"/>
      <c r="NKK246" s="92"/>
      <c r="NKL246" s="92"/>
      <c r="NKM246" s="92"/>
      <c r="NKN246" s="92"/>
      <c r="NKO246" s="92"/>
      <c r="NKP246" s="92"/>
      <c r="NKQ246" s="92"/>
      <c r="NKR246" s="92"/>
      <c r="NKS246" s="92"/>
      <c r="NKT246" s="92"/>
      <c r="NKU246" s="92"/>
      <c r="NKV246" s="92"/>
      <c r="NKW246" s="92"/>
      <c r="NKX246" s="92"/>
      <c r="NKY246" s="92"/>
      <c r="NKZ246" s="92"/>
      <c r="NLA246" s="92"/>
      <c r="NLB246" s="92"/>
      <c r="NLC246" s="92"/>
      <c r="NLD246" s="92"/>
      <c r="NLE246" s="92"/>
      <c r="NLF246" s="92"/>
      <c r="NLG246" s="92"/>
      <c r="NLH246" s="92"/>
      <c r="NLI246" s="92"/>
      <c r="NLJ246" s="92"/>
      <c r="NLK246" s="92"/>
      <c r="NLL246" s="92"/>
      <c r="NLM246" s="92"/>
      <c r="NLN246" s="92"/>
      <c r="NLO246" s="92"/>
      <c r="NLP246" s="92"/>
      <c r="NLQ246" s="92"/>
      <c r="NLR246" s="92"/>
      <c r="NLS246" s="92"/>
      <c r="NLT246" s="92"/>
      <c r="NLU246" s="92"/>
      <c r="NLV246" s="92"/>
      <c r="NLW246" s="92"/>
      <c r="NLX246" s="92"/>
      <c r="NLY246" s="92"/>
      <c r="NLZ246" s="92"/>
      <c r="NMA246" s="92"/>
      <c r="NMB246" s="92"/>
      <c r="NMC246" s="92"/>
      <c r="NMD246" s="92"/>
      <c r="NME246" s="92"/>
      <c r="NMF246" s="92"/>
      <c r="NMG246" s="92"/>
      <c r="NMH246" s="92"/>
      <c r="NMI246" s="92"/>
      <c r="NMJ246" s="92"/>
      <c r="NMK246" s="92"/>
      <c r="NML246" s="92"/>
      <c r="NMM246" s="92"/>
      <c r="NMN246" s="92"/>
      <c r="NMO246" s="92"/>
      <c r="NMP246" s="92"/>
      <c r="NMQ246" s="92"/>
      <c r="NMR246" s="92"/>
      <c r="NMS246" s="92"/>
      <c r="NMT246" s="92"/>
      <c r="NMU246" s="92"/>
      <c r="NMV246" s="92"/>
      <c r="NMW246" s="92"/>
      <c r="NMX246" s="92"/>
      <c r="NMY246" s="92"/>
      <c r="NMZ246" s="92"/>
      <c r="NNA246" s="92"/>
      <c r="NNB246" s="92"/>
      <c r="NNC246" s="92"/>
      <c r="NND246" s="92"/>
      <c r="NNE246" s="92"/>
      <c r="NNF246" s="92"/>
      <c r="NNG246" s="92"/>
      <c r="NNH246" s="92"/>
      <c r="NNI246" s="92"/>
      <c r="NNJ246" s="92"/>
      <c r="NNK246" s="92"/>
      <c r="NNL246" s="92"/>
      <c r="NNM246" s="92"/>
      <c r="NNN246" s="92"/>
      <c r="NNO246" s="92"/>
      <c r="NNP246" s="92"/>
      <c r="NNQ246" s="92"/>
      <c r="NNR246" s="92"/>
      <c r="NNS246" s="92"/>
      <c r="NNT246" s="92"/>
      <c r="NNU246" s="92"/>
      <c r="NNV246" s="92"/>
      <c r="NNW246" s="92"/>
      <c r="NNX246" s="92"/>
      <c r="NNY246" s="92"/>
      <c r="NNZ246" s="92"/>
      <c r="NOA246" s="92"/>
      <c r="NOB246" s="92"/>
      <c r="NOC246" s="92"/>
      <c r="NOD246" s="92"/>
      <c r="NOE246" s="92"/>
      <c r="NOF246" s="92"/>
      <c r="NOG246" s="92"/>
      <c r="NOH246" s="92"/>
      <c r="NOI246" s="92"/>
      <c r="NOJ246" s="92"/>
      <c r="NOK246" s="92"/>
      <c r="NOL246" s="92"/>
      <c r="NOM246" s="92"/>
      <c r="NON246" s="92"/>
      <c r="NOO246" s="92"/>
      <c r="NOP246" s="92"/>
      <c r="NOQ246" s="92"/>
      <c r="NOR246" s="92"/>
      <c r="NOS246" s="92"/>
      <c r="NOT246" s="92"/>
      <c r="NOU246" s="92"/>
      <c r="NOV246" s="92"/>
      <c r="NOW246" s="92"/>
      <c r="NOX246" s="92"/>
      <c r="NOY246" s="92"/>
      <c r="NOZ246" s="92"/>
      <c r="NPA246" s="92"/>
      <c r="NPB246" s="92"/>
      <c r="NPC246" s="92"/>
      <c r="NPD246" s="92"/>
      <c r="NPE246" s="92"/>
      <c r="NPF246" s="92"/>
      <c r="NPG246" s="92"/>
      <c r="NPH246" s="92"/>
      <c r="NPI246" s="92"/>
      <c r="NPJ246" s="92"/>
      <c r="NPK246" s="92"/>
      <c r="NPL246" s="92"/>
      <c r="NPM246" s="92"/>
      <c r="NPN246" s="92"/>
      <c r="NPO246" s="92"/>
      <c r="NPP246" s="92"/>
      <c r="NPQ246" s="92"/>
      <c r="NPR246" s="92"/>
      <c r="NPS246" s="92"/>
      <c r="NPT246" s="92"/>
      <c r="NPU246" s="92"/>
      <c r="NPV246" s="92"/>
      <c r="NPW246" s="92"/>
      <c r="NPX246" s="92"/>
      <c r="NPY246" s="92"/>
      <c r="NPZ246" s="92"/>
      <c r="NQA246" s="92"/>
      <c r="NQB246" s="92"/>
      <c r="NQC246" s="92"/>
      <c r="NQD246" s="92"/>
      <c r="NQE246" s="92"/>
      <c r="NQF246" s="92"/>
      <c r="NQG246" s="92"/>
      <c r="NQH246" s="92"/>
      <c r="NQI246" s="92"/>
      <c r="NQJ246" s="92"/>
      <c r="NQK246" s="92"/>
      <c r="NQL246" s="92"/>
      <c r="NQM246" s="92"/>
      <c r="NQN246" s="92"/>
      <c r="NQO246" s="92"/>
      <c r="NQP246" s="92"/>
      <c r="NQQ246" s="92"/>
      <c r="NQR246" s="92"/>
      <c r="NQS246" s="92"/>
      <c r="NQT246" s="92"/>
      <c r="NQU246" s="92"/>
      <c r="NQV246" s="92"/>
      <c r="NQW246" s="92"/>
      <c r="NQX246" s="92"/>
      <c r="NQY246" s="92"/>
      <c r="NQZ246" s="92"/>
      <c r="NRA246" s="92"/>
      <c r="NRB246" s="92"/>
      <c r="NRC246" s="92"/>
      <c r="NRD246" s="92"/>
      <c r="NRE246" s="92"/>
      <c r="NRF246" s="92"/>
      <c r="NRG246" s="92"/>
      <c r="NRH246" s="92"/>
      <c r="NRI246" s="92"/>
      <c r="NRJ246" s="92"/>
      <c r="NRK246" s="92"/>
      <c r="NRL246" s="92"/>
      <c r="NRM246" s="92"/>
      <c r="NRN246" s="92"/>
      <c r="NRO246" s="92"/>
      <c r="NRP246" s="92"/>
      <c r="NRQ246" s="92"/>
      <c r="NRR246" s="92"/>
      <c r="NRS246" s="92"/>
      <c r="NRT246" s="92"/>
      <c r="NRU246" s="92"/>
      <c r="NRV246" s="92"/>
      <c r="NRW246" s="92"/>
      <c r="NRX246" s="92"/>
      <c r="NRY246" s="92"/>
      <c r="NRZ246" s="92"/>
      <c r="NSA246" s="92"/>
      <c r="NSB246" s="92"/>
      <c r="NSC246" s="92"/>
      <c r="NSD246" s="92"/>
      <c r="NSE246" s="92"/>
      <c r="NSF246" s="92"/>
      <c r="NSG246" s="92"/>
      <c r="NSH246" s="92"/>
      <c r="NSI246" s="92"/>
      <c r="NSJ246" s="92"/>
      <c r="NSK246" s="92"/>
      <c r="NSL246" s="92"/>
      <c r="NSM246" s="92"/>
      <c r="NSN246" s="92"/>
      <c r="NSO246" s="92"/>
      <c r="NSP246" s="92"/>
      <c r="NSQ246" s="92"/>
      <c r="NSR246" s="92"/>
      <c r="NSS246" s="92"/>
      <c r="NST246" s="92"/>
      <c r="NSU246" s="92"/>
      <c r="NSV246" s="92"/>
      <c r="NSW246" s="92"/>
      <c r="NSX246" s="92"/>
      <c r="NSY246" s="92"/>
      <c r="NSZ246" s="92"/>
      <c r="NTA246" s="92"/>
      <c r="NTB246" s="92"/>
      <c r="NTC246" s="92"/>
      <c r="NTD246" s="92"/>
      <c r="NTE246" s="92"/>
      <c r="NTF246" s="92"/>
      <c r="NTG246" s="92"/>
      <c r="NTH246" s="92"/>
      <c r="NTI246" s="92"/>
      <c r="NTJ246" s="92"/>
      <c r="NTK246" s="92"/>
      <c r="NTL246" s="92"/>
      <c r="NTM246" s="92"/>
      <c r="NTN246" s="92"/>
      <c r="NTO246" s="92"/>
      <c r="NTP246" s="92"/>
      <c r="NTQ246" s="92"/>
      <c r="NTR246" s="92"/>
      <c r="NTS246" s="92"/>
      <c r="NTT246" s="92"/>
      <c r="NTU246" s="92"/>
      <c r="NTV246" s="92"/>
      <c r="NTW246" s="92"/>
      <c r="NTX246" s="92"/>
      <c r="NTY246" s="92"/>
      <c r="NTZ246" s="92"/>
      <c r="NUA246" s="92"/>
      <c r="NUB246" s="92"/>
      <c r="NUC246" s="92"/>
      <c r="NUD246" s="92"/>
      <c r="NUE246" s="92"/>
      <c r="NUF246" s="92"/>
      <c r="NUG246" s="92"/>
      <c r="NUH246" s="92"/>
      <c r="NUI246" s="92"/>
      <c r="NUJ246" s="92"/>
      <c r="NUK246" s="92"/>
      <c r="NUL246" s="92"/>
      <c r="NUM246" s="92"/>
      <c r="NUN246" s="92"/>
      <c r="NUO246" s="92"/>
      <c r="NUP246" s="92"/>
      <c r="NUQ246" s="92"/>
      <c r="NUR246" s="92"/>
      <c r="NUS246" s="92"/>
      <c r="NUT246" s="92"/>
      <c r="NUU246" s="92"/>
      <c r="NUV246" s="92"/>
      <c r="NUW246" s="92"/>
      <c r="NUX246" s="92"/>
      <c r="NUY246" s="92"/>
      <c r="NUZ246" s="92"/>
      <c r="NVA246" s="92"/>
      <c r="NVB246" s="92"/>
      <c r="NVC246" s="92"/>
      <c r="NVD246" s="92"/>
      <c r="NVE246" s="92"/>
      <c r="NVF246" s="92"/>
      <c r="NVG246" s="92"/>
      <c r="NVH246" s="92"/>
      <c r="NVI246" s="92"/>
      <c r="NVJ246" s="92"/>
      <c r="NVK246" s="92"/>
      <c r="NVL246" s="92"/>
      <c r="NVM246" s="92"/>
      <c r="NVN246" s="92"/>
      <c r="NVO246" s="92"/>
      <c r="NVP246" s="92"/>
      <c r="NVQ246" s="92"/>
      <c r="NVR246" s="92"/>
      <c r="NVS246" s="92"/>
      <c r="NVT246" s="92"/>
      <c r="NVU246" s="92"/>
      <c r="NVV246" s="92"/>
      <c r="NVW246" s="92"/>
      <c r="NVX246" s="92"/>
      <c r="NVY246" s="92"/>
      <c r="NVZ246" s="92"/>
      <c r="NWA246" s="92"/>
      <c r="NWB246" s="92"/>
      <c r="NWC246" s="92"/>
      <c r="NWD246" s="92"/>
      <c r="NWE246" s="92"/>
      <c r="NWF246" s="92"/>
      <c r="NWG246" s="92"/>
      <c r="NWH246" s="92"/>
      <c r="NWI246" s="92"/>
      <c r="NWJ246" s="92"/>
      <c r="NWK246" s="92"/>
      <c r="NWL246" s="92"/>
      <c r="NWM246" s="92"/>
      <c r="NWN246" s="92"/>
      <c r="NWO246" s="92"/>
      <c r="NWP246" s="92"/>
      <c r="NWQ246" s="92"/>
      <c r="NWR246" s="92"/>
      <c r="NWS246" s="92"/>
      <c r="NWT246" s="92"/>
      <c r="NWU246" s="92"/>
      <c r="NWV246" s="92"/>
      <c r="NWW246" s="92"/>
      <c r="NWX246" s="92"/>
      <c r="NWY246" s="92"/>
      <c r="NWZ246" s="92"/>
      <c r="NXA246" s="92"/>
      <c r="NXB246" s="92"/>
      <c r="NXC246" s="92"/>
      <c r="NXD246" s="92"/>
      <c r="NXE246" s="92"/>
      <c r="NXF246" s="92"/>
      <c r="NXG246" s="92"/>
      <c r="NXH246" s="92"/>
      <c r="NXI246" s="92"/>
      <c r="NXJ246" s="92"/>
      <c r="NXK246" s="92"/>
      <c r="NXL246" s="92"/>
      <c r="NXM246" s="92"/>
      <c r="NXN246" s="92"/>
      <c r="NXO246" s="92"/>
      <c r="NXP246" s="92"/>
      <c r="NXQ246" s="92"/>
      <c r="NXR246" s="92"/>
      <c r="NXS246" s="92"/>
      <c r="NXT246" s="92"/>
      <c r="NXU246" s="92"/>
      <c r="NXV246" s="92"/>
      <c r="NXW246" s="92"/>
      <c r="NXX246" s="92"/>
      <c r="NXY246" s="92"/>
      <c r="NXZ246" s="92"/>
      <c r="NYA246" s="92"/>
      <c r="NYB246" s="92"/>
      <c r="NYC246" s="92"/>
      <c r="NYD246" s="92"/>
      <c r="NYE246" s="92"/>
      <c r="NYF246" s="92"/>
      <c r="NYG246" s="92"/>
      <c r="NYH246" s="92"/>
      <c r="NYI246" s="92"/>
      <c r="NYJ246" s="92"/>
      <c r="NYK246" s="92"/>
      <c r="NYL246" s="92"/>
      <c r="NYM246" s="92"/>
      <c r="NYN246" s="92"/>
      <c r="NYO246" s="92"/>
      <c r="NYP246" s="92"/>
      <c r="NYQ246" s="92"/>
      <c r="NYR246" s="92"/>
      <c r="NYS246" s="92"/>
      <c r="NYT246" s="92"/>
      <c r="NYU246" s="92"/>
      <c r="NYV246" s="92"/>
      <c r="NYW246" s="92"/>
      <c r="NYX246" s="92"/>
      <c r="NYY246" s="92"/>
      <c r="NYZ246" s="92"/>
      <c r="NZA246" s="92"/>
      <c r="NZB246" s="92"/>
      <c r="NZC246" s="92"/>
      <c r="NZD246" s="92"/>
      <c r="NZE246" s="92"/>
      <c r="NZF246" s="92"/>
      <c r="NZG246" s="92"/>
      <c r="NZH246" s="92"/>
      <c r="NZI246" s="92"/>
      <c r="NZJ246" s="92"/>
      <c r="NZK246" s="92"/>
      <c r="NZL246" s="92"/>
      <c r="NZM246" s="92"/>
      <c r="NZN246" s="92"/>
      <c r="NZO246" s="92"/>
      <c r="NZP246" s="92"/>
      <c r="NZQ246" s="92"/>
      <c r="NZR246" s="92"/>
      <c r="NZS246" s="92"/>
      <c r="NZT246" s="92"/>
      <c r="NZU246" s="92"/>
      <c r="NZV246" s="92"/>
      <c r="NZW246" s="92"/>
      <c r="NZX246" s="92"/>
      <c r="NZY246" s="92"/>
      <c r="NZZ246" s="92"/>
      <c r="OAA246" s="92"/>
      <c r="OAB246" s="92"/>
      <c r="OAC246" s="92"/>
      <c r="OAD246" s="92"/>
      <c r="OAE246" s="92"/>
      <c r="OAF246" s="92"/>
      <c r="OAG246" s="92"/>
      <c r="OAH246" s="92"/>
      <c r="OAI246" s="92"/>
      <c r="OAJ246" s="92"/>
      <c r="OAK246" s="92"/>
      <c r="OAL246" s="92"/>
      <c r="OAM246" s="92"/>
      <c r="OAN246" s="92"/>
      <c r="OAO246" s="92"/>
      <c r="OAP246" s="92"/>
      <c r="OAQ246" s="92"/>
      <c r="OAR246" s="92"/>
      <c r="OAS246" s="92"/>
      <c r="OAT246" s="92"/>
      <c r="OAU246" s="92"/>
      <c r="OAV246" s="92"/>
      <c r="OAW246" s="92"/>
      <c r="OAX246" s="92"/>
      <c r="OAY246" s="92"/>
      <c r="OAZ246" s="92"/>
      <c r="OBA246" s="92"/>
      <c r="OBB246" s="92"/>
      <c r="OBC246" s="92"/>
      <c r="OBD246" s="92"/>
      <c r="OBE246" s="92"/>
      <c r="OBF246" s="92"/>
      <c r="OBG246" s="92"/>
      <c r="OBH246" s="92"/>
      <c r="OBI246" s="92"/>
      <c r="OBJ246" s="92"/>
      <c r="OBK246" s="92"/>
      <c r="OBL246" s="92"/>
      <c r="OBM246" s="92"/>
      <c r="OBN246" s="92"/>
      <c r="OBO246" s="92"/>
      <c r="OBP246" s="92"/>
      <c r="OBQ246" s="92"/>
      <c r="OBR246" s="92"/>
      <c r="OBS246" s="92"/>
      <c r="OBT246" s="92"/>
      <c r="OBU246" s="92"/>
      <c r="OBV246" s="92"/>
      <c r="OBW246" s="92"/>
      <c r="OBX246" s="92"/>
      <c r="OBY246" s="92"/>
      <c r="OBZ246" s="92"/>
      <c r="OCA246" s="92"/>
      <c r="OCB246" s="92"/>
      <c r="OCC246" s="92"/>
      <c r="OCD246" s="92"/>
      <c r="OCE246" s="92"/>
      <c r="OCF246" s="92"/>
      <c r="OCG246" s="92"/>
      <c r="OCH246" s="92"/>
      <c r="OCI246" s="92"/>
      <c r="OCJ246" s="92"/>
      <c r="OCK246" s="92"/>
      <c r="OCL246" s="92"/>
      <c r="OCM246" s="92"/>
      <c r="OCN246" s="92"/>
      <c r="OCO246" s="92"/>
      <c r="OCP246" s="92"/>
      <c r="OCQ246" s="92"/>
      <c r="OCR246" s="92"/>
      <c r="OCS246" s="92"/>
      <c r="OCT246" s="92"/>
      <c r="OCU246" s="92"/>
      <c r="OCV246" s="92"/>
      <c r="OCW246" s="92"/>
      <c r="OCX246" s="92"/>
      <c r="OCY246" s="92"/>
      <c r="OCZ246" s="92"/>
      <c r="ODA246" s="92"/>
      <c r="ODB246" s="92"/>
      <c r="ODC246" s="92"/>
      <c r="ODD246" s="92"/>
      <c r="ODE246" s="92"/>
      <c r="ODF246" s="92"/>
      <c r="ODG246" s="92"/>
      <c r="ODH246" s="92"/>
      <c r="ODI246" s="92"/>
      <c r="ODJ246" s="92"/>
      <c r="ODK246" s="92"/>
      <c r="ODL246" s="92"/>
      <c r="ODM246" s="92"/>
      <c r="ODN246" s="92"/>
      <c r="ODO246" s="92"/>
      <c r="ODP246" s="92"/>
      <c r="ODQ246" s="92"/>
      <c r="ODR246" s="92"/>
      <c r="ODS246" s="92"/>
      <c r="ODT246" s="92"/>
      <c r="ODU246" s="92"/>
      <c r="ODV246" s="92"/>
      <c r="ODW246" s="92"/>
      <c r="ODX246" s="92"/>
      <c r="ODY246" s="92"/>
      <c r="ODZ246" s="92"/>
      <c r="OEA246" s="92"/>
      <c r="OEB246" s="92"/>
      <c r="OEC246" s="92"/>
      <c r="OED246" s="92"/>
      <c r="OEE246" s="92"/>
      <c r="OEF246" s="92"/>
      <c r="OEG246" s="92"/>
      <c r="OEH246" s="92"/>
      <c r="OEI246" s="92"/>
      <c r="OEJ246" s="92"/>
      <c r="OEK246" s="92"/>
      <c r="OEL246" s="92"/>
      <c r="OEM246" s="92"/>
      <c r="OEN246" s="92"/>
      <c r="OEO246" s="92"/>
      <c r="OEP246" s="92"/>
      <c r="OEQ246" s="92"/>
      <c r="OER246" s="92"/>
      <c r="OES246" s="92"/>
      <c r="OET246" s="92"/>
      <c r="OEU246" s="92"/>
      <c r="OEV246" s="92"/>
      <c r="OEW246" s="92"/>
      <c r="OEX246" s="92"/>
      <c r="OEY246" s="92"/>
      <c r="OEZ246" s="92"/>
      <c r="OFA246" s="92"/>
      <c r="OFB246" s="92"/>
      <c r="OFC246" s="92"/>
      <c r="OFD246" s="92"/>
      <c r="OFE246" s="92"/>
      <c r="OFF246" s="92"/>
      <c r="OFG246" s="92"/>
      <c r="OFH246" s="92"/>
      <c r="OFI246" s="92"/>
      <c r="OFJ246" s="92"/>
      <c r="OFK246" s="92"/>
      <c r="OFL246" s="92"/>
      <c r="OFM246" s="92"/>
      <c r="OFN246" s="92"/>
      <c r="OFO246" s="92"/>
      <c r="OFP246" s="92"/>
      <c r="OFQ246" s="92"/>
      <c r="OFR246" s="92"/>
      <c r="OFS246" s="92"/>
      <c r="OFT246" s="92"/>
      <c r="OFU246" s="92"/>
      <c r="OFV246" s="92"/>
      <c r="OFW246" s="92"/>
      <c r="OFX246" s="92"/>
      <c r="OFY246" s="92"/>
      <c r="OFZ246" s="92"/>
      <c r="OGA246" s="92"/>
      <c r="OGB246" s="92"/>
      <c r="OGC246" s="92"/>
      <c r="OGD246" s="92"/>
      <c r="OGE246" s="92"/>
      <c r="OGF246" s="92"/>
      <c r="OGG246" s="92"/>
      <c r="OGH246" s="92"/>
      <c r="OGI246" s="92"/>
      <c r="OGJ246" s="92"/>
      <c r="OGK246" s="92"/>
      <c r="OGL246" s="92"/>
      <c r="OGM246" s="92"/>
      <c r="OGN246" s="92"/>
      <c r="OGO246" s="92"/>
      <c r="OGP246" s="92"/>
      <c r="OGQ246" s="92"/>
      <c r="OGR246" s="92"/>
      <c r="OGS246" s="92"/>
      <c r="OGT246" s="92"/>
      <c r="OGU246" s="92"/>
      <c r="OGV246" s="92"/>
      <c r="OGW246" s="92"/>
      <c r="OGX246" s="92"/>
      <c r="OGY246" s="92"/>
      <c r="OGZ246" s="92"/>
      <c r="OHA246" s="92"/>
      <c r="OHB246" s="92"/>
      <c r="OHC246" s="92"/>
      <c r="OHD246" s="92"/>
      <c r="OHE246" s="92"/>
      <c r="OHF246" s="92"/>
      <c r="OHG246" s="92"/>
      <c r="OHH246" s="92"/>
      <c r="OHI246" s="92"/>
      <c r="OHJ246" s="92"/>
      <c r="OHK246" s="92"/>
      <c r="OHL246" s="92"/>
      <c r="OHM246" s="92"/>
      <c r="OHN246" s="92"/>
      <c r="OHO246" s="92"/>
      <c r="OHP246" s="92"/>
      <c r="OHQ246" s="92"/>
      <c r="OHR246" s="92"/>
      <c r="OHS246" s="92"/>
      <c r="OHT246" s="92"/>
      <c r="OHU246" s="92"/>
      <c r="OHV246" s="92"/>
      <c r="OHW246" s="92"/>
      <c r="OHX246" s="92"/>
      <c r="OHY246" s="92"/>
      <c r="OHZ246" s="92"/>
      <c r="OIA246" s="92"/>
      <c r="OIB246" s="92"/>
      <c r="OIC246" s="92"/>
      <c r="OID246" s="92"/>
      <c r="OIE246" s="92"/>
      <c r="OIF246" s="92"/>
      <c r="OIG246" s="92"/>
      <c r="OIH246" s="92"/>
      <c r="OII246" s="92"/>
      <c r="OIJ246" s="92"/>
      <c r="OIK246" s="92"/>
      <c r="OIL246" s="92"/>
      <c r="OIM246" s="92"/>
      <c r="OIN246" s="92"/>
      <c r="OIO246" s="92"/>
      <c r="OIP246" s="92"/>
      <c r="OIQ246" s="92"/>
      <c r="OIR246" s="92"/>
      <c r="OIS246" s="92"/>
      <c r="OIT246" s="92"/>
      <c r="OIU246" s="92"/>
      <c r="OIV246" s="92"/>
      <c r="OIW246" s="92"/>
      <c r="OIX246" s="92"/>
      <c r="OIY246" s="92"/>
      <c r="OIZ246" s="92"/>
      <c r="OJA246" s="92"/>
      <c r="OJB246" s="92"/>
      <c r="OJC246" s="92"/>
      <c r="OJD246" s="92"/>
      <c r="OJE246" s="92"/>
      <c r="OJF246" s="92"/>
      <c r="OJG246" s="92"/>
      <c r="OJH246" s="92"/>
      <c r="OJI246" s="92"/>
      <c r="OJJ246" s="92"/>
      <c r="OJK246" s="92"/>
      <c r="OJL246" s="92"/>
      <c r="OJM246" s="92"/>
      <c r="OJN246" s="92"/>
      <c r="OJO246" s="92"/>
      <c r="OJP246" s="92"/>
      <c r="OJQ246" s="92"/>
      <c r="OJR246" s="92"/>
      <c r="OJS246" s="92"/>
      <c r="OJT246" s="92"/>
      <c r="OJU246" s="92"/>
      <c r="OJV246" s="92"/>
      <c r="OJW246" s="92"/>
      <c r="OJX246" s="92"/>
      <c r="OJY246" s="92"/>
      <c r="OJZ246" s="92"/>
      <c r="OKA246" s="92"/>
      <c r="OKB246" s="92"/>
      <c r="OKC246" s="92"/>
      <c r="OKD246" s="92"/>
      <c r="OKE246" s="92"/>
      <c r="OKF246" s="92"/>
      <c r="OKG246" s="92"/>
      <c r="OKH246" s="92"/>
      <c r="OKI246" s="92"/>
      <c r="OKJ246" s="92"/>
      <c r="OKK246" s="92"/>
      <c r="OKL246" s="92"/>
      <c r="OKM246" s="92"/>
      <c r="OKN246" s="92"/>
      <c r="OKO246" s="92"/>
      <c r="OKP246" s="92"/>
      <c r="OKQ246" s="92"/>
      <c r="OKR246" s="92"/>
      <c r="OKS246" s="92"/>
      <c r="OKT246" s="92"/>
      <c r="OKU246" s="92"/>
      <c r="OKV246" s="92"/>
      <c r="OKW246" s="92"/>
      <c r="OKX246" s="92"/>
      <c r="OKY246" s="92"/>
      <c r="OKZ246" s="92"/>
      <c r="OLA246" s="92"/>
      <c r="OLB246" s="92"/>
      <c r="OLC246" s="92"/>
      <c r="OLD246" s="92"/>
      <c r="OLE246" s="92"/>
      <c r="OLF246" s="92"/>
      <c r="OLG246" s="92"/>
      <c r="OLH246" s="92"/>
      <c r="OLI246" s="92"/>
      <c r="OLJ246" s="92"/>
      <c r="OLK246" s="92"/>
      <c r="OLL246" s="92"/>
      <c r="OLM246" s="92"/>
      <c r="OLN246" s="92"/>
      <c r="OLO246" s="92"/>
      <c r="OLP246" s="92"/>
      <c r="OLQ246" s="92"/>
      <c r="OLR246" s="92"/>
      <c r="OLS246" s="92"/>
      <c r="OLT246" s="92"/>
      <c r="OLU246" s="92"/>
      <c r="OLV246" s="92"/>
      <c r="OLW246" s="92"/>
      <c r="OLX246" s="92"/>
      <c r="OLY246" s="92"/>
      <c r="OLZ246" s="92"/>
      <c r="OMA246" s="92"/>
      <c r="OMB246" s="92"/>
      <c r="OMC246" s="92"/>
      <c r="OMD246" s="92"/>
      <c r="OME246" s="92"/>
      <c r="OMF246" s="92"/>
      <c r="OMG246" s="92"/>
      <c r="OMH246" s="92"/>
      <c r="OMI246" s="92"/>
      <c r="OMJ246" s="92"/>
      <c r="OMK246" s="92"/>
      <c r="OML246" s="92"/>
      <c r="OMM246" s="92"/>
      <c r="OMN246" s="92"/>
      <c r="OMO246" s="92"/>
      <c r="OMP246" s="92"/>
      <c r="OMQ246" s="92"/>
      <c r="OMR246" s="92"/>
      <c r="OMS246" s="92"/>
      <c r="OMT246" s="92"/>
      <c r="OMU246" s="92"/>
      <c r="OMV246" s="92"/>
      <c r="OMW246" s="92"/>
      <c r="OMX246" s="92"/>
      <c r="OMY246" s="92"/>
      <c r="OMZ246" s="92"/>
      <c r="ONA246" s="92"/>
      <c r="ONB246" s="92"/>
      <c r="ONC246" s="92"/>
      <c r="OND246" s="92"/>
      <c r="ONE246" s="92"/>
      <c r="ONF246" s="92"/>
      <c r="ONG246" s="92"/>
      <c r="ONH246" s="92"/>
      <c r="ONI246" s="92"/>
      <c r="ONJ246" s="92"/>
      <c r="ONK246" s="92"/>
      <c r="ONL246" s="92"/>
      <c r="ONM246" s="92"/>
      <c r="ONN246" s="92"/>
      <c r="ONO246" s="92"/>
      <c r="ONP246" s="92"/>
      <c r="ONQ246" s="92"/>
      <c r="ONR246" s="92"/>
      <c r="ONS246" s="92"/>
      <c r="ONT246" s="92"/>
      <c r="ONU246" s="92"/>
      <c r="ONV246" s="92"/>
      <c r="ONW246" s="92"/>
      <c r="ONX246" s="92"/>
      <c r="ONY246" s="92"/>
      <c r="ONZ246" s="92"/>
      <c r="OOA246" s="92"/>
      <c r="OOB246" s="92"/>
      <c r="OOC246" s="92"/>
      <c r="OOD246" s="92"/>
      <c r="OOE246" s="92"/>
      <c r="OOF246" s="92"/>
      <c r="OOG246" s="92"/>
      <c r="OOH246" s="92"/>
      <c r="OOI246" s="92"/>
      <c r="OOJ246" s="92"/>
      <c r="OOK246" s="92"/>
      <c r="OOL246" s="92"/>
      <c r="OOM246" s="92"/>
      <c r="OON246" s="92"/>
      <c r="OOO246" s="92"/>
      <c r="OOP246" s="92"/>
      <c r="OOQ246" s="92"/>
      <c r="OOR246" s="92"/>
      <c r="OOS246" s="92"/>
      <c r="OOT246" s="92"/>
      <c r="OOU246" s="92"/>
      <c r="OOV246" s="92"/>
      <c r="OOW246" s="92"/>
      <c r="OOX246" s="92"/>
      <c r="OOY246" s="92"/>
      <c r="OOZ246" s="92"/>
      <c r="OPA246" s="92"/>
      <c r="OPB246" s="92"/>
      <c r="OPC246" s="92"/>
      <c r="OPD246" s="92"/>
      <c r="OPE246" s="92"/>
      <c r="OPF246" s="92"/>
      <c r="OPG246" s="92"/>
      <c r="OPH246" s="92"/>
      <c r="OPI246" s="92"/>
      <c r="OPJ246" s="92"/>
      <c r="OPK246" s="92"/>
      <c r="OPL246" s="92"/>
      <c r="OPM246" s="92"/>
      <c r="OPN246" s="92"/>
      <c r="OPO246" s="92"/>
      <c r="OPP246" s="92"/>
      <c r="OPQ246" s="92"/>
      <c r="OPR246" s="92"/>
      <c r="OPS246" s="92"/>
      <c r="OPT246" s="92"/>
      <c r="OPU246" s="92"/>
      <c r="OPV246" s="92"/>
      <c r="OPW246" s="92"/>
      <c r="OPX246" s="92"/>
      <c r="OPY246" s="92"/>
      <c r="OPZ246" s="92"/>
      <c r="OQA246" s="92"/>
      <c r="OQB246" s="92"/>
      <c r="OQC246" s="92"/>
      <c r="OQD246" s="92"/>
      <c r="OQE246" s="92"/>
      <c r="OQF246" s="92"/>
      <c r="OQG246" s="92"/>
      <c r="OQH246" s="92"/>
      <c r="OQI246" s="92"/>
      <c r="OQJ246" s="92"/>
      <c r="OQK246" s="92"/>
      <c r="OQL246" s="92"/>
      <c r="OQM246" s="92"/>
      <c r="OQN246" s="92"/>
      <c r="OQO246" s="92"/>
      <c r="OQP246" s="92"/>
      <c r="OQQ246" s="92"/>
      <c r="OQR246" s="92"/>
      <c r="OQS246" s="92"/>
      <c r="OQT246" s="92"/>
      <c r="OQU246" s="92"/>
      <c r="OQV246" s="92"/>
      <c r="OQW246" s="92"/>
      <c r="OQX246" s="92"/>
      <c r="OQY246" s="92"/>
      <c r="OQZ246" s="92"/>
      <c r="ORA246" s="92"/>
      <c r="ORB246" s="92"/>
      <c r="ORC246" s="92"/>
      <c r="ORD246" s="92"/>
      <c r="ORE246" s="92"/>
      <c r="ORF246" s="92"/>
      <c r="ORG246" s="92"/>
      <c r="ORH246" s="92"/>
      <c r="ORI246" s="92"/>
      <c r="ORJ246" s="92"/>
      <c r="ORK246" s="92"/>
      <c r="ORL246" s="92"/>
      <c r="ORM246" s="92"/>
      <c r="ORN246" s="92"/>
      <c r="ORO246" s="92"/>
      <c r="ORP246" s="92"/>
      <c r="ORQ246" s="92"/>
      <c r="ORR246" s="92"/>
      <c r="ORS246" s="92"/>
      <c r="ORT246" s="92"/>
      <c r="ORU246" s="92"/>
      <c r="ORV246" s="92"/>
      <c r="ORW246" s="92"/>
      <c r="ORX246" s="92"/>
      <c r="ORY246" s="92"/>
      <c r="ORZ246" s="92"/>
      <c r="OSA246" s="92"/>
      <c r="OSB246" s="92"/>
      <c r="OSC246" s="92"/>
      <c r="OSD246" s="92"/>
      <c r="OSE246" s="92"/>
      <c r="OSF246" s="92"/>
      <c r="OSG246" s="92"/>
      <c r="OSH246" s="92"/>
      <c r="OSI246" s="92"/>
      <c r="OSJ246" s="92"/>
      <c r="OSK246" s="92"/>
      <c r="OSL246" s="92"/>
      <c r="OSM246" s="92"/>
      <c r="OSN246" s="92"/>
      <c r="OSO246" s="92"/>
      <c r="OSP246" s="92"/>
      <c r="OSQ246" s="92"/>
      <c r="OSR246" s="92"/>
      <c r="OSS246" s="92"/>
      <c r="OST246" s="92"/>
      <c r="OSU246" s="92"/>
      <c r="OSV246" s="92"/>
      <c r="OSW246" s="92"/>
      <c r="OSX246" s="92"/>
      <c r="OSY246" s="92"/>
      <c r="OSZ246" s="92"/>
      <c r="OTA246" s="92"/>
      <c r="OTB246" s="92"/>
      <c r="OTC246" s="92"/>
      <c r="OTD246" s="92"/>
      <c r="OTE246" s="92"/>
      <c r="OTF246" s="92"/>
      <c r="OTG246" s="92"/>
      <c r="OTH246" s="92"/>
      <c r="OTI246" s="92"/>
      <c r="OTJ246" s="92"/>
      <c r="OTK246" s="92"/>
      <c r="OTL246" s="92"/>
      <c r="OTM246" s="92"/>
      <c r="OTN246" s="92"/>
      <c r="OTO246" s="92"/>
      <c r="OTP246" s="92"/>
      <c r="OTQ246" s="92"/>
      <c r="OTR246" s="92"/>
      <c r="OTS246" s="92"/>
      <c r="OTT246" s="92"/>
      <c r="OTU246" s="92"/>
      <c r="OTV246" s="92"/>
      <c r="OTW246" s="92"/>
      <c r="OTX246" s="92"/>
      <c r="OTY246" s="92"/>
      <c r="OTZ246" s="92"/>
      <c r="OUA246" s="92"/>
      <c r="OUB246" s="92"/>
      <c r="OUC246" s="92"/>
      <c r="OUD246" s="92"/>
      <c r="OUE246" s="92"/>
      <c r="OUF246" s="92"/>
      <c r="OUG246" s="92"/>
      <c r="OUH246" s="92"/>
      <c r="OUI246" s="92"/>
      <c r="OUJ246" s="92"/>
      <c r="OUK246" s="92"/>
      <c r="OUL246" s="92"/>
      <c r="OUM246" s="92"/>
      <c r="OUN246" s="92"/>
      <c r="OUO246" s="92"/>
      <c r="OUP246" s="92"/>
      <c r="OUQ246" s="92"/>
      <c r="OUR246" s="92"/>
      <c r="OUS246" s="92"/>
      <c r="OUT246" s="92"/>
      <c r="OUU246" s="92"/>
      <c r="OUV246" s="92"/>
      <c r="OUW246" s="92"/>
      <c r="OUX246" s="92"/>
      <c r="OUY246" s="92"/>
      <c r="OUZ246" s="92"/>
      <c r="OVA246" s="92"/>
      <c r="OVB246" s="92"/>
      <c r="OVC246" s="92"/>
      <c r="OVD246" s="92"/>
      <c r="OVE246" s="92"/>
      <c r="OVF246" s="92"/>
      <c r="OVG246" s="92"/>
      <c r="OVH246" s="92"/>
      <c r="OVI246" s="92"/>
      <c r="OVJ246" s="92"/>
      <c r="OVK246" s="92"/>
      <c r="OVL246" s="92"/>
      <c r="OVM246" s="92"/>
      <c r="OVN246" s="92"/>
      <c r="OVO246" s="92"/>
      <c r="OVP246" s="92"/>
      <c r="OVQ246" s="92"/>
      <c r="OVR246" s="92"/>
      <c r="OVS246" s="92"/>
      <c r="OVT246" s="92"/>
      <c r="OVU246" s="92"/>
      <c r="OVV246" s="92"/>
      <c r="OVW246" s="92"/>
      <c r="OVX246" s="92"/>
      <c r="OVY246" s="92"/>
      <c r="OVZ246" s="92"/>
      <c r="OWA246" s="92"/>
      <c r="OWB246" s="92"/>
      <c r="OWC246" s="92"/>
      <c r="OWD246" s="92"/>
      <c r="OWE246" s="92"/>
      <c r="OWF246" s="92"/>
      <c r="OWG246" s="92"/>
      <c r="OWH246" s="92"/>
      <c r="OWI246" s="92"/>
      <c r="OWJ246" s="92"/>
      <c r="OWK246" s="92"/>
      <c r="OWL246" s="92"/>
      <c r="OWM246" s="92"/>
      <c r="OWN246" s="92"/>
      <c r="OWO246" s="92"/>
      <c r="OWP246" s="92"/>
      <c r="OWQ246" s="92"/>
      <c r="OWR246" s="92"/>
      <c r="OWS246" s="92"/>
      <c r="OWT246" s="92"/>
      <c r="OWU246" s="92"/>
      <c r="OWV246" s="92"/>
      <c r="OWW246" s="92"/>
      <c r="OWX246" s="92"/>
      <c r="OWY246" s="92"/>
      <c r="OWZ246" s="92"/>
      <c r="OXA246" s="92"/>
      <c r="OXB246" s="92"/>
      <c r="OXC246" s="92"/>
      <c r="OXD246" s="92"/>
      <c r="OXE246" s="92"/>
      <c r="OXF246" s="92"/>
      <c r="OXG246" s="92"/>
      <c r="OXH246" s="92"/>
      <c r="OXI246" s="92"/>
      <c r="OXJ246" s="92"/>
      <c r="OXK246" s="92"/>
      <c r="OXL246" s="92"/>
      <c r="OXM246" s="92"/>
      <c r="OXN246" s="92"/>
      <c r="OXO246" s="92"/>
      <c r="OXP246" s="92"/>
      <c r="OXQ246" s="92"/>
      <c r="OXR246" s="92"/>
      <c r="OXS246" s="92"/>
      <c r="OXT246" s="92"/>
      <c r="OXU246" s="92"/>
      <c r="OXV246" s="92"/>
      <c r="OXW246" s="92"/>
      <c r="OXX246" s="92"/>
      <c r="OXY246" s="92"/>
      <c r="OXZ246" s="92"/>
      <c r="OYA246" s="92"/>
      <c r="OYB246" s="92"/>
      <c r="OYC246" s="92"/>
      <c r="OYD246" s="92"/>
      <c r="OYE246" s="92"/>
      <c r="OYF246" s="92"/>
      <c r="OYG246" s="92"/>
      <c r="OYH246" s="92"/>
      <c r="OYI246" s="92"/>
      <c r="OYJ246" s="92"/>
      <c r="OYK246" s="92"/>
      <c r="OYL246" s="92"/>
      <c r="OYM246" s="92"/>
      <c r="OYN246" s="92"/>
      <c r="OYO246" s="92"/>
      <c r="OYP246" s="92"/>
      <c r="OYQ246" s="92"/>
      <c r="OYR246" s="92"/>
      <c r="OYS246" s="92"/>
      <c r="OYT246" s="92"/>
      <c r="OYU246" s="92"/>
      <c r="OYV246" s="92"/>
      <c r="OYW246" s="92"/>
      <c r="OYX246" s="92"/>
      <c r="OYY246" s="92"/>
      <c r="OYZ246" s="92"/>
      <c r="OZA246" s="92"/>
      <c r="OZB246" s="92"/>
      <c r="OZC246" s="92"/>
      <c r="OZD246" s="92"/>
      <c r="OZE246" s="92"/>
      <c r="OZF246" s="92"/>
      <c r="OZG246" s="92"/>
      <c r="OZH246" s="92"/>
      <c r="OZI246" s="92"/>
      <c r="OZJ246" s="92"/>
      <c r="OZK246" s="92"/>
      <c r="OZL246" s="92"/>
      <c r="OZM246" s="92"/>
      <c r="OZN246" s="92"/>
      <c r="OZO246" s="92"/>
      <c r="OZP246" s="92"/>
      <c r="OZQ246" s="92"/>
      <c r="OZR246" s="92"/>
      <c r="OZS246" s="92"/>
      <c r="OZT246" s="92"/>
      <c r="OZU246" s="92"/>
      <c r="OZV246" s="92"/>
      <c r="OZW246" s="92"/>
      <c r="OZX246" s="92"/>
      <c r="OZY246" s="92"/>
      <c r="OZZ246" s="92"/>
      <c r="PAA246" s="92"/>
      <c r="PAB246" s="92"/>
      <c r="PAC246" s="92"/>
      <c r="PAD246" s="92"/>
      <c r="PAE246" s="92"/>
      <c r="PAF246" s="92"/>
      <c r="PAG246" s="92"/>
      <c r="PAH246" s="92"/>
      <c r="PAI246" s="92"/>
      <c r="PAJ246" s="92"/>
      <c r="PAK246" s="92"/>
      <c r="PAL246" s="92"/>
      <c r="PAM246" s="92"/>
      <c r="PAN246" s="92"/>
      <c r="PAO246" s="92"/>
      <c r="PAP246" s="92"/>
      <c r="PAQ246" s="92"/>
      <c r="PAR246" s="92"/>
      <c r="PAS246" s="92"/>
      <c r="PAT246" s="92"/>
      <c r="PAU246" s="92"/>
      <c r="PAV246" s="92"/>
      <c r="PAW246" s="92"/>
      <c r="PAX246" s="92"/>
      <c r="PAY246" s="92"/>
      <c r="PAZ246" s="92"/>
      <c r="PBA246" s="92"/>
      <c r="PBB246" s="92"/>
      <c r="PBC246" s="92"/>
      <c r="PBD246" s="92"/>
      <c r="PBE246" s="92"/>
      <c r="PBF246" s="92"/>
      <c r="PBG246" s="92"/>
      <c r="PBH246" s="92"/>
      <c r="PBI246" s="92"/>
      <c r="PBJ246" s="92"/>
      <c r="PBK246" s="92"/>
      <c r="PBL246" s="92"/>
      <c r="PBM246" s="92"/>
      <c r="PBN246" s="92"/>
      <c r="PBO246" s="92"/>
      <c r="PBP246" s="92"/>
      <c r="PBQ246" s="92"/>
      <c r="PBR246" s="92"/>
      <c r="PBS246" s="92"/>
      <c r="PBT246" s="92"/>
      <c r="PBU246" s="92"/>
      <c r="PBV246" s="92"/>
      <c r="PBW246" s="92"/>
      <c r="PBX246" s="92"/>
      <c r="PBY246" s="92"/>
      <c r="PBZ246" s="92"/>
      <c r="PCA246" s="92"/>
      <c r="PCB246" s="92"/>
      <c r="PCC246" s="92"/>
      <c r="PCD246" s="92"/>
      <c r="PCE246" s="92"/>
      <c r="PCF246" s="92"/>
      <c r="PCG246" s="92"/>
      <c r="PCH246" s="92"/>
      <c r="PCI246" s="92"/>
      <c r="PCJ246" s="92"/>
      <c r="PCK246" s="92"/>
      <c r="PCL246" s="92"/>
      <c r="PCM246" s="92"/>
      <c r="PCN246" s="92"/>
      <c r="PCO246" s="92"/>
      <c r="PCP246" s="92"/>
      <c r="PCQ246" s="92"/>
      <c r="PCR246" s="92"/>
      <c r="PCS246" s="92"/>
      <c r="PCT246" s="92"/>
      <c r="PCU246" s="92"/>
      <c r="PCV246" s="92"/>
      <c r="PCW246" s="92"/>
      <c r="PCX246" s="92"/>
      <c r="PCY246" s="92"/>
      <c r="PCZ246" s="92"/>
      <c r="PDA246" s="92"/>
      <c r="PDB246" s="92"/>
      <c r="PDC246" s="92"/>
      <c r="PDD246" s="92"/>
      <c r="PDE246" s="92"/>
      <c r="PDF246" s="92"/>
      <c r="PDG246" s="92"/>
      <c r="PDH246" s="92"/>
      <c r="PDI246" s="92"/>
      <c r="PDJ246" s="92"/>
      <c r="PDK246" s="92"/>
      <c r="PDL246" s="92"/>
      <c r="PDM246" s="92"/>
      <c r="PDN246" s="92"/>
      <c r="PDO246" s="92"/>
      <c r="PDP246" s="92"/>
      <c r="PDQ246" s="92"/>
      <c r="PDR246" s="92"/>
      <c r="PDS246" s="92"/>
      <c r="PDT246" s="92"/>
      <c r="PDU246" s="92"/>
      <c r="PDV246" s="92"/>
      <c r="PDW246" s="92"/>
      <c r="PDX246" s="92"/>
      <c r="PDY246" s="92"/>
      <c r="PDZ246" s="92"/>
      <c r="PEA246" s="92"/>
      <c r="PEB246" s="92"/>
      <c r="PEC246" s="92"/>
      <c r="PED246" s="92"/>
      <c r="PEE246" s="92"/>
      <c r="PEF246" s="92"/>
      <c r="PEG246" s="92"/>
      <c r="PEH246" s="92"/>
      <c r="PEI246" s="92"/>
      <c r="PEJ246" s="92"/>
      <c r="PEK246" s="92"/>
      <c r="PEL246" s="92"/>
      <c r="PEM246" s="92"/>
      <c r="PEN246" s="92"/>
      <c r="PEO246" s="92"/>
      <c r="PEP246" s="92"/>
      <c r="PEQ246" s="92"/>
      <c r="PER246" s="92"/>
      <c r="PES246" s="92"/>
      <c r="PET246" s="92"/>
      <c r="PEU246" s="92"/>
      <c r="PEV246" s="92"/>
      <c r="PEW246" s="92"/>
      <c r="PEX246" s="92"/>
      <c r="PEY246" s="92"/>
      <c r="PEZ246" s="92"/>
      <c r="PFA246" s="92"/>
      <c r="PFB246" s="92"/>
      <c r="PFC246" s="92"/>
      <c r="PFD246" s="92"/>
      <c r="PFE246" s="92"/>
      <c r="PFF246" s="92"/>
      <c r="PFG246" s="92"/>
      <c r="PFH246" s="92"/>
      <c r="PFI246" s="92"/>
      <c r="PFJ246" s="92"/>
      <c r="PFK246" s="92"/>
      <c r="PFL246" s="92"/>
      <c r="PFM246" s="92"/>
      <c r="PFN246" s="92"/>
      <c r="PFO246" s="92"/>
      <c r="PFP246" s="92"/>
      <c r="PFQ246" s="92"/>
      <c r="PFR246" s="92"/>
      <c r="PFS246" s="92"/>
      <c r="PFT246" s="92"/>
      <c r="PFU246" s="92"/>
      <c r="PFV246" s="92"/>
      <c r="PFW246" s="92"/>
      <c r="PFX246" s="92"/>
      <c r="PFY246" s="92"/>
      <c r="PFZ246" s="92"/>
      <c r="PGA246" s="92"/>
      <c r="PGB246" s="92"/>
      <c r="PGC246" s="92"/>
      <c r="PGD246" s="92"/>
      <c r="PGE246" s="92"/>
      <c r="PGF246" s="92"/>
      <c r="PGG246" s="92"/>
      <c r="PGH246" s="92"/>
      <c r="PGI246" s="92"/>
      <c r="PGJ246" s="92"/>
      <c r="PGK246" s="92"/>
      <c r="PGL246" s="92"/>
      <c r="PGM246" s="92"/>
      <c r="PGN246" s="92"/>
      <c r="PGO246" s="92"/>
      <c r="PGP246" s="92"/>
      <c r="PGQ246" s="92"/>
      <c r="PGR246" s="92"/>
      <c r="PGS246" s="92"/>
      <c r="PGT246" s="92"/>
      <c r="PGU246" s="92"/>
      <c r="PGV246" s="92"/>
      <c r="PGW246" s="92"/>
      <c r="PGX246" s="92"/>
      <c r="PGY246" s="92"/>
      <c r="PGZ246" s="92"/>
      <c r="PHA246" s="92"/>
      <c r="PHB246" s="92"/>
      <c r="PHC246" s="92"/>
      <c r="PHD246" s="92"/>
      <c r="PHE246" s="92"/>
      <c r="PHF246" s="92"/>
      <c r="PHG246" s="92"/>
      <c r="PHH246" s="92"/>
      <c r="PHI246" s="92"/>
      <c r="PHJ246" s="92"/>
      <c r="PHK246" s="92"/>
      <c r="PHL246" s="92"/>
      <c r="PHM246" s="92"/>
      <c r="PHN246" s="92"/>
      <c r="PHO246" s="92"/>
      <c r="PHP246" s="92"/>
      <c r="PHQ246" s="92"/>
      <c r="PHR246" s="92"/>
      <c r="PHS246" s="92"/>
      <c r="PHT246" s="92"/>
      <c r="PHU246" s="92"/>
      <c r="PHV246" s="92"/>
      <c r="PHW246" s="92"/>
      <c r="PHX246" s="92"/>
      <c r="PHY246" s="92"/>
      <c r="PHZ246" s="92"/>
      <c r="PIA246" s="92"/>
      <c r="PIB246" s="92"/>
      <c r="PIC246" s="92"/>
      <c r="PID246" s="92"/>
      <c r="PIE246" s="92"/>
      <c r="PIF246" s="92"/>
      <c r="PIG246" s="92"/>
      <c r="PIH246" s="92"/>
      <c r="PII246" s="92"/>
      <c r="PIJ246" s="92"/>
      <c r="PIK246" s="92"/>
      <c r="PIL246" s="92"/>
      <c r="PIM246" s="92"/>
      <c r="PIN246" s="92"/>
      <c r="PIO246" s="92"/>
      <c r="PIP246" s="92"/>
      <c r="PIQ246" s="92"/>
      <c r="PIR246" s="92"/>
      <c r="PIS246" s="92"/>
      <c r="PIT246" s="92"/>
      <c r="PIU246" s="92"/>
      <c r="PIV246" s="92"/>
      <c r="PIW246" s="92"/>
      <c r="PIX246" s="92"/>
      <c r="PIY246" s="92"/>
      <c r="PIZ246" s="92"/>
      <c r="PJA246" s="92"/>
      <c r="PJB246" s="92"/>
      <c r="PJC246" s="92"/>
      <c r="PJD246" s="92"/>
      <c r="PJE246" s="92"/>
      <c r="PJF246" s="92"/>
      <c r="PJG246" s="92"/>
      <c r="PJH246" s="92"/>
      <c r="PJI246" s="92"/>
      <c r="PJJ246" s="92"/>
      <c r="PJK246" s="92"/>
      <c r="PJL246" s="92"/>
      <c r="PJM246" s="92"/>
      <c r="PJN246" s="92"/>
      <c r="PJO246" s="92"/>
      <c r="PJP246" s="92"/>
      <c r="PJQ246" s="92"/>
      <c r="PJR246" s="92"/>
      <c r="PJS246" s="92"/>
      <c r="PJT246" s="92"/>
      <c r="PJU246" s="92"/>
      <c r="PJV246" s="92"/>
      <c r="PJW246" s="92"/>
      <c r="PJX246" s="92"/>
      <c r="PJY246" s="92"/>
      <c r="PJZ246" s="92"/>
      <c r="PKA246" s="92"/>
      <c r="PKB246" s="92"/>
      <c r="PKC246" s="92"/>
      <c r="PKD246" s="92"/>
      <c r="PKE246" s="92"/>
      <c r="PKF246" s="92"/>
      <c r="PKG246" s="92"/>
      <c r="PKH246" s="92"/>
      <c r="PKI246" s="92"/>
      <c r="PKJ246" s="92"/>
      <c r="PKK246" s="92"/>
      <c r="PKL246" s="92"/>
      <c r="PKM246" s="92"/>
      <c r="PKN246" s="92"/>
      <c r="PKO246" s="92"/>
      <c r="PKP246" s="92"/>
      <c r="PKQ246" s="92"/>
      <c r="PKR246" s="92"/>
      <c r="PKS246" s="92"/>
      <c r="PKT246" s="92"/>
      <c r="PKU246" s="92"/>
      <c r="PKV246" s="92"/>
      <c r="PKW246" s="92"/>
      <c r="PKX246" s="92"/>
      <c r="PKY246" s="92"/>
      <c r="PKZ246" s="92"/>
      <c r="PLA246" s="92"/>
      <c r="PLB246" s="92"/>
      <c r="PLC246" s="92"/>
      <c r="PLD246" s="92"/>
      <c r="PLE246" s="92"/>
      <c r="PLF246" s="92"/>
      <c r="PLG246" s="92"/>
      <c r="PLH246" s="92"/>
      <c r="PLI246" s="92"/>
      <c r="PLJ246" s="92"/>
      <c r="PLK246" s="92"/>
      <c r="PLL246" s="92"/>
      <c r="PLM246" s="92"/>
      <c r="PLN246" s="92"/>
      <c r="PLO246" s="92"/>
      <c r="PLP246" s="92"/>
      <c r="PLQ246" s="92"/>
      <c r="PLR246" s="92"/>
      <c r="PLS246" s="92"/>
      <c r="PLT246" s="92"/>
      <c r="PLU246" s="92"/>
      <c r="PLV246" s="92"/>
      <c r="PLW246" s="92"/>
      <c r="PLX246" s="92"/>
      <c r="PLY246" s="92"/>
      <c r="PLZ246" s="92"/>
      <c r="PMA246" s="92"/>
      <c r="PMB246" s="92"/>
      <c r="PMC246" s="92"/>
      <c r="PMD246" s="92"/>
      <c r="PME246" s="92"/>
      <c r="PMF246" s="92"/>
      <c r="PMG246" s="92"/>
      <c r="PMH246" s="92"/>
      <c r="PMI246" s="92"/>
      <c r="PMJ246" s="92"/>
      <c r="PMK246" s="92"/>
      <c r="PML246" s="92"/>
      <c r="PMM246" s="92"/>
      <c r="PMN246" s="92"/>
      <c r="PMO246" s="92"/>
      <c r="PMP246" s="92"/>
      <c r="PMQ246" s="92"/>
      <c r="PMR246" s="92"/>
      <c r="PMS246" s="92"/>
      <c r="PMT246" s="92"/>
      <c r="PMU246" s="92"/>
      <c r="PMV246" s="92"/>
      <c r="PMW246" s="92"/>
      <c r="PMX246" s="92"/>
      <c r="PMY246" s="92"/>
      <c r="PMZ246" s="92"/>
      <c r="PNA246" s="92"/>
      <c r="PNB246" s="92"/>
      <c r="PNC246" s="92"/>
      <c r="PND246" s="92"/>
      <c r="PNE246" s="92"/>
      <c r="PNF246" s="92"/>
      <c r="PNG246" s="92"/>
      <c r="PNH246" s="92"/>
      <c r="PNI246" s="92"/>
      <c r="PNJ246" s="92"/>
      <c r="PNK246" s="92"/>
      <c r="PNL246" s="92"/>
      <c r="PNM246" s="92"/>
      <c r="PNN246" s="92"/>
      <c r="PNO246" s="92"/>
      <c r="PNP246" s="92"/>
      <c r="PNQ246" s="92"/>
      <c r="PNR246" s="92"/>
      <c r="PNS246" s="92"/>
      <c r="PNT246" s="92"/>
      <c r="PNU246" s="92"/>
      <c r="PNV246" s="92"/>
      <c r="PNW246" s="92"/>
      <c r="PNX246" s="92"/>
      <c r="PNY246" s="92"/>
      <c r="PNZ246" s="92"/>
      <c r="POA246" s="92"/>
      <c r="POB246" s="92"/>
      <c r="POC246" s="92"/>
      <c r="POD246" s="92"/>
      <c r="POE246" s="92"/>
      <c r="POF246" s="92"/>
      <c r="POG246" s="92"/>
      <c r="POH246" s="92"/>
      <c r="POI246" s="92"/>
      <c r="POJ246" s="92"/>
      <c r="POK246" s="92"/>
      <c r="POL246" s="92"/>
      <c r="POM246" s="92"/>
      <c r="PON246" s="92"/>
      <c r="POO246" s="92"/>
      <c r="POP246" s="92"/>
      <c r="POQ246" s="92"/>
      <c r="POR246" s="92"/>
      <c r="POS246" s="92"/>
      <c r="POT246" s="92"/>
      <c r="POU246" s="92"/>
      <c r="POV246" s="92"/>
      <c r="POW246" s="92"/>
      <c r="POX246" s="92"/>
      <c r="POY246" s="92"/>
      <c r="POZ246" s="92"/>
      <c r="PPA246" s="92"/>
      <c r="PPB246" s="92"/>
      <c r="PPC246" s="92"/>
      <c r="PPD246" s="92"/>
      <c r="PPE246" s="92"/>
      <c r="PPF246" s="92"/>
      <c r="PPG246" s="92"/>
      <c r="PPH246" s="92"/>
      <c r="PPI246" s="92"/>
      <c r="PPJ246" s="92"/>
      <c r="PPK246" s="92"/>
      <c r="PPL246" s="92"/>
      <c r="PPM246" s="92"/>
      <c r="PPN246" s="92"/>
      <c r="PPO246" s="92"/>
      <c r="PPP246" s="92"/>
      <c r="PPQ246" s="92"/>
      <c r="PPR246" s="92"/>
      <c r="PPS246" s="92"/>
      <c r="PPT246" s="92"/>
      <c r="PPU246" s="92"/>
      <c r="PPV246" s="92"/>
      <c r="PPW246" s="92"/>
      <c r="PPX246" s="92"/>
      <c r="PPY246" s="92"/>
      <c r="PPZ246" s="92"/>
      <c r="PQA246" s="92"/>
      <c r="PQB246" s="92"/>
      <c r="PQC246" s="92"/>
      <c r="PQD246" s="92"/>
      <c r="PQE246" s="92"/>
      <c r="PQF246" s="92"/>
      <c r="PQG246" s="92"/>
      <c r="PQH246" s="92"/>
      <c r="PQI246" s="92"/>
      <c r="PQJ246" s="92"/>
      <c r="PQK246" s="92"/>
      <c r="PQL246" s="92"/>
      <c r="PQM246" s="92"/>
      <c r="PQN246" s="92"/>
      <c r="PQO246" s="92"/>
      <c r="PQP246" s="92"/>
      <c r="PQQ246" s="92"/>
      <c r="PQR246" s="92"/>
      <c r="PQS246" s="92"/>
      <c r="PQT246" s="92"/>
      <c r="PQU246" s="92"/>
      <c r="PQV246" s="92"/>
      <c r="PQW246" s="92"/>
      <c r="PQX246" s="92"/>
      <c r="PQY246" s="92"/>
      <c r="PQZ246" s="92"/>
      <c r="PRA246" s="92"/>
      <c r="PRB246" s="92"/>
      <c r="PRC246" s="92"/>
      <c r="PRD246" s="92"/>
      <c r="PRE246" s="92"/>
      <c r="PRF246" s="92"/>
      <c r="PRG246" s="92"/>
      <c r="PRH246" s="92"/>
      <c r="PRI246" s="92"/>
      <c r="PRJ246" s="92"/>
      <c r="PRK246" s="92"/>
      <c r="PRL246" s="92"/>
      <c r="PRM246" s="92"/>
      <c r="PRN246" s="92"/>
      <c r="PRO246" s="92"/>
      <c r="PRP246" s="92"/>
      <c r="PRQ246" s="92"/>
      <c r="PRR246" s="92"/>
      <c r="PRS246" s="92"/>
      <c r="PRT246" s="92"/>
      <c r="PRU246" s="92"/>
      <c r="PRV246" s="92"/>
      <c r="PRW246" s="92"/>
      <c r="PRX246" s="92"/>
      <c r="PRY246" s="92"/>
      <c r="PRZ246" s="92"/>
      <c r="PSA246" s="92"/>
      <c r="PSB246" s="92"/>
      <c r="PSC246" s="92"/>
      <c r="PSD246" s="92"/>
      <c r="PSE246" s="92"/>
      <c r="PSF246" s="92"/>
      <c r="PSG246" s="92"/>
      <c r="PSH246" s="92"/>
      <c r="PSI246" s="92"/>
      <c r="PSJ246" s="92"/>
      <c r="PSK246" s="92"/>
      <c r="PSL246" s="92"/>
      <c r="PSM246" s="92"/>
      <c r="PSN246" s="92"/>
      <c r="PSO246" s="92"/>
      <c r="PSP246" s="92"/>
      <c r="PSQ246" s="92"/>
      <c r="PSR246" s="92"/>
      <c r="PSS246" s="92"/>
      <c r="PST246" s="92"/>
      <c r="PSU246" s="92"/>
      <c r="PSV246" s="92"/>
      <c r="PSW246" s="92"/>
      <c r="PSX246" s="92"/>
      <c r="PSY246" s="92"/>
      <c r="PSZ246" s="92"/>
      <c r="PTA246" s="92"/>
      <c r="PTB246" s="92"/>
      <c r="PTC246" s="92"/>
      <c r="PTD246" s="92"/>
      <c r="PTE246" s="92"/>
      <c r="PTF246" s="92"/>
      <c r="PTG246" s="92"/>
      <c r="PTH246" s="92"/>
      <c r="PTI246" s="92"/>
      <c r="PTJ246" s="92"/>
      <c r="PTK246" s="92"/>
      <c r="PTL246" s="92"/>
      <c r="PTM246" s="92"/>
      <c r="PTN246" s="92"/>
      <c r="PTO246" s="92"/>
      <c r="PTP246" s="92"/>
      <c r="PTQ246" s="92"/>
      <c r="PTR246" s="92"/>
      <c r="PTS246" s="92"/>
      <c r="PTT246" s="92"/>
      <c r="PTU246" s="92"/>
      <c r="PTV246" s="92"/>
      <c r="PTW246" s="92"/>
      <c r="PTX246" s="92"/>
      <c r="PTY246" s="92"/>
      <c r="PTZ246" s="92"/>
      <c r="PUA246" s="92"/>
      <c r="PUB246" s="92"/>
      <c r="PUC246" s="92"/>
      <c r="PUD246" s="92"/>
      <c r="PUE246" s="92"/>
      <c r="PUF246" s="92"/>
      <c r="PUG246" s="92"/>
      <c r="PUH246" s="92"/>
      <c r="PUI246" s="92"/>
      <c r="PUJ246" s="92"/>
      <c r="PUK246" s="92"/>
      <c r="PUL246" s="92"/>
      <c r="PUM246" s="92"/>
      <c r="PUN246" s="92"/>
      <c r="PUO246" s="92"/>
      <c r="PUP246" s="92"/>
      <c r="PUQ246" s="92"/>
      <c r="PUR246" s="92"/>
      <c r="PUS246" s="92"/>
      <c r="PUT246" s="92"/>
      <c r="PUU246" s="92"/>
      <c r="PUV246" s="92"/>
      <c r="PUW246" s="92"/>
      <c r="PUX246" s="92"/>
      <c r="PUY246" s="92"/>
      <c r="PUZ246" s="92"/>
      <c r="PVA246" s="92"/>
      <c r="PVB246" s="92"/>
      <c r="PVC246" s="92"/>
      <c r="PVD246" s="92"/>
      <c r="PVE246" s="92"/>
      <c r="PVF246" s="92"/>
      <c r="PVG246" s="92"/>
      <c r="PVH246" s="92"/>
      <c r="PVI246" s="92"/>
      <c r="PVJ246" s="92"/>
      <c r="PVK246" s="92"/>
      <c r="PVL246" s="92"/>
      <c r="PVM246" s="92"/>
      <c r="PVN246" s="92"/>
      <c r="PVO246" s="92"/>
      <c r="PVP246" s="92"/>
      <c r="PVQ246" s="92"/>
      <c r="PVR246" s="92"/>
      <c r="PVS246" s="92"/>
      <c r="PVT246" s="92"/>
      <c r="PVU246" s="92"/>
      <c r="PVV246" s="92"/>
      <c r="PVW246" s="92"/>
      <c r="PVX246" s="92"/>
      <c r="PVY246" s="92"/>
      <c r="PVZ246" s="92"/>
      <c r="PWA246" s="92"/>
      <c r="PWB246" s="92"/>
      <c r="PWC246" s="92"/>
      <c r="PWD246" s="92"/>
      <c r="PWE246" s="92"/>
      <c r="PWF246" s="92"/>
      <c r="PWG246" s="92"/>
      <c r="PWH246" s="92"/>
      <c r="PWI246" s="92"/>
      <c r="PWJ246" s="92"/>
      <c r="PWK246" s="92"/>
      <c r="PWL246" s="92"/>
      <c r="PWM246" s="92"/>
      <c r="PWN246" s="92"/>
      <c r="PWO246" s="92"/>
      <c r="PWP246" s="92"/>
      <c r="PWQ246" s="92"/>
      <c r="PWR246" s="92"/>
      <c r="PWS246" s="92"/>
      <c r="PWT246" s="92"/>
      <c r="PWU246" s="92"/>
      <c r="PWV246" s="92"/>
      <c r="PWW246" s="92"/>
      <c r="PWX246" s="92"/>
      <c r="PWY246" s="92"/>
      <c r="PWZ246" s="92"/>
      <c r="PXA246" s="92"/>
      <c r="PXB246" s="92"/>
      <c r="PXC246" s="92"/>
      <c r="PXD246" s="92"/>
      <c r="PXE246" s="92"/>
      <c r="PXF246" s="92"/>
      <c r="PXG246" s="92"/>
      <c r="PXH246" s="92"/>
      <c r="PXI246" s="92"/>
      <c r="PXJ246" s="92"/>
      <c r="PXK246" s="92"/>
      <c r="PXL246" s="92"/>
      <c r="PXM246" s="92"/>
      <c r="PXN246" s="92"/>
      <c r="PXO246" s="92"/>
      <c r="PXP246" s="92"/>
      <c r="PXQ246" s="92"/>
      <c r="PXR246" s="92"/>
      <c r="PXS246" s="92"/>
      <c r="PXT246" s="92"/>
      <c r="PXU246" s="92"/>
      <c r="PXV246" s="92"/>
      <c r="PXW246" s="92"/>
      <c r="PXX246" s="92"/>
      <c r="PXY246" s="92"/>
      <c r="PXZ246" s="92"/>
      <c r="PYA246" s="92"/>
      <c r="PYB246" s="92"/>
      <c r="PYC246" s="92"/>
      <c r="PYD246" s="92"/>
      <c r="PYE246" s="92"/>
      <c r="PYF246" s="92"/>
      <c r="PYG246" s="92"/>
      <c r="PYH246" s="92"/>
      <c r="PYI246" s="92"/>
      <c r="PYJ246" s="92"/>
      <c r="PYK246" s="92"/>
      <c r="PYL246" s="92"/>
      <c r="PYM246" s="92"/>
      <c r="PYN246" s="92"/>
      <c r="PYO246" s="92"/>
      <c r="PYP246" s="92"/>
      <c r="PYQ246" s="92"/>
      <c r="PYR246" s="92"/>
      <c r="PYS246" s="92"/>
      <c r="PYT246" s="92"/>
      <c r="PYU246" s="92"/>
      <c r="PYV246" s="92"/>
      <c r="PYW246" s="92"/>
      <c r="PYX246" s="92"/>
      <c r="PYY246" s="92"/>
      <c r="PYZ246" s="92"/>
      <c r="PZA246" s="92"/>
      <c r="PZB246" s="92"/>
      <c r="PZC246" s="92"/>
      <c r="PZD246" s="92"/>
      <c r="PZE246" s="92"/>
      <c r="PZF246" s="92"/>
      <c r="PZG246" s="92"/>
      <c r="PZH246" s="92"/>
      <c r="PZI246" s="92"/>
      <c r="PZJ246" s="92"/>
      <c r="PZK246" s="92"/>
      <c r="PZL246" s="92"/>
      <c r="PZM246" s="92"/>
      <c r="PZN246" s="92"/>
      <c r="PZO246" s="92"/>
      <c r="PZP246" s="92"/>
      <c r="PZQ246" s="92"/>
      <c r="PZR246" s="92"/>
      <c r="PZS246" s="92"/>
      <c r="PZT246" s="92"/>
      <c r="PZU246" s="92"/>
      <c r="PZV246" s="92"/>
      <c r="PZW246" s="92"/>
      <c r="PZX246" s="92"/>
      <c r="PZY246" s="92"/>
      <c r="PZZ246" s="92"/>
      <c r="QAA246" s="92"/>
      <c r="QAB246" s="92"/>
      <c r="QAC246" s="92"/>
      <c r="QAD246" s="92"/>
      <c r="QAE246" s="92"/>
      <c r="QAF246" s="92"/>
      <c r="QAG246" s="92"/>
      <c r="QAH246" s="92"/>
      <c r="QAI246" s="92"/>
      <c r="QAJ246" s="92"/>
      <c r="QAK246" s="92"/>
      <c r="QAL246" s="92"/>
      <c r="QAM246" s="92"/>
      <c r="QAN246" s="92"/>
      <c r="QAO246" s="92"/>
      <c r="QAP246" s="92"/>
      <c r="QAQ246" s="92"/>
      <c r="QAR246" s="92"/>
      <c r="QAS246" s="92"/>
      <c r="QAT246" s="92"/>
      <c r="QAU246" s="92"/>
      <c r="QAV246" s="92"/>
      <c r="QAW246" s="92"/>
      <c r="QAX246" s="92"/>
      <c r="QAY246" s="92"/>
      <c r="QAZ246" s="92"/>
      <c r="QBA246" s="92"/>
      <c r="QBB246" s="92"/>
      <c r="QBC246" s="92"/>
      <c r="QBD246" s="92"/>
      <c r="QBE246" s="92"/>
      <c r="QBF246" s="92"/>
      <c r="QBG246" s="92"/>
      <c r="QBH246" s="92"/>
      <c r="QBI246" s="92"/>
      <c r="QBJ246" s="92"/>
      <c r="QBK246" s="92"/>
      <c r="QBL246" s="92"/>
      <c r="QBM246" s="92"/>
      <c r="QBN246" s="92"/>
      <c r="QBO246" s="92"/>
      <c r="QBP246" s="92"/>
      <c r="QBQ246" s="92"/>
      <c r="QBR246" s="92"/>
      <c r="QBS246" s="92"/>
      <c r="QBT246" s="92"/>
      <c r="QBU246" s="92"/>
      <c r="QBV246" s="92"/>
      <c r="QBW246" s="92"/>
      <c r="QBX246" s="92"/>
      <c r="QBY246" s="92"/>
      <c r="QBZ246" s="92"/>
      <c r="QCA246" s="92"/>
      <c r="QCB246" s="92"/>
      <c r="QCC246" s="92"/>
      <c r="QCD246" s="92"/>
      <c r="QCE246" s="92"/>
      <c r="QCF246" s="92"/>
      <c r="QCG246" s="92"/>
      <c r="QCH246" s="92"/>
      <c r="QCI246" s="92"/>
      <c r="QCJ246" s="92"/>
      <c r="QCK246" s="92"/>
      <c r="QCL246" s="92"/>
      <c r="QCM246" s="92"/>
      <c r="QCN246" s="92"/>
      <c r="QCO246" s="92"/>
      <c r="QCP246" s="92"/>
      <c r="QCQ246" s="92"/>
      <c r="QCR246" s="92"/>
      <c r="QCS246" s="92"/>
      <c r="QCT246" s="92"/>
      <c r="QCU246" s="92"/>
      <c r="QCV246" s="92"/>
      <c r="QCW246" s="92"/>
      <c r="QCX246" s="92"/>
      <c r="QCY246" s="92"/>
      <c r="QCZ246" s="92"/>
      <c r="QDA246" s="92"/>
      <c r="QDB246" s="92"/>
      <c r="QDC246" s="92"/>
      <c r="QDD246" s="92"/>
      <c r="QDE246" s="92"/>
      <c r="QDF246" s="92"/>
      <c r="QDG246" s="92"/>
      <c r="QDH246" s="92"/>
      <c r="QDI246" s="92"/>
      <c r="QDJ246" s="92"/>
      <c r="QDK246" s="92"/>
      <c r="QDL246" s="92"/>
      <c r="QDM246" s="92"/>
      <c r="QDN246" s="92"/>
      <c r="QDO246" s="92"/>
      <c r="QDP246" s="92"/>
      <c r="QDQ246" s="92"/>
      <c r="QDR246" s="92"/>
      <c r="QDS246" s="92"/>
      <c r="QDT246" s="92"/>
      <c r="QDU246" s="92"/>
      <c r="QDV246" s="92"/>
      <c r="QDW246" s="92"/>
      <c r="QDX246" s="92"/>
      <c r="QDY246" s="92"/>
      <c r="QDZ246" s="92"/>
      <c r="QEA246" s="92"/>
      <c r="QEB246" s="92"/>
      <c r="QEC246" s="92"/>
      <c r="QED246" s="92"/>
      <c r="QEE246" s="92"/>
      <c r="QEF246" s="92"/>
      <c r="QEG246" s="92"/>
      <c r="QEH246" s="92"/>
      <c r="QEI246" s="92"/>
      <c r="QEJ246" s="92"/>
      <c r="QEK246" s="92"/>
      <c r="QEL246" s="92"/>
      <c r="QEM246" s="92"/>
      <c r="QEN246" s="92"/>
      <c r="QEO246" s="92"/>
      <c r="QEP246" s="92"/>
      <c r="QEQ246" s="92"/>
      <c r="QER246" s="92"/>
      <c r="QES246" s="92"/>
      <c r="QET246" s="92"/>
      <c r="QEU246" s="92"/>
      <c r="QEV246" s="92"/>
      <c r="QEW246" s="92"/>
      <c r="QEX246" s="92"/>
      <c r="QEY246" s="92"/>
      <c r="QEZ246" s="92"/>
      <c r="QFA246" s="92"/>
      <c r="QFB246" s="92"/>
      <c r="QFC246" s="92"/>
      <c r="QFD246" s="92"/>
      <c r="QFE246" s="92"/>
      <c r="QFF246" s="92"/>
      <c r="QFG246" s="92"/>
      <c r="QFH246" s="92"/>
      <c r="QFI246" s="92"/>
      <c r="QFJ246" s="92"/>
      <c r="QFK246" s="92"/>
      <c r="QFL246" s="92"/>
      <c r="QFM246" s="92"/>
      <c r="QFN246" s="92"/>
      <c r="QFO246" s="92"/>
      <c r="QFP246" s="92"/>
      <c r="QFQ246" s="92"/>
      <c r="QFR246" s="92"/>
      <c r="QFS246" s="92"/>
      <c r="QFT246" s="92"/>
      <c r="QFU246" s="92"/>
      <c r="QFV246" s="92"/>
      <c r="QFW246" s="92"/>
      <c r="QFX246" s="92"/>
      <c r="QFY246" s="92"/>
      <c r="QFZ246" s="92"/>
      <c r="QGA246" s="92"/>
      <c r="QGB246" s="92"/>
      <c r="QGC246" s="92"/>
      <c r="QGD246" s="92"/>
      <c r="QGE246" s="92"/>
      <c r="QGF246" s="92"/>
      <c r="QGG246" s="92"/>
      <c r="QGH246" s="92"/>
      <c r="QGI246" s="92"/>
      <c r="QGJ246" s="92"/>
      <c r="QGK246" s="92"/>
      <c r="QGL246" s="92"/>
      <c r="QGM246" s="92"/>
      <c r="QGN246" s="92"/>
      <c r="QGO246" s="92"/>
      <c r="QGP246" s="92"/>
      <c r="QGQ246" s="92"/>
      <c r="QGR246" s="92"/>
      <c r="QGS246" s="92"/>
      <c r="QGT246" s="92"/>
      <c r="QGU246" s="92"/>
      <c r="QGV246" s="92"/>
      <c r="QGW246" s="92"/>
      <c r="QGX246" s="92"/>
      <c r="QGY246" s="92"/>
      <c r="QGZ246" s="92"/>
      <c r="QHA246" s="92"/>
      <c r="QHB246" s="92"/>
      <c r="QHC246" s="92"/>
      <c r="QHD246" s="92"/>
      <c r="QHE246" s="92"/>
      <c r="QHF246" s="92"/>
      <c r="QHG246" s="92"/>
      <c r="QHH246" s="92"/>
      <c r="QHI246" s="92"/>
      <c r="QHJ246" s="92"/>
      <c r="QHK246" s="92"/>
      <c r="QHL246" s="92"/>
      <c r="QHM246" s="92"/>
      <c r="QHN246" s="92"/>
      <c r="QHO246" s="92"/>
      <c r="QHP246" s="92"/>
      <c r="QHQ246" s="92"/>
      <c r="QHR246" s="92"/>
      <c r="QHS246" s="92"/>
      <c r="QHT246" s="92"/>
      <c r="QHU246" s="92"/>
      <c r="QHV246" s="92"/>
      <c r="QHW246" s="92"/>
      <c r="QHX246" s="92"/>
      <c r="QHY246" s="92"/>
      <c r="QHZ246" s="92"/>
      <c r="QIA246" s="92"/>
      <c r="QIB246" s="92"/>
      <c r="QIC246" s="92"/>
      <c r="QID246" s="92"/>
      <c r="QIE246" s="92"/>
      <c r="QIF246" s="92"/>
      <c r="QIG246" s="92"/>
      <c r="QIH246" s="92"/>
      <c r="QII246" s="92"/>
      <c r="QIJ246" s="92"/>
      <c r="QIK246" s="92"/>
      <c r="QIL246" s="92"/>
      <c r="QIM246" s="92"/>
      <c r="QIN246" s="92"/>
      <c r="QIO246" s="92"/>
      <c r="QIP246" s="92"/>
      <c r="QIQ246" s="92"/>
      <c r="QIR246" s="92"/>
      <c r="QIS246" s="92"/>
      <c r="QIT246" s="92"/>
      <c r="QIU246" s="92"/>
      <c r="QIV246" s="92"/>
      <c r="QIW246" s="92"/>
      <c r="QIX246" s="92"/>
      <c r="QIY246" s="92"/>
      <c r="QIZ246" s="92"/>
      <c r="QJA246" s="92"/>
      <c r="QJB246" s="92"/>
      <c r="QJC246" s="92"/>
      <c r="QJD246" s="92"/>
      <c r="QJE246" s="92"/>
      <c r="QJF246" s="92"/>
      <c r="QJG246" s="92"/>
      <c r="QJH246" s="92"/>
      <c r="QJI246" s="92"/>
      <c r="QJJ246" s="92"/>
      <c r="QJK246" s="92"/>
      <c r="QJL246" s="92"/>
      <c r="QJM246" s="92"/>
      <c r="QJN246" s="92"/>
      <c r="QJO246" s="92"/>
      <c r="QJP246" s="92"/>
      <c r="QJQ246" s="92"/>
      <c r="QJR246" s="92"/>
      <c r="QJS246" s="92"/>
      <c r="QJT246" s="92"/>
      <c r="QJU246" s="92"/>
      <c r="QJV246" s="92"/>
      <c r="QJW246" s="92"/>
      <c r="QJX246" s="92"/>
      <c r="QJY246" s="92"/>
      <c r="QJZ246" s="92"/>
      <c r="QKA246" s="92"/>
      <c r="QKB246" s="92"/>
      <c r="QKC246" s="92"/>
      <c r="QKD246" s="92"/>
      <c r="QKE246" s="92"/>
      <c r="QKF246" s="92"/>
      <c r="QKG246" s="92"/>
      <c r="QKH246" s="92"/>
      <c r="QKI246" s="92"/>
      <c r="QKJ246" s="92"/>
      <c r="QKK246" s="92"/>
      <c r="QKL246" s="92"/>
      <c r="QKM246" s="92"/>
      <c r="QKN246" s="92"/>
      <c r="QKO246" s="92"/>
      <c r="QKP246" s="92"/>
      <c r="QKQ246" s="92"/>
      <c r="QKR246" s="92"/>
      <c r="QKS246" s="92"/>
      <c r="QKT246" s="92"/>
      <c r="QKU246" s="92"/>
      <c r="QKV246" s="92"/>
      <c r="QKW246" s="92"/>
      <c r="QKX246" s="92"/>
      <c r="QKY246" s="92"/>
      <c r="QKZ246" s="92"/>
      <c r="QLA246" s="92"/>
      <c r="QLB246" s="92"/>
      <c r="QLC246" s="92"/>
      <c r="QLD246" s="92"/>
      <c r="QLE246" s="92"/>
      <c r="QLF246" s="92"/>
      <c r="QLG246" s="92"/>
      <c r="QLH246" s="92"/>
      <c r="QLI246" s="92"/>
      <c r="QLJ246" s="92"/>
      <c r="QLK246" s="92"/>
      <c r="QLL246" s="92"/>
      <c r="QLM246" s="92"/>
      <c r="QLN246" s="92"/>
      <c r="QLO246" s="92"/>
      <c r="QLP246" s="92"/>
      <c r="QLQ246" s="92"/>
      <c r="QLR246" s="92"/>
      <c r="QLS246" s="92"/>
      <c r="QLT246" s="92"/>
      <c r="QLU246" s="92"/>
      <c r="QLV246" s="92"/>
      <c r="QLW246" s="92"/>
      <c r="QLX246" s="92"/>
      <c r="QLY246" s="92"/>
      <c r="QLZ246" s="92"/>
      <c r="QMA246" s="92"/>
      <c r="QMB246" s="92"/>
      <c r="QMC246" s="92"/>
      <c r="QMD246" s="92"/>
      <c r="QME246" s="92"/>
      <c r="QMF246" s="92"/>
      <c r="QMG246" s="92"/>
      <c r="QMH246" s="92"/>
      <c r="QMI246" s="92"/>
      <c r="QMJ246" s="92"/>
      <c r="QMK246" s="92"/>
      <c r="QML246" s="92"/>
      <c r="QMM246" s="92"/>
      <c r="QMN246" s="92"/>
      <c r="QMO246" s="92"/>
      <c r="QMP246" s="92"/>
      <c r="QMQ246" s="92"/>
      <c r="QMR246" s="92"/>
      <c r="QMS246" s="92"/>
      <c r="QMT246" s="92"/>
      <c r="QMU246" s="92"/>
      <c r="QMV246" s="92"/>
      <c r="QMW246" s="92"/>
      <c r="QMX246" s="92"/>
      <c r="QMY246" s="92"/>
      <c r="QMZ246" s="92"/>
      <c r="QNA246" s="92"/>
      <c r="QNB246" s="92"/>
      <c r="QNC246" s="92"/>
      <c r="QND246" s="92"/>
      <c r="QNE246" s="92"/>
      <c r="QNF246" s="92"/>
      <c r="QNG246" s="92"/>
      <c r="QNH246" s="92"/>
      <c r="QNI246" s="92"/>
      <c r="QNJ246" s="92"/>
      <c r="QNK246" s="92"/>
      <c r="QNL246" s="92"/>
      <c r="QNM246" s="92"/>
      <c r="QNN246" s="92"/>
      <c r="QNO246" s="92"/>
      <c r="QNP246" s="92"/>
      <c r="QNQ246" s="92"/>
      <c r="QNR246" s="92"/>
      <c r="QNS246" s="92"/>
      <c r="QNT246" s="92"/>
      <c r="QNU246" s="92"/>
      <c r="QNV246" s="92"/>
      <c r="QNW246" s="92"/>
      <c r="QNX246" s="92"/>
      <c r="QNY246" s="92"/>
      <c r="QNZ246" s="92"/>
      <c r="QOA246" s="92"/>
      <c r="QOB246" s="92"/>
      <c r="QOC246" s="92"/>
      <c r="QOD246" s="92"/>
      <c r="QOE246" s="92"/>
      <c r="QOF246" s="92"/>
      <c r="QOG246" s="92"/>
      <c r="QOH246" s="92"/>
      <c r="QOI246" s="92"/>
      <c r="QOJ246" s="92"/>
      <c r="QOK246" s="92"/>
      <c r="QOL246" s="92"/>
      <c r="QOM246" s="92"/>
      <c r="QON246" s="92"/>
      <c r="QOO246" s="92"/>
      <c r="QOP246" s="92"/>
      <c r="QOQ246" s="92"/>
      <c r="QOR246" s="92"/>
      <c r="QOS246" s="92"/>
      <c r="QOT246" s="92"/>
      <c r="QOU246" s="92"/>
      <c r="QOV246" s="92"/>
      <c r="QOW246" s="92"/>
      <c r="QOX246" s="92"/>
      <c r="QOY246" s="92"/>
      <c r="QOZ246" s="92"/>
      <c r="QPA246" s="92"/>
      <c r="QPB246" s="92"/>
      <c r="QPC246" s="92"/>
      <c r="QPD246" s="92"/>
      <c r="QPE246" s="92"/>
      <c r="QPF246" s="92"/>
      <c r="QPG246" s="92"/>
      <c r="QPH246" s="92"/>
      <c r="QPI246" s="92"/>
      <c r="QPJ246" s="92"/>
      <c r="QPK246" s="92"/>
      <c r="QPL246" s="92"/>
      <c r="QPM246" s="92"/>
      <c r="QPN246" s="92"/>
      <c r="QPO246" s="92"/>
      <c r="QPP246" s="92"/>
      <c r="QPQ246" s="92"/>
      <c r="QPR246" s="92"/>
      <c r="QPS246" s="92"/>
      <c r="QPT246" s="92"/>
      <c r="QPU246" s="92"/>
      <c r="QPV246" s="92"/>
      <c r="QPW246" s="92"/>
      <c r="QPX246" s="92"/>
      <c r="QPY246" s="92"/>
      <c r="QPZ246" s="92"/>
      <c r="QQA246" s="92"/>
      <c r="QQB246" s="92"/>
      <c r="QQC246" s="92"/>
      <c r="QQD246" s="92"/>
      <c r="QQE246" s="92"/>
      <c r="QQF246" s="92"/>
      <c r="QQG246" s="92"/>
      <c r="QQH246" s="92"/>
      <c r="QQI246" s="92"/>
      <c r="QQJ246" s="92"/>
      <c r="QQK246" s="92"/>
      <c r="QQL246" s="92"/>
      <c r="QQM246" s="92"/>
      <c r="QQN246" s="92"/>
      <c r="QQO246" s="92"/>
      <c r="QQP246" s="92"/>
      <c r="QQQ246" s="92"/>
      <c r="QQR246" s="92"/>
      <c r="QQS246" s="92"/>
      <c r="QQT246" s="92"/>
      <c r="QQU246" s="92"/>
      <c r="QQV246" s="92"/>
      <c r="QQW246" s="92"/>
      <c r="QQX246" s="92"/>
      <c r="QQY246" s="92"/>
      <c r="QQZ246" s="92"/>
      <c r="QRA246" s="92"/>
      <c r="QRB246" s="92"/>
      <c r="QRC246" s="92"/>
      <c r="QRD246" s="92"/>
      <c r="QRE246" s="92"/>
      <c r="QRF246" s="92"/>
      <c r="QRG246" s="92"/>
      <c r="QRH246" s="92"/>
      <c r="QRI246" s="92"/>
      <c r="QRJ246" s="92"/>
      <c r="QRK246" s="92"/>
      <c r="QRL246" s="92"/>
      <c r="QRM246" s="92"/>
      <c r="QRN246" s="92"/>
      <c r="QRO246" s="92"/>
      <c r="QRP246" s="92"/>
      <c r="QRQ246" s="92"/>
      <c r="QRR246" s="92"/>
      <c r="QRS246" s="92"/>
      <c r="QRT246" s="92"/>
      <c r="QRU246" s="92"/>
      <c r="QRV246" s="92"/>
      <c r="QRW246" s="92"/>
      <c r="QRX246" s="92"/>
      <c r="QRY246" s="92"/>
      <c r="QRZ246" s="92"/>
      <c r="QSA246" s="92"/>
      <c r="QSB246" s="92"/>
      <c r="QSC246" s="92"/>
      <c r="QSD246" s="92"/>
      <c r="QSE246" s="92"/>
      <c r="QSF246" s="92"/>
      <c r="QSG246" s="92"/>
      <c r="QSH246" s="92"/>
      <c r="QSI246" s="92"/>
      <c r="QSJ246" s="92"/>
      <c r="QSK246" s="92"/>
      <c r="QSL246" s="92"/>
      <c r="QSM246" s="92"/>
      <c r="QSN246" s="92"/>
      <c r="QSO246" s="92"/>
      <c r="QSP246" s="92"/>
      <c r="QSQ246" s="92"/>
      <c r="QSR246" s="92"/>
      <c r="QSS246" s="92"/>
      <c r="QST246" s="92"/>
      <c r="QSU246" s="92"/>
      <c r="QSV246" s="92"/>
      <c r="QSW246" s="92"/>
      <c r="QSX246" s="92"/>
      <c r="QSY246" s="92"/>
      <c r="QSZ246" s="92"/>
      <c r="QTA246" s="92"/>
      <c r="QTB246" s="92"/>
      <c r="QTC246" s="92"/>
      <c r="QTD246" s="92"/>
      <c r="QTE246" s="92"/>
      <c r="QTF246" s="92"/>
      <c r="QTG246" s="92"/>
      <c r="QTH246" s="92"/>
      <c r="QTI246" s="92"/>
      <c r="QTJ246" s="92"/>
      <c r="QTK246" s="92"/>
      <c r="QTL246" s="92"/>
      <c r="QTM246" s="92"/>
      <c r="QTN246" s="92"/>
      <c r="QTO246" s="92"/>
      <c r="QTP246" s="92"/>
      <c r="QTQ246" s="92"/>
      <c r="QTR246" s="92"/>
      <c r="QTS246" s="92"/>
      <c r="QTT246" s="92"/>
      <c r="QTU246" s="92"/>
      <c r="QTV246" s="92"/>
      <c r="QTW246" s="92"/>
      <c r="QTX246" s="92"/>
      <c r="QTY246" s="92"/>
      <c r="QTZ246" s="92"/>
      <c r="QUA246" s="92"/>
      <c r="QUB246" s="92"/>
      <c r="QUC246" s="92"/>
      <c r="QUD246" s="92"/>
      <c r="QUE246" s="92"/>
      <c r="QUF246" s="92"/>
      <c r="QUG246" s="92"/>
      <c r="QUH246" s="92"/>
      <c r="QUI246" s="92"/>
      <c r="QUJ246" s="92"/>
      <c r="QUK246" s="92"/>
      <c r="QUL246" s="92"/>
      <c r="QUM246" s="92"/>
      <c r="QUN246" s="92"/>
      <c r="QUO246" s="92"/>
      <c r="QUP246" s="92"/>
      <c r="QUQ246" s="92"/>
      <c r="QUR246" s="92"/>
      <c r="QUS246" s="92"/>
      <c r="QUT246" s="92"/>
      <c r="QUU246" s="92"/>
      <c r="QUV246" s="92"/>
      <c r="QUW246" s="92"/>
      <c r="QUX246" s="92"/>
      <c r="QUY246" s="92"/>
      <c r="QUZ246" s="92"/>
      <c r="QVA246" s="92"/>
      <c r="QVB246" s="92"/>
      <c r="QVC246" s="92"/>
      <c r="QVD246" s="92"/>
      <c r="QVE246" s="92"/>
      <c r="QVF246" s="92"/>
      <c r="QVG246" s="92"/>
      <c r="QVH246" s="92"/>
      <c r="QVI246" s="92"/>
      <c r="QVJ246" s="92"/>
      <c r="QVK246" s="92"/>
      <c r="QVL246" s="92"/>
      <c r="QVM246" s="92"/>
      <c r="QVN246" s="92"/>
      <c r="QVO246" s="92"/>
      <c r="QVP246" s="92"/>
      <c r="QVQ246" s="92"/>
      <c r="QVR246" s="92"/>
      <c r="QVS246" s="92"/>
      <c r="QVT246" s="92"/>
      <c r="QVU246" s="92"/>
      <c r="QVV246" s="92"/>
      <c r="QVW246" s="92"/>
      <c r="QVX246" s="92"/>
      <c r="QVY246" s="92"/>
      <c r="QVZ246" s="92"/>
      <c r="QWA246" s="92"/>
      <c r="QWB246" s="92"/>
      <c r="QWC246" s="92"/>
      <c r="QWD246" s="92"/>
      <c r="QWE246" s="92"/>
      <c r="QWF246" s="92"/>
      <c r="QWG246" s="92"/>
      <c r="QWH246" s="92"/>
      <c r="QWI246" s="92"/>
      <c r="QWJ246" s="92"/>
      <c r="QWK246" s="92"/>
      <c r="QWL246" s="92"/>
      <c r="QWM246" s="92"/>
      <c r="QWN246" s="92"/>
      <c r="QWO246" s="92"/>
      <c r="QWP246" s="92"/>
      <c r="QWQ246" s="92"/>
      <c r="QWR246" s="92"/>
      <c r="QWS246" s="92"/>
      <c r="QWT246" s="92"/>
      <c r="QWU246" s="92"/>
      <c r="QWV246" s="92"/>
      <c r="QWW246" s="92"/>
      <c r="QWX246" s="92"/>
      <c r="QWY246" s="92"/>
      <c r="QWZ246" s="92"/>
      <c r="QXA246" s="92"/>
      <c r="QXB246" s="92"/>
      <c r="QXC246" s="92"/>
      <c r="QXD246" s="92"/>
      <c r="QXE246" s="92"/>
      <c r="QXF246" s="92"/>
      <c r="QXG246" s="92"/>
      <c r="QXH246" s="92"/>
      <c r="QXI246" s="92"/>
      <c r="QXJ246" s="92"/>
      <c r="QXK246" s="92"/>
      <c r="QXL246" s="92"/>
      <c r="QXM246" s="92"/>
      <c r="QXN246" s="92"/>
      <c r="QXO246" s="92"/>
      <c r="QXP246" s="92"/>
      <c r="QXQ246" s="92"/>
      <c r="QXR246" s="92"/>
      <c r="QXS246" s="92"/>
      <c r="QXT246" s="92"/>
      <c r="QXU246" s="92"/>
      <c r="QXV246" s="92"/>
      <c r="QXW246" s="92"/>
      <c r="QXX246" s="92"/>
      <c r="QXY246" s="92"/>
      <c r="QXZ246" s="92"/>
      <c r="QYA246" s="92"/>
      <c r="QYB246" s="92"/>
      <c r="QYC246" s="92"/>
      <c r="QYD246" s="92"/>
      <c r="QYE246" s="92"/>
      <c r="QYF246" s="92"/>
      <c r="QYG246" s="92"/>
      <c r="QYH246" s="92"/>
      <c r="QYI246" s="92"/>
      <c r="QYJ246" s="92"/>
      <c r="QYK246" s="92"/>
      <c r="QYL246" s="92"/>
      <c r="QYM246" s="92"/>
      <c r="QYN246" s="92"/>
      <c r="QYO246" s="92"/>
      <c r="QYP246" s="92"/>
      <c r="QYQ246" s="92"/>
      <c r="QYR246" s="92"/>
      <c r="QYS246" s="92"/>
      <c r="QYT246" s="92"/>
      <c r="QYU246" s="92"/>
      <c r="QYV246" s="92"/>
      <c r="QYW246" s="92"/>
      <c r="QYX246" s="92"/>
      <c r="QYY246" s="92"/>
      <c r="QYZ246" s="92"/>
      <c r="QZA246" s="92"/>
      <c r="QZB246" s="92"/>
      <c r="QZC246" s="92"/>
      <c r="QZD246" s="92"/>
      <c r="QZE246" s="92"/>
      <c r="QZF246" s="92"/>
      <c r="QZG246" s="92"/>
      <c r="QZH246" s="92"/>
      <c r="QZI246" s="92"/>
      <c r="QZJ246" s="92"/>
      <c r="QZK246" s="92"/>
      <c r="QZL246" s="92"/>
      <c r="QZM246" s="92"/>
      <c r="QZN246" s="92"/>
      <c r="QZO246" s="92"/>
      <c r="QZP246" s="92"/>
      <c r="QZQ246" s="92"/>
      <c r="QZR246" s="92"/>
      <c r="QZS246" s="92"/>
      <c r="QZT246" s="92"/>
      <c r="QZU246" s="92"/>
      <c r="QZV246" s="92"/>
      <c r="QZW246" s="92"/>
      <c r="QZX246" s="92"/>
      <c r="QZY246" s="92"/>
      <c r="QZZ246" s="92"/>
      <c r="RAA246" s="92"/>
      <c r="RAB246" s="92"/>
      <c r="RAC246" s="92"/>
      <c r="RAD246" s="92"/>
      <c r="RAE246" s="92"/>
      <c r="RAF246" s="92"/>
      <c r="RAG246" s="92"/>
      <c r="RAH246" s="92"/>
      <c r="RAI246" s="92"/>
      <c r="RAJ246" s="92"/>
      <c r="RAK246" s="92"/>
      <c r="RAL246" s="92"/>
      <c r="RAM246" s="92"/>
      <c r="RAN246" s="92"/>
      <c r="RAO246" s="92"/>
      <c r="RAP246" s="92"/>
      <c r="RAQ246" s="92"/>
      <c r="RAR246" s="92"/>
      <c r="RAS246" s="92"/>
      <c r="RAT246" s="92"/>
      <c r="RAU246" s="92"/>
      <c r="RAV246" s="92"/>
      <c r="RAW246" s="92"/>
      <c r="RAX246" s="92"/>
      <c r="RAY246" s="92"/>
      <c r="RAZ246" s="92"/>
      <c r="RBA246" s="92"/>
      <c r="RBB246" s="92"/>
      <c r="RBC246" s="92"/>
      <c r="RBD246" s="92"/>
      <c r="RBE246" s="92"/>
      <c r="RBF246" s="92"/>
      <c r="RBG246" s="92"/>
      <c r="RBH246" s="92"/>
      <c r="RBI246" s="92"/>
      <c r="RBJ246" s="92"/>
      <c r="RBK246" s="92"/>
      <c r="RBL246" s="92"/>
      <c r="RBM246" s="92"/>
      <c r="RBN246" s="92"/>
      <c r="RBO246" s="92"/>
      <c r="RBP246" s="92"/>
      <c r="RBQ246" s="92"/>
      <c r="RBR246" s="92"/>
      <c r="RBS246" s="92"/>
      <c r="RBT246" s="92"/>
      <c r="RBU246" s="92"/>
      <c r="RBV246" s="92"/>
      <c r="RBW246" s="92"/>
      <c r="RBX246" s="92"/>
      <c r="RBY246" s="92"/>
      <c r="RBZ246" s="92"/>
      <c r="RCA246" s="92"/>
      <c r="RCB246" s="92"/>
      <c r="RCC246" s="92"/>
      <c r="RCD246" s="92"/>
      <c r="RCE246" s="92"/>
      <c r="RCF246" s="92"/>
      <c r="RCG246" s="92"/>
      <c r="RCH246" s="92"/>
      <c r="RCI246" s="92"/>
      <c r="RCJ246" s="92"/>
      <c r="RCK246" s="92"/>
      <c r="RCL246" s="92"/>
      <c r="RCM246" s="92"/>
      <c r="RCN246" s="92"/>
      <c r="RCO246" s="92"/>
      <c r="RCP246" s="92"/>
      <c r="RCQ246" s="92"/>
      <c r="RCR246" s="92"/>
      <c r="RCS246" s="92"/>
      <c r="RCT246" s="92"/>
      <c r="RCU246" s="92"/>
      <c r="RCV246" s="92"/>
      <c r="RCW246" s="92"/>
      <c r="RCX246" s="92"/>
      <c r="RCY246" s="92"/>
      <c r="RCZ246" s="92"/>
      <c r="RDA246" s="92"/>
      <c r="RDB246" s="92"/>
      <c r="RDC246" s="92"/>
      <c r="RDD246" s="92"/>
      <c r="RDE246" s="92"/>
      <c r="RDF246" s="92"/>
      <c r="RDG246" s="92"/>
      <c r="RDH246" s="92"/>
      <c r="RDI246" s="92"/>
      <c r="RDJ246" s="92"/>
      <c r="RDK246" s="92"/>
      <c r="RDL246" s="92"/>
      <c r="RDM246" s="92"/>
      <c r="RDN246" s="92"/>
      <c r="RDO246" s="92"/>
      <c r="RDP246" s="92"/>
      <c r="RDQ246" s="92"/>
      <c r="RDR246" s="92"/>
      <c r="RDS246" s="92"/>
      <c r="RDT246" s="92"/>
      <c r="RDU246" s="92"/>
      <c r="RDV246" s="92"/>
      <c r="RDW246" s="92"/>
      <c r="RDX246" s="92"/>
      <c r="RDY246" s="92"/>
      <c r="RDZ246" s="92"/>
      <c r="REA246" s="92"/>
      <c r="REB246" s="92"/>
      <c r="REC246" s="92"/>
      <c r="RED246" s="92"/>
      <c r="REE246" s="92"/>
      <c r="REF246" s="92"/>
      <c r="REG246" s="92"/>
      <c r="REH246" s="92"/>
      <c r="REI246" s="92"/>
      <c r="REJ246" s="92"/>
      <c r="REK246" s="92"/>
      <c r="REL246" s="92"/>
      <c r="REM246" s="92"/>
      <c r="REN246" s="92"/>
      <c r="REO246" s="92"/>
      <c r="REP246" s="92"/>
      <c r="REQ246" s="92"/>
      <c r="RER246" s="92"/>
      <c r="RES246" s="92"/>
      <c r="RET246" s="92"/>
      <c r="REU246" s="92"/>
      <c r="REV246" s="92"/>
      <c r="REW246" s="92"/>
      <c r="REX246" s="92"/>
      <c r="REY246" s="92"/>
      <c r="REZ246" s="92"/>
      <c r="RFA246" s="92"/>
      <c r="RFB246" s="92"/>
      <c r="RFC246" s="92"/>
      <c r="RFD246" s="92"/>
      <c r="RFE246" s="92"/>
      <c r="RFF246" s="92"/>
      <c r="RFG246" s="92"/>
      <c r="RFH246" s="92"/>
      <c r="RFI246" s="92"/>
      <c r="RFJ246" s="92"/>
      <c r="RFK246" s="92"/>
      <c r="RFL246" s="92"/>
      <c r="RFM246" s="92"/>
      <c r="RFN246" s="92"/>
      <c r="RFO246" s="92"/>
      <c r="RFP246" s="92"/>
      <c r="RFQ246" s="92"/>
      <c r="RFR246" s="92"/>
      <c r="RFS246" s="92"/>
      <c r="RFT246" s="92"/>
      <c r="RFU246" s="92"/>
      <c r="RFV246" s="92"/>
      <c r="RFW246" s="92"/>
      <c r="RFX246" s="92"/>
      <c r="RFY246" s="92"/>
      <c r="RFZ246" s="92"/>
      <c r="RGA246" s="92"/>
      <c r="RGB246" s="92"/>
      <c r="RGC246" s="92"/>
      <c r="RGD246" s="92"/>
      <c r="RGE246" s="92"/>
      <c r="RGF246" s="92"/>
      <c r="RGG246" s="92"/>
      <c r="RGH246" s="92"/>
      <c r="RGI246" s="92"/>
      <c r="RGJ246" s="92"/>
      <c r="RGK246" s="92"/>
      <c r="RGL246" s="92"/>
      <c r="RGM246" s="92"/>
      <c r="RGN246" s="92"/>
      <c r="RGO246" s="92"/>
      <c r="RGP246" s="92"/>
      <c r="RGQ246" s="92"/>
      <c r="RGR246" s="92"/>
      <c r="RGS246" s="92"/>
      <c r="RGT246" s="92"/>
      <c r="RGU246" s="92"/>
      <c r="RGV246" s="92"/>
      <c r="RGW246" s="92"/>
      <c r="RGX246" s="92"/>
      <c r="RGY246" s="92"/>
      <c r="RGZ246" s="92"/>
      <c r="RHA246" s="92"/>
      <c r="RHB246" s="92"/>
      <c r="RHC246" s="92"/>
      <c r="RHD246" s="92"/>
      <c r="RHE246" s="92"/>
      <c r="RHF246" s="92"/>
      <c r="RHG246" s="92"/>
      <c r="RHH246" s="92"/>
      <c r="RHI246" s="92"/>
      <c r="RHJ246" s="92"/>
      <c r="RHK246" s="92"/>
      <c r="RHL246" s="92"/>
      <c r="RHM246" s="92"/>
      <c r="RHN246" s="92"/>
      <c r="RHO246" s="92"/>
      <c r="RHP246" s="92"/>
      <c r="RHQ246" s="92"/>
      <c r="RHR246" s="92"/>
      <c r="RHS246" s="92"/>
      <c r="RHT246" s="92"/>
      <c r="RHU246" s="92"/>
      <c r="RHV246" s="92"/>
      <c r="RHW246" s="92"/>
      <c r="RHX246" s="92"/>
      <c r="RHY246" s="92"/>
      <c r="RHZ246" s="92"/>
      <c r="RIA246" s="92"/>
      <c r="RIB246" s="92"/>
      <c r="RIC246" s="92"/>
      <c r="RID246" s="92"/>
      <c r="RIE246" s="92"/>
      <c r="RIF246" s="92"/>
      <c r="RIG246" s="92"/>
      <c r="RIH246" s="92"/>
      <c r="RII246" s="92"/>
      <c r="RIJ246" s="92"/>
      <c r="RIK246" s="92"/>
      <c r="RIL246" s="92"/>
      <c r="RIM246" s="92"/>
      <c r="RIN246" s="92"/>
      <c r="RIO246" s="92"/>
      <c r="RIP246" s="92"/>
      <c r="RIQ246" s="92"/>
      <c r="RIR246" s="92"/>
      <c r="RIS246" s="92"/>
      <c r="RIT246" s="92"/>
      <c r="RIU246" s="92"/>
      <c r="RIV246" s="92"/>
      <c r="RIW246" s="92"/>
      <c r="RIX246" s="92"/>
      <c r="RIY246" s="92"/>
      <c r="RIZ246" s="92"/>
      <c r="RJA246" s="92"/>
      <c r="RJB246" s="92"/>
      <c r="RJC246" s="92"/>
      <c r="RJD246" s="92"/>
      <c r="RJE246" s="92"/>
      <c r="RJF246" s="92"/>
      <c r="RJG246" s="92"/>
      <c r="RJH246" s="92"/>
      <c r="RJI246" s="92"/>
      <c r="RJJ246" s="92"/>
      <c r="RJK246" s="92"/>
      <c r="RJL246" s="92"/>
      <c r="RJM246" s="92"/>
      <c r="RJN246" s="92"/>
      <c r="RJO246" s="92"/>
      <c r="RJP246" s="92"/>
      <c r="RJQ246" s="92"/>
      <c r="RJR246" s="92"/>
      <c r="RJS246" s="92"/>
      <c r="RJT246" s="92"/>
      <c r="RJU246" s="92"/>
      <c r="RJV246" s="92"/>
      <c r="RJW246" s="92"/>
      <c r="RJX246" s="92"/>
      <c r="RJY246" s="92"/>
      <c r="RJZ246" s="92"/>
      <c r="RKA246" s="92"/>
      <c r="RKB246" s="92"/>
      <c r="RKC246" s="92"/>
      <c r="RKD246" s="92"/>
      <c r="RKE246" s="92"/>
      <c r="RKF246" s="92"/>
      <c r="RKG246" s="92"/>
      <c r="RKH246" s="92"/>
      <c r="RKI246" s="92"/>
      <c r="RKJ246" s="92"/>
      <c r="RKK246" s="92"/>
      <c r="RKL246" s="92"/>
      <c r="RKM246" s="92"/>
      <c r="RKN246" s="92"/>
      <c r="RKO246" s="92"/>
      <c r="RKP246" s="92"/>
      <c r="RKQ246" s="92"/>
      <c r="RKR246" s="92"/>
      <c r="RKS246" s="92"/>
      <c r="RKT246" s="92"/>
      <c r="RKU246" s="92"/>
      <c r="RKV246" s="92"/>
      <c r="RKW246" s="92"/>
      <c r="RKX246" s="92"/>
      <c r="RKY246" s="92"/>
      <c r="RKZ246" s="92"/>
      <c r="RLA246" s="92"/>
      <c r="RLB246" s="92"/>
      <c r="RLC246" s="92"/>
      <c r="RLD246" s="92"/>
      <c r="RLE246" s="92"/>
      <c r="RLF246" s="92"/>
      <c r="RLG246" s="92"/>
      <c r="RLH246" s="92"/>
      <c r="RLI246" s="92"/>
      <c r="RLJ246" s="92"/>
      <c r="RLK246" s="92"/>
      <c r="RLL246" s="92"/>
      <c r="RLM246" s="92"/>
      <c r="RLN246" s="92"/>
      <c r="RLO246" s="92"/>
      <c r="RLP246" s="92"/>
      <c r="RLQ246" s="92"/>
      <c r="RLR246" s="92"/>
      <c r="RLS246" s="92"/>
      <c r="RLT246" s="92"/>
      <c r="RLU246" s="92"/>
      <c r="RLV246" s="92"/>
      <c r="RLW246" s="92"/>
      <c r="RLX246" s="92"/>
      <c r="RLY246" s="92"/>
      <c r="RLZ246" s="92"/>
      <c r="RMA246" s="92"/>
      <c r="RMB246" s="92"/>
      <c r="RMC246" s="92"/>
      <c r="RMD246" s="92"/>
      <c r="RME246" s="92"/>
      <c r="RMF246" s="92"/>
      <c r="RMG246" s="92"/>
      <c r="RMH246" s="92"/>
      <c r="RMI246" s="92"/>
      <c r="RMJ246" s="92"/>
      <c r="RMK246" s="92"/>
      <c r="RML246" s="92"/>
      <c r="RMM246" s="92"/>
      <c r="RMN246" s="92"/>
      <c r="RMO246" s="92"/>
      <c r="RMP246" s="92"/>
      <c r="RMQ246" s="92"/>
      <c r="RMR246" s="92"/>
      <c r="RMS246" s="92"/>
      <c r="RMT246" s="92"/>
      <c r="RMU246" s="92"/>
      <c r="RMV246" s="92"/>
      <c r="RMW246" s="92"/>
      <c r="RMX246" s="92"/>
      <c r="RMY246" s="92"/>
      <c r="RMZ246" s="92"/>
      <c r="RNA246" s="92"/>
      <c r="RNB246" s="92"/>
      <c r="RNC246" s="92"/>
      <c r="RND246" s="92"/>
      <c r="RNE246" s="92"/>
      <c r="RNF246" s="92"/>
      <c r="RNG246" s="92"/>
      <c r="RNH246" s="92"/>
      <c r="RNI246" s="92"/>
      <c r="RNJ246" s="92"/>
      <c r="RNK246" s="92"/>
      <c r="RNL246" s="92"/>
      <c r="RNM246" s="92"/>
      <c r="RNN246" s="92"/>
      <c r="RNO246" s="92"/>
      <c r="RNP246" s="92"/>
      <c r="RNQ246" s="92"/>
      <c r="RNR246" s="92"/>
      <c r="RNS246" s="92"/>
      <c r="RNT246" s="92"/>
      <c r="RNU246" s="92"/>
      <c r="RNV246" s="92"/>
      <c r="RNW246" s="92"/>
      <c r="RNX246" s="92"/>
      <c r="RNY246" s="92"/>
      <c r="RNZ246" s="92"/>
      <c r="ROA246" s="92"/>
      <c r="ROB246" s="92"/>
      <c r="ROC246" s="92"/>
      <c r="ROD246" s="92"/>
      <c r="ROE246" s="92"/>
      <c r="ROF246" s="92"/>
      <c r="ROG246" s="92"/>
      <c r="ROH246" s="92"/>
      <c r="ROI246" s="92"/>
      <c r="ROJ246" s="92"/>
      <c r="ROK246" s="92"/>
      <c r="ROL246" s="92"/>
      <c r="ROM246" s="92"/>
      <c r="RON246" s="92"/>
      <c r="ROO246" s="92"/>
      <c r="ROP246" s="92"/>
      <c r="ROQ246" s="92"/>
      <c r="ROR246" s="92"/>
      <c r="ROS246" s="92"/>
      <c r="ROT246" s="92"/>
      <c r="ROU246" s="92"/>
      <c r="ROV246" s="92"/>
      <c r="ROW246" s="92"/>
      <c r="ROX246" s="92"/>
      <c r="ROY246" s="92"/>
      <c r="ROZ246" s="92"/>
      <c r="RPA246" s="92"/>
      <c r="RPB246" s="92"/>
      <c r="RPC246" s="92"/>
      <c r="RPD246" s="92"/>
      <c r="RPE246" s="92"/>
      <c r="RPF246" s="92"/>
      <c r="RPG246" s="92"/>
      <c r="RPH246" s="92"/>
      <c r="RPI246" s="92"/>
      <c r="RPJ246" s="92"/>
      <c r="RPK246" s="92"/>
      <c r="RPL246" s="92"/>
      <c r="RPM246" s="92"/>
      <c r="RPN246" s="92"/>
      <c r="RPO246" s="92"/>
      <c r="RPP246" s="92"/>
      <c r="RPQ246" s="92"/>
      <c r="RPR246" s="92"/>
      <c r="RPS246" s="92"/>
      <c r="RPT246" s="92"/>
      <c r="RPU246" s="92"/>
      <c r="RPV246" s="92"/>
      <c r="RPW246" s="92"/>
      <c r="RPX246" s="92"/>
      <c r="RPY246" s="92"/>
      <c r="RPZ246" s="92"/>
      <c r="RQA246" s="92"/>
      <c r="RQB246" s="92"/>
      <c r="RQC246" s="92"/>
      <c r="RQD246" s="92"/>
      <c r="RQE246" s="92"/>
      <c r="RQF246" s="92"/>
      <c r="RQG246" s="92"/>
      <c r="RQH246" s="92"/>
      <c r="RQI246" s="92"/>
      <c r="RQJ246" s="92"/>
      <c r="RQK246" s="92"/>
      <c r="RQL246" s="92"/>
      <c r="RQM246" s="92"/>
      <c r="RQN246" s="92"/>
      <c r="RQO246" s="92"/>
      <c r="RQP246" s="92"/>
      <c r="RQQ246" s="92"/>
      <c r="RQR246" s="92"/>
      <c r="RQS246" s="92"/>
      <c r="RQT246" s="92"/>
      <c r="RQU246" s="92"/>
      <c r="RQV246" s="92"/>
      <c r="RQW246" s="92"/>
      <c r="RQX246" s="92"/>
      <c r="RQY246" s="92"/>
      <c r="RQZ246" s="92"/>
      <c r="RRA246" s="92"/>
      <c r="RRB246" s="92"/>
      <c r="RRC246" s="92"/>
      <c r="RRD246" s="92"/>
      <c r="RRE246" s="92"/>
      <c r="RRF246" s="92"/>
      <c r="RRG246" s="92"/>
      <c r="RRH246" s="92"/>
      <c r="RRI246" s="92"/>
      <c r="RRJ246" s="92"/>
      <c r="RRK246" s="92"/>
      <c r="RRL246" s="92"/>
      <c r="RRM246" s="92"/>
      <c r="RRN246" s="92"/>
      <c r="RRO246" s="92"/>
      <c r="RRP246" s="92"/>
      <c r="RRQ246" s="92"/>
      <c r="RRR246" s="92"/>
      <c r="RRS246" s="92"/>
      <c r="RRT246" s="92"/>
      <c r="RRU246" s="92"/>
      <c r="RRV246" s="92"/>
      <c r="RRW246" s="92"/>
      <c r="RRX246" s="92"/>
      <c r="RRY246" s="92"/>
      <c r="RRZ246" s="92"/>
      <c r="RSA246" s="92"/>
      <c r="RSB246" s="92"/>
      <c r="RSC246" s="92"/>
      <c r="RSD246" s="92"/>
      <c r="RSE246" s="92"/>
      <c r="RSF246" s="92"/>
      <c r="RSG246" s="92"/>
      <c r="RSH246" s="92"/>
      <c r="RSI246" s="92"/>
      <c r="RSJ246" s="92"/>
      <c r="RSK246" s="92"/>
      <c r="RSL246" s="92"/>
      <c r="RSM246" s="92"/>
      <c r="RSN246" s="92"/>
      <c r="RSO246" s="92"/>
      <c r="RSP246" s="92"/>
      <c r="RSQ246" s="92"/>
      <c r="RSR246" s="92"/>
      <c r="RSS246" s="92"/>
      <c r="RST246" s="92"/>
      <c r="RSU246" s="92"/>
      <c r="RSV246" s="92"/>
      <c r="RSW246" s="92"/>
      <c r="RSX246" s="92"/>
      <c r="RSY246" s="92"/>
      <c r="RSZ246" s="92"/>
      <c r="RTA246" s="92"/>
      <c r="RTB246" s="92"/>
      <c r="RTC246" s="92"/>
      <c r="RTD246" s="92"/>
      <c r="RTE246" s="92"/>
      <c r="RTF246" s="92"/>
      <c r="RTG246" s="92"/>
      <c r="RTH246" s="92"/>
      <c r="RTI246" s="92"/>
      <c r="RTJ246" s="92"/>
      <c r="RTK246" s="92"/>
      <c r="RTL246" s="92"/>
      <c r="RTM246" s="92"/>
      <c r="RTN246" s="92"/>
      <c r="RTO246" s="92"/>
      <c r="RTP246" s="92"/>
      <c r="RTQ246" s="92"/>
      <c r="RTR246" s="92"/>
      <c r="RTS246" s="92"/>
      <c r="RTT246" s="92"/>
      <c r="RTU246" s="92"/>
      <c r="RTV246" s="92"/>
      <c r="RTW246" s="92"/>
      <c r="RTX246" s="92"/>
      <c r="RTY246" s="92"/>
      <c r="RTZ246" s="92"/>
      <c r="RUA246" s="92"/>
      <c r="RUB246" s="92"/>
      <c r="RUC246" s="92"/>
      <c r="RUD246" s="92"/>
      <c r="RUE246" s="92"/>
      <c r="RUF246" s="92"/>
      <c r="RUG246" s="92"/>
      <c r="RUH246" s="92"/>
      <c r="RUI246" s="92"/>
      <c r="RUJ246" s="92"/>
      <c r="RUK246" s="92"/>
      <c r="RUL246" s="92"/>
      <c r="RUM246" s="92"/>
      <c r="RUN246" s="92"/>
      <c r="RUO246" s="92"/>
      <c r="RUP246" s="92"/>
      <c r="RUQ246" s="92"/>
      <c r="RUR246" s="92"/>
      <c r="RUS246" s="92"/>
      <c r="RUT246" s="92"/>
      <c r="RUU246" s="92"/>
      <c r="RUV246" s="92"/>
      <c r="RUW246" s="92"/>
      <c r="RUX246" s="92"/>
      <c r="RUY246" s="92"/>
      <c r="RUZ246" s="92"/>
      <c r="RVA246" s="92"/>
      <c r="RVB246" s="92"/>
      <c r="RVC246" s="92"/>
      <c r="RVD246" s="92"/>
      <c r="RVE246" s="92"/>
      <c r="RVF246" s="92"/>
      <c r="RVG246" s="92"/>
      <c r="RVH246" s="92"/>
      <c r="RVI246" s="92"/>
      <c r="RVJ246" s="92"/>
      <c r="RVK246" s="92"/>
      <c r="RVL246" s="92"/>
      <c r="RVM246" s="92"/>
      <c r="RVN246" s="92"/>
      <c r="RVO246" s="92"/>
      <c r="RVP246" s="92"/>
      <c r="RVQ246" s="92"/>
      <c r="RVR246" s="92"/>
      <c r="RVS246" s="92"/>
      <c r="RVT246" s="92"/>
      <c r="RVU246" s="92"/>
      <c r="RVV246" s="92"/>
      <c r="RVW246" s="92"/>
      <c r="RVX246" s="92"/>
      <c r="RVY246" s="92"/>
      <c r="RVZ246" s="92"/>
      <c r="RWA246" s="92"/>
      <c r="RWB246" s="92"/>
      <c r="RWC246" s="92"/>
      <c r="RWD246" s="92"/>
      <c r="RWE246" s="92"/>
      <c r="RWF246" s="92"/>
      <c r="RWG246" s="92"/>
      <c r="RWH246" s="92"/>
      <c r="RWI246" s="92"/>
      <c r="RWJ246" s="92"/>
      <c r="RWK246" s="92"/>
      <c r="RWL246" s="92"/>
      <c r="RWM246" s="92"/>
      <c r="RWN246" s="92"/>
      <c r="RWO246" s="92"/>
      <c r="RWP246" s="92"/>
      <c r="RWQ246" s="92"/>
      <c r="RWR246" s="92"/>
      <c r="RWS246" s="92"/>
      <c r="RWT246" s="92"/>
      <c r="RWU246" s="92"/>
      <c r="RWV246" s="92"/>
      <c r="RWW246" s="92"/>
      <c r="RWX246" s="92"/>
      <c r="RWY246" s="92"/>
      <c r="RWZ246" s="92"/>
      <c r="RXA246" s="92"/>
      <c r="RXB246" s="92"/>
      <c r="RXC246" s="92"/>
      <c r="RXD246" s="92"/>
      <c r="RXE246" s="92"/>
      <c r="RXF246" s="92"/>
      <c r="RXG246" s="92"/>
      <c r="RXH246" s="92"/>
      <c r="RXI246" s="92"/>
      <c r="RXJ246" s="92"/>
      <c r="RXK246" s="92"/>
      <c r="RXL246" s="92"/>
      <c r="RXM246" s="92"/>
      <c r="RXN246" s="92"/>
      <c r="RXO246" s="92"/>
      <c r="RXP246" s="92"/>
      <c r="RXQ246" s="92"/>
      <c r="RXR246" s="92"/>
      <c r="RXS246" s="92"/>
      <c r="RXT246" s="92"/>
      <c r="RXU246" s="92"/>
      <c r="RXV246" s="92"/>
      <c r="RXW246" s="92"/>
      <c r="RXX246" s="92"/>
      <c r="RXY246" s="92"/>
      <c r="RXZ246" s="92"/>
      <c r="RYA246" s="92"/>
      <c r="RYB246" s="92"/>
      <c r="RYC246" s="92"/>
      <c r="RYD246" s="92"/>
      <c r="RYE246" s="92"/>
      <c r="RYF246" s="92"/>
      <c r="RYG246" s="92"/>
      <c r="RYH246" s="92"/>
      <c r="RYI246" s="92"/>
      <c r="RYJ246" s="92"/>
      <c r="RYK246" s="92"/>
      <c r="RYL246" s="92"/>
      <c r="RYM246" s="92"/>
      <c r="RYN246" s="92"/>
      <c r="RYO246" s="92"/>
      <c r="RYP246" s="92"/>
      <c r="RYQ246" s="92"/>
      <c r="RYR246" s="92"/>
      <c r="RYS246" s="92"/>
      <c r="RYT246" s="92"/>
      <c r="RYU246" s="92"/>
      <c r="RYV246" s="92"/>
      <c r="RYW246" s="92"/>
      <c r="RYX246" s="92"/>
      <c r="RYY246" s="92"/>
      <c r="RYZ246" s="92"/>
      <c r="RZA246" s="92"/>
      <c r="RZB246" s="92"/>
      <c r="RZC246" s="92"/>
      <c r="RZD246" s="92"/>
      <c r="RZE246" s="92"/>
      <c r="RZF246" s="92"/>
      <c r="RZG246" s="92"/>
      <c r="RZH246" s="92"/>
      <c r="RZI246" s="92"/>
      <c r="RZJ246" s="92"/>
      <c r="RZK246" s="92"/>
      <c r="RZL246" s="92"/>
      <c r="RZM246" s="92"/>
      <c r="RZN246" s="92"/>
      <c r="RZO246" s="92"/>
      <c r="RZP246" s="92"/>
      <c r="RZQ246" s="92"/>
      <c r="RZR246" s="92"/>
      <c r="RZS246" s="92"/>
      <c r="RZT246" s="92"/>
      <c r="RZU246" s="92"/>
      <c r="RZV246" s="92"/>
      <c r="RZW246" s="92"/>
      <c r="RZX246" s="92"/>
      <c r="RZY246" s="92"/>
      <c r="RZZ246" s="92"/>
      <c r="SAA246" s="92"/>
      <c r="SAB246" s="92"/>
      <c r="SAC246" s="92"/>
      <c r="SAD246" s="92"/>
      <c r="SAE246" s="92"/>
      <c r="SAF246" s="92"/>
      <c r="SAG246" s="92"/>
      <c r="SAH246" s="92"/>
      <c r="SAI246" s="92"/>
      <c r="SAJ246" s="92"/>
      <c r="SAK246" s="92"/>
      <c r="SAL246" s="92"/>
      <c r="SAM246" s="92"/>
      <c r="SAN246" s="92"/>
      <c r="SAO246" s="92"/>
      <c r="SAP246" s="92"/>
      <c r="SAQ246" s="92"/>
      <c r="SAR246" s="92"/>
      <c r="SAS246" s="92"/>
      <c r="SAT246" s="92"/>
      <c r="SAU246" s="92"/>
      <c r="SAV246" s="92"/>
      <c r="SAW246" s="92"/>
      <c r="SAX246" s="92"/>
      <c r="SAY246" s="92"/>
      <c r="SAZ246" s="92"/>
      <c r="SBA246" s="92"/>
      <c r="SBB246" s="92"/>
      <c r="SBC246" s="92"/>
      <c r="SBD246" s="92"/>
      <c r="SBE246" s="92"/>
      <c r="SBF246" s="92"/>
      <c r="SBG246" s="92"/>
      <c r="SBH246" s="92"/>
      <c r="SBI246" s="92"/>
      <c r="SBJ246" s="92"/>
      <c r="SBK246" s="92"/>
      <c r="SBL246" s="92"/>
      <c r="SBM246" s="92"/>
      <c r="SBN246" s="92"/>
      <c r="SBO246" s="92"/>
      <c r="SBP246" s="92"/>
      <c r="SBQ246" s="92"/>
      <c r="SBR246" s="92"/>
      <c r="SBS246" s="92"/>
      <c r="SBT246" s="92"/>
      <c r="SBU246" s="92"/>
      <c r="SBV246" s="92"/>
      <c r="SBW246" s="92"/>
      <c r="SBX246" s="92"/>
      <c r="SBY246" s="92"/>
      <c r="SBZ246" s="92"/>
      <c r="SCA246" s="92"/>
      <c r="SCB246" s="92"/>
      <c r="SCC246" s="92"/>
      <c r="SCD246" s="92"/>
      <c r="SCE246" s="92"/>
      <c r="SCF246" s="92"/>
      <c r="SCG246" s="92"/>
      <c r="SCH246" s="92"/>
      <c r="SCI246" s="92"/>
      <c r="SCJ246" s="92"/>
      <c r="SCK246" s="92"/>
      <c r="SCL246" s="92"/>
      <c r="SCM246" s="92"/>
      <c r="SCN246" s="92"/>
      <c r="SCO246" s="92"/>
      <c r="SCP246" s="92"/>
      <c r="SCQ246" s="92"/>
      <c r="SCR246" s="92"/>
      <c r="SCS246" s="92"/>
      <c r="SCT246" s="92"/>
      <c r="SCU246" s="92"/>
      <c r="SCV246" s="92"/>
      <c r="SCW246" s="92"/>
      <c r="SCX246" s="92"/>
      <c r="SCY246" s="92"/>
      <c r="SCZ246" s="92"/>
      <c r="SDA246" s="92"/>
      <c r="SDB246" s="92"/>
      <c r="SDC246" s="92"/>
      <c r="SDD246" s="92"/>
      <c r="SDE246" s="92"/>
      <c r="SDF246" s="92"/>
      <c r="SDG246" s="92"/>
      <c r="SDH246" s="92"/>
      <c r="SDI246" s="92"/>
      <c r="SDJ246" s="92"/>
      <c r="SDK246" s="92"/>
      <c r="SDL246" s="92"/>
      <c r="SDM246" s="92"/>
      <c r="SDN246" s="92"/>
      <c r="SDO246" s="92"/>
      <c r="SDP246" s="92"/>
      <c r="SDQ246" s="92"/>
      <c r="SDR246" s="92"/>
      <c r="SDS246" s="92"/>
      <c r="SDT246" s="92"/>
      <c r="SDU246" s="92"/>
      <c r="SDV246" s="92"/>
      <c r="SDW246" s="92"/>
      <c r="SDX246" s="92"/>
      <c r="SDY246" s="92"/>
      <c r="SDZ246" s="92"/>
      <c r="SEA246" s="92"/>
      <c r="SEB246" s="92"/>
      <c r="SEC246" s="92"/>
      <c r="SED246" s="92"/>
      <c r="SEE246" s="92"/>
      <c r="SEF246" s="92"/>
      <c r="SEG246" s="92"/>
      <c r="SEH246" s="92"/>
      <c r="SEI246" s="92"/>
      <c r="SEJ246" s="92"/>
      <c r="SEK246" s="92"/>
      <c r="SEL246" s="92"/>
      <c r="SEM246" s="92"/>
      <c r="SEN246" s="92"/>
      <c r="SEO246" s="92"/>
      <c r="SEP246" s="92"/>
      <c r="SEQ246" s="92"/>
      <c r="SER246" s="92"/>
      <c r="SES246" s="92"/>
      <c r="SET246" s="92"/>
      <c r="SEU246" s="92"/>
      <c r="SEV246" s="92"/>
      <c r="SEW246" s="92"/>
      <c r="SEX246" s="92"/>
      <c r="SEY246" s="92"/>
      <c r="SEZ246" s="92"/>
      <c r="SFA246" s="92"/>
      <c r="SFB246" s="92"/>
      <c r="SFC246" s="92"/>
      <c r="SFD246" s="92"/>
      <c r="SFE246" s="92"/>
      <c r="SFF246" s="92"/>
      <c r="SFG246" s="92"/>
      <c r="SFH246" s="92"/>
      <c r="SFI246" s="92"/>
      <c r="SFJ246" s="92"/>
      <c r="SFK246" s="92"/>
      <c r="SFL246" s="92"/>
      <c r="SFM246" s="92"/>
      <c r="SFN246" s="92"/>
      <c r="SFO246" s="92"/>
      <c r="SFP246" s="92"/>
      <c r="SFQ246" s="92"/>
      <c r="SFR246" s="92"/>
      <c r="SFS246" s="92"/>
      <c r="SFT246" s="92"/>
      <c r="SFU246" s="92"/>
      <c r="SFV246" s="92"/>
      <c r="SFW246" s="92"/>
      <c r="SFX246" s="92"/>
      <c r="SFY246" s="92"/>
      <c r="SFZ246" s="92"/>
      <c r="SGA246" s="92"/>
      <c r="SGB246" s="92"/>
      <c r="SGC246" s="92"/>
      <c r="SGD246" s="92"/>
      <c r="SGE246" s="92"/>
      <c r="SGF246" s="92"/>
      <c r="SGG246" s="92"/>
      <c r="SGH246" s="92"/>
      <c r="SGI246" s="92"/>
      <c r="SGJ246" s="92"/>
      <c r="SGK246" s="92"/>
      <c r="SGL246" s="92"/>
      <c r="SGM246" s="92"/>
      <c r="SGN246" s="92"/>
      <c r="SGO246" s="92"/>
      <c r="SGP246" s="92"/>
      <c r="SGQ246" s="92"/>
      <c r="SGR246" s="92"/>
      <c r="SGS246" s="92"/>
      <c r="SGT246" s="92"/>
      <c r="SGU246" s="92"/>
      <c r="SGV246" s="92"/>
      <c r="SGW246" s="92"/>
      <c r="SGX246" s="92"/>
      <c r="SGY246" s="92"/>
      <c r="SGZ246" s="92"/>
      <c r="SHA246" s="92"/>
      <c r="SHB246" s="92"/>
      <c r="SHC246" s="92"/>
      <c r="SHD246" s="92"/>
      <c r="SHE246" s="92"/>
      <c r="SHF246" s="92"/>
      <c r="SHG246" s="92"/>
      <c r="SHH246" s="92"/>
      <c r="SHI246" s="92"/>
      <c r="SHJ246" s="92"/>
      <c r="SHK246" s="92"/>
      <c r="SHL246" s="92"/>
      <c r="SHM246" s="92"/>
      <c r="SHN246" s="92"/>
      <c r="SHO246" s="92"/>
      <c r="SHP246" s="92"/>
      <c r="SHQ246" s="92"/>
      <c r="SHR246" s="92"/>
      <c r="SHS246" s="92"/>
      <c r="SHT246" s="92"/>
      <c r="SHU246" s="92"/>
      <c r="SHV246" s="92"/>
      <c r="SHW246" s="92"/>
      <c r="SHX246" s="92"/>
      <c r="SHY246" s="92"/>
      <c r="SHZ246" s="92"/>
      <c r="SIA246" s="92"/>
      <c r="SIB246" s="92"/>
      <c r="SIC246" s="92"/>
      <c r="SID246" s="92"/>
      <c r="SIE246" s="92"/>
      <c r="SIF246" s="92"/>
      <c r="SIG246" s="92"/>
      <c r="SIH246" s="92"/>
      <c r="SII246" s="92"/>
      <c r="SIJ246" s="92"/>
      <c r="SIK246" s="92"/>
      <c r="SIL246" s="92"/>
      <c r="SIM246" s="92"/>
      <c r="SIN246" s="92"/>
      <c r="SIO246" s="92"/>
      <c r="SIP246" s="92"/>
      <c r="SIQ246" s="92"/>
      <c r="SIR246" s="92"/>
      <c r="SIS246" s="92"/>
      <c r="SIT246" s="92"/>
      <c r="SIU246" s="92"/>
      <c r="SIV246" s="92"/>
      <c r="SIW246" s="92"/>
      <c r="SIX246" s="92"/>
      <c r="SIY246" s="92"/>
      <c r="SIZ246" s="92"/>
      <c r="SJA246" s="92"/>
      <c r="SJB246" s="92"/>
      <c r="SJC246" s="92"/>
      <c r="SJD246" s="92"/>
      <c r="SJE246" s="92"/>
      <c r="SJF246" s="92"/>
      <c r="SJG246" s="92"/>
      <c r="SJH246" s="92"/>
      <c r="SJI246" s="92"/>
      <c r="SJJ246" s="92"/>
      <c r="SJK246" s="92"/>
      <c r="SJL246" s="92"/>
      <c r="SJM246" s="92"/>
      <c r="SJN246" s="92"/>
      <c r="SJO246" s="92"/>
      <c r="SJP246" s="92"/>
      <c r="SJQ246" s="92"/>
      <c r="SJR246" s="92"/>
      <c r="SJS246" s="92"/>
      <c r="SJT246" s="92"/>
      <c r="SJU246" s="92"/>
      <c r="SJV246" s="92"/>
      <c r="SJW246" s="92"/>
      <c r="SJX246" s="92"/>
      <c r="SJY246" s="92"/>
      <c r="SJZ246" s="92"/>
      <c r="SKA246" s="92"/>
      <c r="SKB246" s="92"/>
      <c r="SKC246" s="92"/>
      <c r="SKD246" s="92"/>
      <c r="SKE246" s="92"/>
      <c r="SKF246" s="92"/>
      <c r="SKG246" s="92"/>
      <c r="SKH246" s="92"/>
      <c r="SKI246" s="92"/>
      <c r="SKJ246" s="92"/>
      <c r="SKK246" s="92"/>
      <c r="SKL246" s="92"/>
      <c r="SKM246" s="92"/>
      <c r="SKN246" s="92"/>
      <c r="SKO246" s="92"/>
      <c r="SKP246" s="92"/>
      <c r="SKQ246" s="92"/>
      <c r="SKR246" s="92"/>
      <c r="SKS246" s="92"/>
      <c r="SKT246" s="92"/>
      <c r="SKU246" s="92"/>
      <c r="SKV246" s="92"/>
      <c r="SKW246" s="92"/>
      <c r="SKX246" s="92"/>
      <c r="SKY246" s="92"/>
      <c r="SKZ246" s="92"/>
      <c r="SLA246" s="92"/>
      <c r="SLB246" s="92"/>
      <c r="SLC246" s="92"/>
      <c r="SLD246" s="92"/>
      <c r="SLE246" s="92"/>
      <c r="SLF246" s="92"/>
      <c r="SLG246" s="92"/>
      <c r="SLH246" s="92"/>
      <c r="SLI246" s="92"/>
      <c r="SLJ246" s="92"/>
      <c r="SLK246" s="92"/>
      <c r="SLL246" s="92"/>
      <c r="SLM246" s="92"/>
      <c r="SLN246" s="92"/>
      <c r="SLO246" s="92"/>
      <c r="SLP246" s="92"/>
      <c r="SLQ246" s="92"/>
      <c r="SLR246" s="92"/>
      <c r="SLS246" s="92"/>
      <c r="SLT246" s="92"/>
      <c r="SLU246" s="92"/>
      <c r="SLV246" s="92"/>
      <c r="SLW246" s="92"/>
      <c r="SLX246" s="92"/>
      <c r="SLY246" s="92"/>
      <c r="SLZ246" s="92"/>
      <c r="SMA246" s="92"/>
      <c r="SMB246" s="92"/>
      <c r="SMC246" s="92"/>
      <c r="SMD246" s="92"/>
      <c r="SME246" s="92"/>
      <c r="SMF246" s="92"/>
      <c r="SMG246" s="92"/>
      <c r="SMH246" s="92"/>
      <c r="SMI246" s="92"/>
      <c r="SMJ246" s="92"/>
      <c r="SMK246" s="92"/>
      <c r="SML246" s="92"/>
      <c r="SMM246" s="92"/>
      <c r="SMN246" s="92"/>
      <c r="SMO246" s="92"/>
      <c r="SMP246" s="92"/>
      <c r="SMQ246" s="92"/>
      <c r="SMR246" s="92"/>
      <c r="SMS246" s="92"/>
      <c r="SMT246" s="92"/>
      <c r="SMU246" s="92"/>
      <c r="SMV246" s="92"/>
      <c r="SMW246" s="92"/>
      <c r="SMX246" s="92"/>
      <c r="SMY246" s="92"/>
      <c r="SMZ246" s="92"/>
      <c r="SNA246" s="92"/>
      <c r="SNB246" s="92"/>
      <c r="SNC246" s="92"/>
      <c r="SND246" s="92"/>
      <c r="SNE246" s="92"/>
      <c r="SNF246" s="92"/>
      <c r="SNG246" s="92"/>
      <c r="SNH246" s="92"/>
      <c r="SNI246" s="92"/>
      <c r="SNJ246" s="92"/>
      <c r="SNK246" s="92"/>
      <c r="SNL246" s="92"/>
      <c r="SNM246" s="92"/>
      <c r="SNN246" s="92"/>
      <c r="SNO246" s="92"/>
      <c r="SNP246" s="92"/>
      <c r="SNQ246" s="92"/>
      <c r="SNR246" s="92"/>
      <c r="SNS246" s="92"/>
      <c r="SNT246" s="92"/>
      <c r="SNU246" s="92"/>
      <c r="SNV246" s="92"/>
      <c r="SNW246" s="92"/>
      <c r="SNX246" s="92"/>
      <c r="SNY246" s="92"/>
      <c r="SNZ246" s="92"/>
      <c r="SOA246" s="92"/>
      <c r="SOB246" s="92"/>
      <c r="SOC246" s="92"/>
      <c r="SOD246" s="92"/>
      <c r="SOE246" s="92"/>
      <c r="SOF246" s="92"/>
      <c r="SOG246" s="92"/>
      <c r="SOH246" s="92"/>
      <c r="SOI246" s="92"/>
      <c r="SOJ246" s="92"/>
      <c r="SOK246" s="92"/>
      <c r="SOL246" s="92"/>
      <c r="SOM246" s="92"/>
      <c r="SON246" s="92"/>
      <c r="SOO246" s="92"/>
      <c r="SOP246" s="92"/>
      <c r="SOQ246" s="92"/>
      <c r="SOR246" s="92"/>
      <c r="SOS246" s="92"/>
      <c r="SOT246" s="92"/>
      <c r="SOU246" s="92"/>
      <c r="SOV246" s="92"/>
      <c r="SOW246" s="92"/>
      <c r="SOX246" s="92"/>
      <c r="SOY246" s="92"/>
      <c r="SOZ246" s="92"/>
      <c r="SPA246" s="92"/>
      <c r="SPB246" s="92"/>
      <c r="SPC246" s="92"/>
      <c r="SPD246" s="92"/>
      <c r="SPE246" s="92"/>
      <c r="SPF246" s="92"/>
      <c r="SPG246" s="92"/>
      <c r="SPH246" s="92"/>
      <c r="SPI246" s="92"/>
      <c r="SPJ246" s="92"/>
      <c r="SPK246" s="92"/>
      <c r="SPL246" s="92"/>
      <c r="SPM246" s="92"/>
      <c r="SPN246" s="92"/>
      <c r="SPO246" s="92"/>
      <c r="SPP246" s="92"/>
      <c r="SPQ246" s="92"/>
      <c r="SPR246" s="92"/>
      <c r="SPS246" s="92"/>
      <c r="SPT246" s="92"/>
      <c r="SPU246" s="92"/>
      <c r="SPV246" s="92"/>
      <c r="SPW246" s="92"/>
      <c r="SPX246" s="92"/>
      <c r="SPY246" s="92"/>
      <c r="SPZ246" s="92"/>
      <c r="SQA246" s="92"/>
      <c r="SQB246" s="92"/>
      <c r="SQC246" s="92"/>
      <c r="SQD246" s="92"/>
      <c r="SQE246" s="92"/>
      <c r="SQF246" s="92"/>
      <c r="SQG246" s="92"/>
      <c r="SQH246" s="92"/>
      <c r="SQI246" s="92"/>
      <c r="SQJ246" s="92"/>
      <c r="SQK246" s="92"/>
      <c r="SQL246" s="92"/>
      <c r="SQM246" s="92"/>
      <c r="SQN246" s="92"/>
      <c r="SQO246" s="92"/>
      <c r="SQP246" s="92"/>
      <c r="SQQ246" s="92"/>
      <c r="SQR246" s="92"/>
      <c r="SQS246" s="92"/>
      <c r="SQT246" s="92"/>
      <c r="SQU246" s="92"/>
      <c r="SQV246" s="92"/>
      <c r="SQW246" s="92"/>
      <c r="SQX246" s="92"/>
      <c r="SQY246" s="92"/>
      <c r="SQZ246" s="92"/>
      <c r="SRA246" s="92"/>
      <c r="SRB246" s="92"/>
      <c r="SRC246" s="92"/>
      <c r="SRD246" s="92"/>
      <c r="SRE246" s="92"/>
      <c r="SRF246" s="92"/>
      <c r="SRG246" s="92"/>
      <c r="SRH246" s="92"/>
      <c r="SRI246" s="92"/>
      <c r="SRJ246" s="92"/>
      <c r="SRK246" s="92"/>
      <c r="SRL246" s="92"/>
      <c r="SRM246" s="92"/>
      <c r="SRN246" s="92"/>
      <c r="SRO246" s="92"/>
      <c r="SRP246" s="92"/>
      <c r="SRQ246" s="92"/>
      <c r="SRR246" s="92"/>
      <c r="SRS246" s="92"/>
      <c r="SRT246" s="92"/>
      <c r="SRU246" s="92"/>
      <c r="SRV246" s="92"/>
      <c r="SRW246" s="92"/>
      <c r="SRX246" s="92"/>
      <c r="SRY246" s="92"/>
      <c r="SRZ246" s="92"/>
      <c r="SSA246" s="92"/>
      <c r="SSB246" s="92"/>
      <c r="SSC246" s="92"/>
      <c r="SSD246" s="92"/>
      <c r="SSE246" s="92"/>
      <c r="SSF246" s="92"/>
      <c r="SSG246" s="92"/>
      <c r="SSH246" s="92"/>
      <c r="SSI246" s="92"/>
      <c r="SSJ246" s="92"/>
      <c r="SSK246" s="92"/>
      <c r="SSL246" s="92"/>
      <c r="SSM246" s="92"/>
      <c r="SSN246" s="92"/>
      <c r="SSO246" s="92"/>
      <c r="SSP246" s="92"/>
      <c r="SSQ246" s="92"/>
      <c r="SSR246" s="92"/>
      <c r="SSS246" s="92"/>
      <c r="SST246" s="92"/>
      <c r="SSU246" s="92"/>
      <c r="SSV246" s="92"/>
      <c r="SSW246" s="92"/>
      <c r="SSX246" s="92"/>
      <c r="SSY246" s="92"/>
      <c r="SSZ246" s="92"/>
      <c r="STA246" s="92"/>
      <c r="STB246" s="92"/>
      <c r="STC246" s="92"/>
      <c r="STD246" s="92"/>
      <c r="STE246" s="92"/>
      <c r="STF246" s="92"/>
      <c r="STG246" s="92"/>
      <c r="STH246" s="92"/>
      <c r="STI246" s="92"/>
      <c r="STJ246" s="92"/>
      <c r="STK246" s="92"/>
      <c r="STL246" s="92"/>
      <c r="STM246" s="92"/>
      <c r="STN246" s="92"/>
      <c r="STO246" s="92"/>
      <c r="STP246" s="92"/>
      <c r="STQ246" s="92"/>
      <c r="STR246" s="92"/>
      <c r="STS246" s="92"/>
      <c r="STT246" s="92"/>
      <c r="STU246" s="92"/>
      <c r="STV246" s="92"/>
      <c r="STW246" s="92"/>
      <c r="STX246" s="92"/>
      <c r="STY246" s="92"/>
      <c r="STZ246" s="92"/>
      <c r="SUA246" s="92"/>
      <c r="SUB246" s="92"/>
      <c r="SUC246" s="92"/>
      <c r="SUD246" s="92"/>
      <c r="SUE246" s="92"/>
      <c r="SUF246" s="92"/>
      <c r="SUG246" s="92"/>
      <c r="SUH246" s="92"/>
      <c r="SUI246" s="92"/>
      <c r="SUJ246" s="92"/>
      <c r="SUK246" s="92"/>
      <c r="SUL246" s="92"/>
      <c r="SUM246" s="92"/>
      <c r="SUN246" s="92"/>
      <c r="SUO246" s="92"/>
      <c r="SUP246" s="92"/>
      <c r="SUQ246" s="92"/>
      <c r="SUR246" s="92"/>
      <c r="SUS246" s="92"/>
      <c r="SUT246" s="92"/>
      <c r="SUU246" s="92"/>
      <c r="SUV246" s="92"/>
      <c r="SUW246" s="92"/>
      <c r="SUX246" s="92"/>
      <c r="SUY246" s="92"/>
      <c r="SUZ246" s="92"/>
      <c r="SVA246" s="92"/>
      <c r="SVB246" s="92"/>
      <c r="SVC246" s="92"/>
      <c r="SVD246" s="92"/>
      <c r="SVE246" s="92"/>
      <c r="SVF246" s="92"/>
      <c r="SVG246" s="92"/>
      <c r="SVH246" s="92"/>
      <c r="SVI246" s="92"/>
      <c r="SVJ246" s="92"/>
      <c r="SVK246" s="92"/>
      <c r="SVL246" s="92"/>
      <c r="SVM246" s="92"/>
      <c r="SVN246" s="92"/>
      <c r="SVO246" s="92"/>
      <c r="SVP246" s="92"/>
      <c r="SVQ246" s="92"/>
      <c r="SVR246" s="92"/>
      <c r="SVS246" s="92"/>
      <c r="SVT246" s="92"/>
      <c r="SVU246" s="92"/>
      <c r="SVV246" s="92"/>
      <c r="SVW246" s="92"/>
      <c r="SVX246" s="92"/>
      <c r="SVY246" s="92"/>
      <c r="SVZ246" s="92"/>
      <c r="SWA246" s="92"/>
      <c r="SWB246" s="92"/>
      <c r="SWC246" s="92"/>
      <c r="SWD246" s="92"/>
      <c r="SWE246" s="92"/>
      <c r="SWF246" s="92"/>
      <c r="SWG246" s="92"/>
      <c r="SWH246" s="92"/>
      <c r="SWI246" s="92"/>
      <c r="SWJ246" s="92"/>
      <c r="SWK246" s="92"/>
      <c r="SWL246" s="92"/>
      <c r="SWM246" s="92"/>
      <c r="SWN246" s="92"/>
      <c r="SWO246" s="92"/>
      <c r="SWP246" s="92"/>
      <c r="SWQ246" s="92"/>
      <c r="SWR246" s="92"/>
      <c r="SWS246" s="92"/>
      <c r="SWT246" s="92"/>
      <c r="SWU246" s="92"/>
      <c r="SWV246" s="92"/>
      <c r="SWW246" s="92"/>
      <c r="SWX246" s="92"/>
      <c r="SWY246" s="92"/>
      <c r="SWZ246" s="92"/>
      <c r="SXA246" s="92"/>
      <c r="SXB246" s="92"/>
      <c r="SXC246" s="92"/>
      <c r="SXD246" s="92"/>
      <c r="SXE246" s="92"/>
      <c r="SXF246" s="92"/>
      <c r="SXG246" s="92"/>
      <c r="SXH246" s="92"/>
      <c r="SXI246" s="92"/>
      <c r="SXJ246" s="92"/>
      <c r="SXK246" s="92"/>
      <c r="SXL246" s="92"/>
      <c r="SXM246" s="92"/>
      <c r="SXN246" s="92"/>
      <c r="SXO246" s="92"/>
      <c r="SXP246" s="92"/>
      <c r="SXQ246" s="92"/>
      <c r="SXR246" s="92"/>
      <c r="SXS246" s="92"/>
      <c r="SXT246" s="92"/>
      <c r="SXU246" s="92"/>
      <c r="SXV246" s="92"/>
      <c r="SXW246" s="92"/>
      <c r="SXX246" s="92"/>
      <c r="SXY246" s="92"/>
      <c r="SXZ246" s="92"/>
      <c r="SYA246" s="92"/>
      <c r="SYB246" s="92"/>
      <c r="SYC246" s="92"/>
      <c r="SYD246" s="92"/>
      <c r="SYE246" s="92"/>
      <c r="SYF246" s="92"/>
      <c r="SYG246" s="92"/>
      <c r="SYH246" s="92"/>
      <c r="SYI246" s="92"/>
      <c r="SYJ246" s="92"/>
      <c r="SYK246" s="92"/>
      <c r="SYL246" s="92"/>
      <c r="SYM246" s="92"/>
      <c r="SYN246" s="92"/>
      <c r="SYO246" s="92"/>
      <c r="SYP246" s="92"/>
      <c r="SYQ246" s="92"/>
      <c r="SYR246" s="92"/>
      <c r="SYS246" s="92"/>
      <c r="SYT246" s="92"/>
      <c r="SYU246" s="92"/>
      <c r="SYV246" s="92"/>
      <c r="SYW246" s="92"/>
      <c r="SYX246" s="92"/>
      <c r="SYY246" s="92"/>
      <c r="SYZ246" s="92"/>
      <c r="SZA246" s="92"/>
      <c r="SZB246" s="92"/>
      <c r="SZC246" s="92"/>
      <c r="SZD246" s="92"/>
      <c r="SZE246" s="92"/>
      <c r="SZF246" s="92"/>
      <c r="SZG246" s="92"/>
      <c r="SZH246" s="92"/>
      <c r="SZI246" s="92"/>
      <c r="SZJ246" s="92"/>
      <c r="SZK246" s="92"/>
      <c r="SZL246" s="92"/>
      <c r="SZM246" s="92"/>
      <c r="SZN246" s="92"/>
      <c r="SZO246" s="92"/>
      <c r="SZP246" s="92"/>
      <c r="SZQ246" s="92"/>
      <c r="SZR246" s="92"/>
      <c r="SZS246" s="92"/>
      <c r="SZT246" s="92"/>
      <c r="SZU246" s="92"/>
      <c r="SZV246" s="92"/>
      <c r="SZW246" s="92"/>
      <c r="SZX246" s="92"/>
      <c r="SZY246" s="92"/>
      <c r="SZZ246" s="92"/>
      <c r="TAA246" s="92"/>
      <c r="TAB246" s="92"/>
      <c r="TAC246" s="92"/>
      <c r="TAD246" s="92"/>
      <c r="TAE246" s="92"/>
      <c r="TAF246" s="92"/>
      <c r="TAG246" s="92"/>
      <c r="TAH246" s="92"/>
      <c r="TAI246" s="92"/>
      <c r="TAJ246" s="92"/>
      <c r="TAK246" s="92"/>
      <c r="TAL246" s="92"/>
      <c r="TAM246" s="92"/>
      <c r="TAN246" s="92"/>
      <c r="TAO246" s="92"/>
      <c r="TAP246" s="92"/>
      <c r="TAQ246" s="92"/>
      <c r="TAR246" s="92"/>
      <c r="TAS246" s="92"/>
      <c r="TAT246" s="92"/>
      <c r="TAU246" s="92"/>
      <c r="TAV246" s="92"/>
      <c r="TAW246" s="92"/>
      <c r="TAX246" s="92"/>
      <c r="TAY246" s="92"/>
      <c r="TAZ246" s="92"/>
      <c r="TBA246" s="92"/>
      <c r="TBB246" s="92"/>
      <c r="TBC246" s="92"/>
      <c r="TBD246" s="92"/>
      <c r="TBE246" s="92"/>
      <c r="TBF246" s="92"/>
      <c r="TBG246" s="92"/>
      <c r="TBH246" s="92"/>
      <c r="TBI246" s="92"/>
      <c r="TBJ246" s="92"/>
      <c r="TBK246" s="92"/>
      <c r="TBL246" s="92"/>
      <c r="TBM246" s="92"/>
      <c r="TBN246" s="92"/>
      <c r="TBO246" s="92"/>
      <c r="TBP246" s="92"/>
      <c r="TBQ246" s="92"/>
      <c r="TBR246" s="92"/>
      <c r="TBS246" s="92"/>
      <c r="TBT246" s="92"/>
      <c r="TBU246" s="92"/>
      <c r="TBV246" s="92"/>
      <c r="TBW246" s="92"/>
      <c r="TBX246" s="92"/>
      <c r="TBY246" s="92"/>
      <c r="TBZ246" s="92"/>
      <c r="TCA246" s="92"/>
      <c r="TCB246" s="92"/>
      <c r="TCC246" s="92"/>
      <c r="TCD246" s="92"/>
      <c r="TCE246" s="92"/>
      <c r="TCF246" s="92"/>
      <c r="TCG246" s="92"/>
      <c r="TCH246" s="92"/>
      <c r="TCI246" s="92"/>
      <c r="TCJ246" s="92"/>
      <c r="TCK246" s="92"/>
      <c r="TCL246" s="92"/>
      <c r="TCM246" s="92"/>
      <c r="TCN246" s="92"/>
      <c r="TCO246" s="92"/>
      <c r="TCP246" s="92"/>
      <c r="TCQ246" s="92"/>
      <c r="TCR246" s="92"/>
      <c r="TCS246" s="92"/>
      <c r="TCT246" s="92"/>
      <c r="TCU246" s="92"/>
      <c r="TCV246" s="92"/>
      <c r="TCW246" s="92"/>
      <c r="TCX246" s="92"/>
      <c r="TCY246" s="92"/>
      <c r="TCZ246" s="92"/>
      <c r="TDA246" s="92"/>
      <c r="TDB246" s="92"/>
      <c r="TDC246" s="92"/>
      <c r="TDD246" s="92"/>
      <c r="TDE246" s="92"/>
      <c r="TDF246" s="92"/>
      <c r="TDG246" s="92"/>
      <c r="TDH246" s="92"/>
      <c r="TDI246" s="92"/>
      <c r="TDJ246" s="92"/>
      <c r="TDK246" s="92"/>
      <c r="TDL246" s="92"/>
      <c r="TDM246" s="92"/>
      <c r="TDN246" s="92"/>
      <c r="TDO246" s="92"/>
      <c r="TDP246" s="92"/>
      <c r="TDQ246" s="92"/>
      <c r="TDR246" s="92"/>
      <c r="TDS246" s="92"/>
      <c r="TDT246" s="92"/>
      <c r="TDU246" s="92"/>
      <c r="TDV246" s="92"/>
      <c r="TDW246" s="92"/>
      <c r="TDX246" s="92"/>
      <c r="TDY246" s="92"/>
      <c r="TDZ246" s="92"/>
      <c r="TEA246" s="92"/>
      <c r="TEB246" s="92"/>
      <c r="TEC246" s="92"/>
      <c r="TED246" s="92"/>
      <c r="TEE246" s="92"/>
      <c r="TEF246" s="92"/>
      <c r="TEG246" s="92"/>
      <c r="TEH246" s="92"/>
      <c r="TEI246" s="92"/>
      <c r="TEJ246" s="92"/>
      <c r="TEK246" s="92"/>
      <c r="TEL246" s="92"/>
      <c r="TEM246" s="92"/>
      <c r="TEN246" s="92"/>
      <c r="TEO246" s="92"/>
      <c r="TEP246" s="92"/>
      <c r="TEQ246" s="92"/>
      <c r="TER246" s="92"/>
      <c r="TES246" s="92"/>
      <c r="TET246" s="92"/>
      <c r="TEU246" s="92"/>
      <c r="TEV246" s="92"/>
      <c r="TEW246" s="92"/>
      <c r="TEX246" s="92"/>
      <c r="TEY246" s="92"/>
      <c r="TEZ246" s="92"/>
      <c r="TFA246" s="92"/>
      <c r="TFB246" s="92"/>
      <c r="TFC246" s="92"/>
      <c r="TFD246" s="92"/>
      <c r="TFE246" s="92"/>
      <c r="TFF246" s="92"/>
      <c r="TFG246" s="92"/>
      <c r="TFH246" s="92"/>
      <c r="TFI246" s="92"/>
      <c r="TFJ246" s="92"/>
      <c r="TFK246" s="92"/>
      <c r="TFL246" s="92"/>
      <c r="TFM246" s="92"/>
      <c r="TFN246" s="92"/>
      <c r="TFO246" s="92"/>
      <c r="TFP246" s="92"/>
      <c r="TFQ246" s="92"/>
      <c r="TFR246" s="92"/>
      <c r="TFS246" s="92"/>
      <c r="TFT246" s="92"/>
      <c r="TFU246" s="92"/>
      <c r="TFV246" s="92"/>
      <c r="TFW246" s="92"/>
      <c r="TFX246" s="92"/>
      <c r="TFY246" s="92"/>
      <c r="TFZ246" s="92"/>
      <c r="TGA246" s="92"/>
      <c r="TGB246" s="92"/>
      <c r="TGC246" s="92"/>
      <c r="TGD246" s="92"/>
      <c r="TGE246" s="92"/>
      <c r="TGF246" s="92"/>
      <c r="TGG246" s="92"/>
      <c r="TGH246" s="92"/>
      <c r="TGI246" s="92"/>
      <c r="TGJ246" s="92"/>
      <c r="TGK246" s="92"/>
      <c r="TGL246" s="92"/>
      <c r="TGM246" s="92"/>
      <c r="TGN246" s="92"/>
      <c r="TGO246" s="92"/>
      <c r="TGP246" s="92"/>
      <c r="TGQ246" s="92"/>
      <c r="TGR246" s="92"/>
      <c r="TGS246" s="92"/>
      <c r="TGT246" s="92"/>
      <c r="TGU246" s="92"/>
      <c r="TGV246" s="92"/>
      <c r="TGW246" s="92"/>
      <c r="TGX246" s="92"/>
      <c r="TGY246" s="92"/>
      <c r="TGZ246" s="92"/>
      <c r="THA246" s="92"/>
      <c r="THB246" s="92"/>
      <c r="THC246" s="92"/>
      <c r="THD246" s="92"/>
      <c r="THE246" s="92"/>
      <c r="THF246" s="92"/>
      <c r="THG246" s="92"/>
      <c r="THH246" s="92"/>
      <c r="THI246" s="92"/>
      <c r="THJ246" s="92"/>
      <c r="THK246" s="92"/>
      <c r="THL246" s="92"/>
      <c r="THM246" s="92"/>
      <c r="THN246" s="92"/>
      <c r="THO246" s="92"/>
      <c r="THP246" s="92"/>
      <c r="THQ246" s="92"/>
      <c r="THR246" s="92"/>
      <c r="THS246" s="92"/>
      <c r="THT246" s="92"/>
      <c r="THU246" s="92"/>
      <c r="THV246" s="92"/>
      <c r="THW246" s="92"/>
      <c r="THX246" s="92"/>
      <c r="THY246" s="92"/>
      <c r="THZ246" s="92"/>
      <c r="TIA246" s="92"/>
      <c r="TIB246" s="92"/>
      <c r="TIC246" s="92"/>
      <c r="TID246" s="92"/>
      <c r="TIE246" s="92"/>
      <c r="TIF246" s="92"/>
      <c r="TIG246" s="92"/>
      <c r="TIH246" s="92"/>
      <c r="TII246" s="92"/>
      <c r="TIJ246" s="92"/>
      <c r="TIK246" s="92"/>
      <c r="TIL246" s="92"/>
      <c r="TIM246" s="92"/>
      <c r="TIN246" s="92"/>
      <c r="TIO246" s="92"/>
      <c r="TIP246" s="92"/>
      <c r="TIQ246" s="92"/>
      <c r="TIR246" s="92"/>
      <c r="TIS246" s="92"/>
      <c r="TIT246" s="92"/>
      <c r="TIU246" s="92"/>
      <c r="TIV246" s="92"/>
      <c r="TIW246" s="92"/>
      <c r="TIX246" s="92"/>
      <c r="TIY246" s="92"/>
      <c r="TIZ246" s="92"/>
      <c r="TJA246" s="92"/>
      <c r="TJB246" s="92"/>
      <c r="TJC246" s="92"/>
      <c r="TJD246" s="92"/>
      <c r="TJE246" s="92"/>
      <c r="TJF246" s="92"/>
      <c r="TJG246" s="92"/>
      <c r="TJH246" s="92"/>
      <c r="TJI246" s="92"/>
      <c r="TJJ246" s="92"/>
      <c r="TJK246" s="92"/>
      <c r="TJL246" s="92"/>
      <c r="TJM246" s="92"/>
      <c r="TJN246" s="92"/>
      <c r="TJO246" s="92"/>
      <c r="TJP246" s="92"/>
      <c r="TJQ246" s="92"/>
      <c r="TJR246" s="92"/>
      <c r="TJS246" s="92"/>
      <c r="TJT246" s="92"/>
      <c r="TJU246" s="92"/>
      <c r="TJV246" s="92"/>
      <c r="TJW246" s="92"/>
      <c r="TJX246" s="92"/>
      <c r="TJY246" s="92"/>
      <c r="TJZ246" s="92"/>
      <c r="TKA246" s="92"/>
      <c r="TKB246" s="92"/>
      <c r="TKC246" s="92"/>
      <c r="TKD246" s="92"/>
      <c r="TKE246" s="92"/>
      <c r="TKF246" s="92"/>
      <c r="TKG246" s="92"/>
      <c r="TKH246" s="92"/>
      <c r="TKI246" s="92"/>
      <c r="TKJ246" s="92"/>
      <c r="TKK246" s="92"/>
      <c r="TKL246" s="92"/>
      <c r="TKM246" s="92"/>
      <c r="TKN246" s="92"/>
      <c r="TKO246" s="92"/>
      <c r="TKP246" s="92"/>
      <c r="TKQ246" s="92"/>
      <c r="TKR246" s="92"/>
      <c r="TKS246" s="92"/>
      <c r="TKT246" s="92"/>
      <c r="TKU246" s="92"/>
      <c r="TKV246" s="92"/>
      <c r="TKW246" s="92"/>
      <c r="TKX246" s="92"/>
      <c r="TKY246" s="92"/>
      <c r="TKZ246" s="92"/>
      <c r="TLA246" s="92"/>
      <c r="TLB246" s="92"/>
      <c r="TLC246" s="92"/>
      <c r="TLD246" s="92"/>
      <c r="TLE246" s="92"/>
      <c r="TLF246" s="92"/>
      <c r="TLG246" s="92"/>
      <c r="TLH246" s="92"/>
      <c r="TLI246" s="92"/>
      <c r="TLJ246" s="92"/>
      <c r="TLK246" s="92"/>
      <c r="TLL246" s="92"/>
      <c r="TLM246" s="92"/>
      <c r="TLN246" s="92"/>
      <c r="TLO246" s="92"/>
      <c r="TLP246" s="92"/>
      <c r="TLQ246" s="92"/>
      <c r="TLR246" s="92"/>
      <c r="TLS246" s="92"/>
      <c r="TLT246" s="92"/>
      <c r="TLU246" s="92"/>
      <c r="TLV246" s="92"/>
      <c r="TLW246" s="92"/>
      <c r="TLX246" s="92"/>
      <c r="TLY246" s="92"/>
      <c r="TLZ246" s="92"/>
      <c r="TMA246" s="92"/>
      <c r="TMB246" s="92"/>
      <c r="TMC246" s="92"/>
      <c r="TMD246" s="92"/>
      <c r="TME246" s="92"/>
      <c r="TMF246" s="92"/>
      <c r="TMG246" s="92"/>
      <c r="TMH246" s="92"/>
      <c r="TMI246" s="92"/>
      <c r="TMJ246" s="92"/>
      <c r="TMK246" s="92"/>
      <c r="TML246" s="92"/>
      <c r="TMM246" s="92"/>
      <c r="TMN246" s="92"/>
      <c r="TMO246" s="92"/>
      <c r="TMP246" s="92"/>
      <c r="TMQ246" s="92"/>
      <c r="TMR246" s="92"/>
      <c r="TMS246" s="92"/>
      <c r="TMT246" s="92"/>
      <c r="TMU246" s="92"/>
      <c r="TMV246" s="92"/>
      <c r="TMW246" s="92"/>
      <c r="TMX246" s="92"/>
      <c r="TMY246" s="92"/>
      <c r="TMZ246" s="92"/>
      <c r="TNA246" s="92"/>
      <c r="TNB246" s="92"/>
      <c r="TNC246" s="92"/>
      <c r="TND246" s="92"/>
      <c r="TNE246" s="92"/>
      <c r="TNF246" s="92"/>
      <c r="TNG246" s="92"/>
      <c r="TNH246" s="92"/>
      <c r="TNI246" s="92"/>
      <c r="TNJ246" s="92"/>
      <c r="TNK246" s="92"/>
      <c r="TNL246" s="92"/>
      <c r="TNM246" s="92"/>
      <c r="TNN246" s="92"/>
      <c r="TNO246" s="92"/>
      <c r="TNP246" s="92"/>
      <c r="TNQ246" s="92"/>
      <c r="TNR246" s="92"/>
      <c r="TNS246" s="92"/>
      <c r="TNT246" s="92"/>
      <c r="TNU246" s="92"/>
      <c r="TNV246" s="92"/>
      <c r="TNW246" s="92"/>
      <c r="TNX246" s="92"/>
      <c r="TNY246" s="92"/>
      <c r="TNZ246" s="92"/>
      <c r="TOA246" s="92"/>
      <c r="TOB246" s="92"/>
      <c r="TOC246" s="92"/>
      <c r="TOD246" s="92"/>
      <c r="TOE246" s="92"/>
      <c r="TOF246" s="92"/>
      <c r="TOG246" s="92"/>
      <c r="TOH246" s="92"/>
      <c r="TOI246" s="92"/>
      <c r="TOJ246" s="92"/>
      <c r="TOK246" s="92"/>
      <c r="TOL246" s="92"/>
      <c r="TOM246" s="92"/>
      <c r="TON246" s="92"/>
      <c r="TOO246" s="92"/>
      <c r="TOP246" s="92"/>
      <c r="TOQ246" s="92"/>
      <c r="TOR246" s="92"/>
      <c r="TOS246" s="92"/>
      <c r="TOT246" s="92"/>
      <c r="TOU246" s="92"/>
      <c r="TOV246" s="92"/>
      <c r="TOW246" s="92"/>
      <c r="TOX246" s="92"/>
      <c r="TOY246" s="92"/>
      <c r="TOZ246" s="92"/>
      <c r="TPA246" s="92"/>
      <c r="TPB246" s="92"/>
      <c r="TPC246" s="92"/>
      <c r="TPD246" s="92"/>
      <c r="TPE246" s="92"/>
      <c r="TPF246" s="92"/>
      <c r="TPG246" s="92"/>
      <c r="TPH246" s="92"/>
      <c r="TPI246" s="92"/>
      <c r="TPJ246" s="92"/>
      <c r="TPK246" s="92"/>
      <c r="TPL246" s="92"/>
      <c r="TPM246" s="92"/>
      <c r="TPN246" s="92"/>
      <c r="TPO246" s="92"/>
      <c r="TPP246" s="92"/>
      <c r="TPQ246" s="92"/>
      <c r="TPR246" s="92"/>
      <c r="TPS246" s="92"/>
      <c r="TPT246" s="92"/>
      <c r="TPU246" s="92"/>
      <c r="TPV246" s="92"/>
      <c r="TPW246" s="92"/>
      <c r="TPX246" s="92"/>
      <c r="TPY246" s="92"/>
      <c r="TPZ246" s="92"/>
      <c r="TQA246" s="92"/>
      <c r="TQB246" s="92"/>
      <c r="TQC246" s="92"/>
      <c r="TQD246" s="92"/>
      <c r="TQE246" s="92"/>
      <c r="TQF246" s="92"/>
      <c r="TQG246" s="92"/>
      <c r="TQH246" s="92"/>
      <c r="TQI246" s="92"/>
      <c r="TQJ246" s="92"/>
      <c r="TQK246" s="92"/>
      <c r="TQL246" s="92"/>
      <c r="TQM246" s="92"/>
      <c r="TQN246" s="92"/>
      <c r="TQO246" s="92"/>
      <c r="TQP246" s="92"/>
      <c r="TQQ246" s="92"/>
      <c r="TQR246" s="92"/>
      <c r="TQS246" s="92"/>
      <c r="TQT246" s="92"/>
      <c r="TQU246" s="92"/>
      <c r="TQV246" s="92"/>
      <c r="TQW246" s="92"/>
      <c r="TQX246" s="92"/>
      <c r="TQY246" s="92"/>
      <c r="TQZ246" s="92"/>
      <c r="TRA246" s="92"/>
      <c r="TRB246" s="92"/>
      <c r="TRC246" s="92"/>
      <c r="TRD246" s="92"/>
      <c r="TRE246" s="92"/>
      <c r="TRF246" s="92"/>
      <c r="TRG246" s="92"/>
      <c r="TRH246" s="92"/>
      <c r="TRI246" s="92"/>
      <c r="TRJ246" s="92"/>
      <c r="TRK246" s="92"/>
      <c r="TRL246" s="92"/>
      <c r="TRM246" s="92"/>
      <c r="TRN246" s="92"/>
      <c r="TRO246" s="92"/>
      <c r="TRP246" s="92"/>
      <c r="TRQ246" s="92"/>
      <c r="TRR246" s="92"/>
      <c r="TRS246" s="92"/>
      <c r="TRT246" s="92"/>
      <c r="TRU246" s="92"/>
      <c r="TRV246" s="92"/>
      <c r="TRW246" s="92"/>
      <c r="TRX246" s="92"/>
      <c r="TRY246" s="92"/>
      <c r="TRZ246" s="92"/>
      <c r="TSA246" s="92"/>
      <c r="TSB246" s="92"/>
      <c r="TSC246" s="92"/>
      <c r="TSD246" s="92"/>
      <c r="TSE246" s="92"/>
      <c r="TSF246" s="92"/>
      <c r="TSG246" s="92"/>
      <c r="TSH246" s="92"/>
      <c r="TSI246" s="92"/>
      <c r="TSJ246" s="92"/>
      <c r="TSK246" s="92"/>
      <c r="TSL246" s="92"/>
      <c r="TSM246" s="92"/>
      <c r="TSN246" s="92"/>
      <c r="TSO246" s="92"/>
      <c r="TSP246" s="92"/>
      <c r="TSQ246" s="92"/>
      <c r="TSR246" s="92"/>
      <c r="TSS246" s="92"/>
      <c r="TST246" s="92"/>
      <c r="TSU246" s="92"/>
      <c r="TSV246" s="92"/>
      <c r="TSW246" s="92"/>
      <c r="TSX246" s="92"/>
      <c r="TSY246" s="92"/>
      <c r="TSZ246" s="92"/>
      <c r="TTA246" s="92"/>
      <c r="TTB246" s="92"/>
      <c r="TTC246" s="92"/>
      <c r="TTD246" s="92"/>
      <c r="TTE246" s="92"/>
      <c r="TTF246" s="92"/>
      <c r="TTG246" s="92"/>
      <c r="TTH246" s="92"/>
      <c r="TTI246" s="92"/>
      <c r="TTJ246" s="92"/>
      <c r="TTK246" s="92"/>
      <c r="TTL246" s="92"/>
      <c r="TTM246" s="92"/>
      <c r="TTN246" s="92"/>
      <c r="TTO246" s="92"/>
      <c r="TTP246" s="92"/>
      <c r="TTQ246" s="92"/>
      <c r="TTR246" s="92"/>
      <c r="TTS246" s="92"/>
      <c r="TTT246" s="92"/>
      <c r="TTU246" s="92"/>
      <c r="TTV246" s="92"/>
      <c r="TTW246" s="92"/>
      <c r="TTX246" s="92"/>
      <c r="TTY246" s="92"/>
      <c r="TTZ246" s="92"/>
      <c r="TUA246" s="92"/>
      <c r="TUB246" s="92"/>
      <c r="TUC246" s="92"/>
      <c r="TUD246" s="92"/>
      <c r="TUE246" s="92"/>
      <c r="TUF246" s="92"/>
      <c r="TUG246" s="92"/>
      <c r="TUH246" s="92"/>
      <c r="TUI246" s="92"/>
      <c r="TUJ246" s="92"/>
      <c r="TUK246" s="92"/>
      <c r="TUL246" s="92"/>
      <c r="TUM246" s="92"/>
      <c r="TUN246" s="92"/>
      <c r="TUO246" s="92"/>
      <c r="TUP246" s="92"/>
      <c r="TUQ246" s="92"/>
      <c r="TUR246" s="92"/>
      <c r="TUS246" s="92"/>
      <c r="TUT246" s="92"/>
      <c r="TUU246" s="92"/>
      <c r="TUV246" s="92"/>
      <c r="TUW246" s="92"/>
      <c r="TUX246" s="92"/>
      <c r="TUY246" s="92"/>
      <c r="TUZ246" s="92"/>
      <c r="TVA246" s="92"/>
      <c r="TVB246" s="92"/>
      <c r="TVC246" s="92"/>
      <c r="TVD246" s="92"/>
      <c r="TVE246" s="92"/>
      <c r="TVF246" s="92"/>
      <c r="TVG246" s="92"/>
      <c r="TVH246" s="92"/>
      <c r="TVI246" s="92"/>
      <c r="TVJ246" s="92"/>
      <c r="TVK246" s="92"/>
      <c r="TVL246" s="92"/>
      <c r="TVM246" s="92"/>
      <c r="TVN246" s="92"/>
      <c r="TVO246" s="92"/>
      <c r="TVP246" s="92"/>
      <c r="TVQ246" s="92"/>
      <c r="TVR246" s="92"/>
      <c r="TVS246" s="92"/>
      <c r="TVT246" s="92"/>
      <c r="TVU246" s="92"/>
      <c r="TVV246" s="92"/>
      <c r="TVW246" s="92"/>
      <c r="TVX246" s="92"/>
      <c r="TVY246" s="92"/>
      <c r="TVZ246" s="92"/>
      <c r="TWA246" s="92"/>
      <c r="TWB246" s="92"/>
      <c r="TWC246" s="92"/>
      <c r="TWD246" s="92"/>
      <c r="TWE246" s="92"/>
      <c r="TWF246" s="92"/>
      <c r="TWG246" s="92"/>
      <c r="TWH246" s="92"/>
      <c r="TWI246" s="92"/>
      <c r="TWJ246" s="92"/>
      <c r="TWK246" s="92"/>
      <c r="TWL246" s="92"/>
      <c r="TWM246" s="92"/>
      <c r="TWN246" s="92"/>
      <c r="TWO246" s="92"/>
      <c r="TWP246" s="92"/>
      <c r="TWQ246" s="92"/>
      <c r="TWR246" s="92"/>
      <c r="TWS246" s="92"/>
      <c r="TWT246" s="92"/>
      <c r="TWU246" s="92"/>
      <c r="TWV246" s="92"/>
      <c r="TWW246" s="92"/>
      <c r="TWX246" s="92"/>
      <c r="TWY246" s="92"/>
      <c r="TWZ246" s="92"/>
      <c r="TXA246" s="92"/>
      <c r="TXB246" s="92"/>
      <c r="TXC246" s="92"/>
      <c r="TXD246" s="92"/>
      <c r="TXE246" s="92"/>
      <c r="TXF246" s="92"/>
      <c r="TXG246" s="92"/>
      <c r="TXH246" s="92"/>
      <c r="TXI246" s="92"/>
      <c r="TXJ246" s="92"/>
      <c r="TXK246" s="92"/>
      <c r="TXL246" s="92"/>
      <c r="TXM246" s="92"/>
      <c r="TXN246" s="92"/>
      <c r="TXO246" s="92"/>
      <c r="TXP246" s="92"/>
      <c r="TXQ246" s="92"/>
      <c r="TXR246" s="92"/>
      <c r="TXS246" s="92"/>
      <c r="TXT246" s="92"/>
      <c r="TXU246" s="92"/>
      <c r="TXV246" s="92"/>
      <c r="TXW246" s="92"/>
      <c r="TXX246" s="92"/>
      <c r="TXY246" s="92"/>
      <c r="TXZ246" s="92"/>
      <c r="TYA246" s="92"/>
      <c r="TYB246" s="92"/>
      <c r="TYC246" s="92"/>
      <c r="TYD246" s="92"/>
      <c r="TYE246" s="92"/>
      <c r="TYF246" s="92"/>
      <c r="TYG246" s="92"/>
      <c r="TYH246" s="92"/>
      <c r="TYI246" s="92"/>
      <c r="TYJ246" s="92"/>
      <c r="TYK246" s="92"/>
      <c r="TYL246" s="92"/>
      <c r="TYM246" s="92"/>
      <c r="TYN246" s="92"/>
      <c r="TYO246" s="92"/>
      <c r="TYP246" s="92"/>
      <c r="TYQ246" s="92"/>
      <c r="TYR246" s="92"/>
      <c r="TYS246" s="92"/>
      <c r="TYT246" s="92"/>
      <c r="TYU246" s="92"/>
      <c r="TYV246" s="92"/>
      <c r="TYW246" s="92"/>
      <c r="TYX246" s="92"/>
      <c r="TYY246" s="92"/>
      <c r="TYZ246" s="92"/>
      <c r="TZA246" s="92"/>
      <c r="TZB246" s="92"/>
      <c r="TZC246" s="92"/>
      <c r="TZD246" s="92"/>
      <c r="TZE246" s="92"/>
      <c r="TZF246" s="92"/>
      <c r="TZG246" s="92"/>
      <c r="TZH246" s="92"/>
      <c r="TZI246" s="92"/>
      <c r="TZJ246" s="92"/>
      <c r="TZK246" s="92"/>
      <c r="TZL246" s="92"/>
      <c r="TZM246" s="92"/>
      <c r="TZN246" s="92"/>
      <c r="TZO246" s="92"/>
      <c r="TZP246" s="92"/>
      <c r="TZQ246" s="92"/>
      <c r="TZR246" s="92"/>
      <c r="TZS246" s="92"/>
      <c r="TZT246" s="92"/>
      <c r="TZU246" s="92"/>
      <c r="TZV246" s="92"/>
      <c r="TZW246" s="92"/>
      <c r="TZX246" s="92"/>
      <c r="TZY246" s="92"/>
      <c r="TZZ246" s="92"/>
      <c r="UAA246" s="92"/>
      <c r="UAB246" s="92"/>
      <c r="UAC246" s="92"/>
      <c r="UAD246" s="92"/>
      <c r="UAE246" s="92"/>
      <c r="UAF246" s="92"/>
      <c r="UAG246" s="92"/>
      <c r="UAH246" s="92"/>
      <c r="UAI246" s="92"/>
      <c r="UAJ246" s="92"/>
      <c r="UAK246" s="92"/>
      <c r="UAL246" s="92"/>
      <c r="UAM246" s="92"/>
      <c r="UAN246" s="92"/>
      <c r="UAO246" s="92"/>
      <c r="UAP246" s="92"/>
      <c r="UAQ246" s="92"/>
      <c r="UAR246" s="92"/>
      <c r="UAS246" s="92"/>
      <c r="UAT246" s="92"/>
      <c r="UAU246" s="92"/>
      <c r="UAV246" s="92"/>
      <c r="UAW246" s="92"/>
      <c r="UAX246" s="92"/>
      <c r="UAY246" s="92"/>
      <c r="UAZ246" s="92"/>
      <c r="UBA246" s="92"/>
      <c r="UBB246" s="92"/>
      <c r="UBC246" s="92"/>
      <c r="UBD246" s="92"/>
      <c r="UBE246" s="92"/>
      <c r="UBF246" s="92"/>
      <c r="UBG246" s="92"/>
      <c r="UBH246" s="92"/>
      <c r="UBI246" s="92"/>
      <c r="UBJ246" s="92"/>
      <c r="UBK246" s="92"/>
      <c r="UBL246" s="92"/>
      <c r="UBM246" s="92"/>
      <c r="UBN246" s="92"/>
      <c r="UBO246" s="92"/>
      <c r="UBP246" s="92"/>
      <c r="UBQ246" s="92"/>
      <c r="UBR246" s="92"/>
      <c r="UBS246" s="92"/>
      <c r="UBT246" s="92"/>
      <c r="UBU246" s="92"/>
      <c r="UBV246" s="92"/>
      <c r="UBW246" s="92"/>
      <c r="UBX246" s="92"/>
      <c r="UBY246" s="92"/>
      <c r="UBZ246" s="92"/>
      <c r="UCA246" s="92"/>
      <c r="UCB246" s="92"/>
      <c r="UCC246" s="92"/>
      <c r="UCD246" s="92"/>
      <c r="UCE246" s="92"/>
      <c r="UCF246" s="92"/>
      <c r="UCG246" s="92"/>
      <c r="UCH246" s="92"/>
      <c r="UCI246" s="92"/>
      <c r="UCJ246" s="92"/>
      <c r="UCK246" s="92"/>
      <c r="UCL246" s="92"/>
      <c r="UCM246" s="92"/>
      <c r="UCN246" s="92"/>
      <c r="UCO246" s="92"/>
      <c r="UCP246" s="92"/>
      <c r="UCQ246" s="92"/>
      <c r="UCR246" s="92"/>
      <c r="UCS246" s="92"/>
      <c r="UCT246" s="92"/>
      <c r="UCU246" s="92"/>
      <c r="UCV246" s="92"/>
      <c r="UCW246" s="92"/>
      <c r="UCX246" s="92"/>
      <c r="UCY246" s="92"/>
      <c r="UCZ246" s="92"/>
      <c r="UDA246" s="92"/>
      <c r="UDB246" s="92"/>
      <c r="UDC246" s="92"/>
      <c r="UDD246" s="92"/>
      <c r="UDE246" s="92"/>
      <c r="UDF246" s="92"/>
      <c r="UDG246" s="92"/>
      <c r="UDH246" s="92"/>
      <c r="UDI246" s="92"/>
      <c r="UDJ246" s="92"/>
      <c r="UDK246" s="92"/>
      <c r="UDL246" s="92"/>
      <c r="UDM246" s="92"/>
      <c r="UDN246" s="92"/>
      <c r="UDO246" s="92"/>
      <c r="UDP246" s="92"/>
      <c r="UDQ246" s="92"/>
      <c r="UDR246" s="92"/>
      <c r="UDS246" s="92"/>
      <c r="UDT246" s="92"/>
      <c r="UDU246" s="92"/>
      <c r="UDV246" s="92"/>
      <c r="UDW246" s="92"/>
      <c r="UDX246" s="92"/>
      <c r="UDY246" s="92"/>
      <c r="UDZ246" s="92"/>
      <c r="UEA246" s="92"/>
      <c r="UEB246" s="92"/>
      <c r="UEC246" s="92"/>
      <c r="UED246" s="92"/>
      <c r="UEE246" s="92"/>
      <c r="UEF246" s="92"/>
      <c r="UEG246" s="92"/>
      <c r="UEH246" s="92"/>
      <c r="UEI246" s="92"/>
      <c r="UEJ246" s="92"/>
      <c r="UEK246" s="92"/>
      <c r="UEL246" s="92"/>
      <c r="UEM246" s="92"/>
      <c r="UEN246" s="92"/>
      <c r="UEO246" s="92"/>
      <c r="UEP246" s="92"/>
      <c r="UEQ246" s="92"/>
      <c r="UER246" s="92"/>
      <c r="UES246" s="92"/>
      <c r="UET246" s="92"/>
      <c r="UEU246" s="92"/>
      <c r="UEV246" s="92"/>
      <c r="UEW246" s="92"/>
      <c r="UEX246" s="92"/>
      <c r="UEY246" s="92"/>
      <c r="UEZ246" s="92"/>
      <c r="UFA246" s="92"/>
      <c r="UFB246" s="92"/>
      <c r="UFC246" s="92"/>
      <c r="UFD246" s="92"/>
      <c r="UFE246" s="92"/>
      <c r="UFF246" s="92"/>
      <c r="UFG246" s="92"/>
      <c r="UFH246" s="92"/>
      <c r="UFI246" s="92"/>
      <c r="UFJ246" s="92"/>
      <c r="UFK246" s="92"/>
      <c r="UFL246" s="92"/>
      <c r="UFM246" s="92"/>
      <c r="UFN246" s="92"/>
      <c r="UFO246" s="92"/>
      <c r="UFP246" s="92"/>
      <c r="UFQ246" s="92"/>
      <c r="UFR246" s="92"/>
      <c r="UFS246" s="92"/>
      <c r="UFT246" s="92"/>
      <c r="UFU246" s="92"/>
      <c r="UFV246" s="92"/>
      <c r="UFW246" s="92"/>
      <c r="UFX246" s="92"/>
      <c r="UFY246" s="92"/>
      <c r="UFZ246" s="92"/>
      <c r="UGA246" s="92"/>
      <c r="UGB246" s="92"/>
      <c r="UGC246" s="92"/>
      <c r="UGD246" s="92"/>
      <c r="UGE246" s="92"/>
      <c r="UGF246" s="92"/>
      <c r="UGG246" s="92"/>
      <c r="UGH246" s="92"/>
      <c r="UGI246" s="92"/>
      <c r="UGJ246" s="92"/>
      <c r="UGK246" s="92"/>
      <c r="UGL246" s="92"/>
      <c r="UGM246" s="92"/>
      <c r="UGN246" s="92"/>
      <c r="UGO246" s="92"/>
      <c r="UGP246" s="92"/>
      <c r="UGQ246" s="92"/>
      <c r="UGR246" s="92"/>
      <c r="UGS246" s="92"/>
      <c r="UGT246" s="92"/>
      <c r="UGU246" s="92"/>
      <c r="UGV246" s="92"/>
      <c r="UGW246" s="92"/>
      <c r="UGX246" s="92"/>
      <c r="UGY246" s="92"/>
      <c r="UGZ246" s="92"/>
      <c r="UHA246" s="92"/>
      <c r="UHB246" s="92"/>
      <c r="UHC246" s="92"/>
      <c r="UHD246" s="92"/>
      <c r="UHE246" s="92"/>
      <c r="UHF246" s="92"/>
      <c r="UHG246" s="92"/>
      <c r="UHH246" s="92"/>
      <c r="UHI246" s="92"/>
      <c r="UHJ246" s="92"/>
      <c r="UHK246" s="92"/>
      <c r="UHL246" s="92"/>
      <c r="UHM246" s="92"/>
      <c r="UHN246" s="92"/>
      <c r="UHO246" s="92"/>
      <c r="UHP246" s="92"/>
      <c r="UHQ246" s="92"/>
      <c r="UHR246" s="92"/>
      <c r="UHS246" s="92"/>
      <c r="UHT246" s="92"/>
      <c r="UHU246" s="92"/>
      <c r="UHV246" s="92"/>
      <c r="UHW246" s="92"/>
      <c r="UHX246" s="92"/>
      <c r="UHY246" s="92"/>
      <c r="UHZ246" s="92"/>
      <c r="UIA246" s="92"/>
      <c r="UIB246" s="92"/>
      <c r="UIC246" s="92"/>
      <c r="UID246" s="92"/>
      <c r="UIE246" s="92"/>
      <c r="UIF246" s="92"/>
      <c r="UIG246" s="92"/>
      <c r="UIH246" s="92"/>
      <c r="UII246" s="92"/>
      <c r="UIJ246" s="92"/>
      <c r="UIK246" s="92"/>
      <c r="UIL246" s="92"/>
      <c r="UIM246" s="92"/>
      <c r="UIN246" s="92"/>
      <c r="UIO246" s="92"/>
      <c r="UIP246" s="92"/>
      <c r="UIQ246" s="92"/>
      <c r="UIR246" s="92"/>
      <c r="UIS246" s="92"/>
      <c r="UIT246" s="92"/>
      <c r="UIU246" s="92"/>
      <c r="UIV246" s="92"/>
      <c r="UIW246" s="92"/>
      <c r="UIX246" s="92"/>
      <c r="UIY246" s="92"/>
      <c r="UIZ246" s="92"/>
      <c r="UJA246" s="92"/>
      <c r="UJB246" s="92"/>
      <c r="UJC246" s="92"/>
      <c r="UJD246" s="92"/>
      <c r="UJE246" s="92"/>
      <c r="UJF246" s="92"/>
      <c r="UJG246" s="92"/>
      <c r="UJH246" s="92"/>
      <c r="UJI246" s="92"/>
      <c r="UJJ246" s="92"/>
      <c r="UJK246" s="92"/>
      <c r="UJL246" s="92"/>
      <c r="UJM246" s="92"/>
      <c r="UJN246" s="92"/>
      <c r="UJO246" s="92"/>
      <c r="UJP246" s="92"/>
      <c r="UJQ246" s="92"/>
      <c r="UJR246" s="92"/>
      <c r="UJS246" s="92"/>
      <c r="UJT246" s="92"/>
      <c r="UJU246" s="92"/>
      <c r="UJV246" s="92"/>
      <c r="UJW246" s="92"/>
      <c r="UJX246" s="92"/>
      <c r="UJY246" s="92"/>
      <c r="UJZ246" s="92"/>
      <c r="UKA246" s="92"/>
      <c r="UKB246" s="92"/>
      <c r="UKC246" s="92"/>
      <c r="UKD246" s="92"/>
      <c r="UKE246" s="92"/>
      <c r="UKF246" s="92"/>
      <c r="UKG246" s="92"/>
      <c r="UKH246" s="92"/>
      <c r="UKI246" s="92"/>
      <c r="UKJ246" s="92"/>
      <c r="UKK246" s="92"/>
      <c r="UKL246" s="92"/>
      <c r="UKM246" s="92"/>
      <c r="UKN246" s="92"/>
      <c r="UKO246" s="92"/>
      <c r="UKP246" s="92"/>
      <c r="UKQ246" s="92"/>
      <c r="UKR246" s="92"/>
      <c r="UKS246" s="92"/>
      <c r="UKT246" s="92"/>
      <c r="UKU246" s="92"/>
      <c r="UKV246" s="92"/>
      <c r="UKW246" s="92"/>
      <c r="UKX246" s="92"/>
      <c r="UKY246" s="92"/>
      <c r="UKZ246" s="92"/>
      <c r="ULA246" s="92"/>
      <c r="ULB246" s="92"/>
      <c r="ULC246" s="92"/>
      <c r="ULD246" s="92"/>
      <c r="ULE246" s="92"/>
      <c r="ULF246" s="92"/>
      <c r="ULG246" s="92"/>
      <c r="ULH246" s="92"/>
      <c r="ULI246" s="92"/>
      <c r="ULJ246" s="92"/>
      <c r="ULK246" s="92"/>
      <c r="ULL246" s="92"/>
      <c r="ULM246" s="92"/>
      <c r="ULN246" s="92"/>
      <c r="ULO246" s="92"/>
      <c r="ULP246" s="92"/>
      <c r="ULQ246" s="92"/>
      <c r="ULR246" s="92"/>
      <c r="ULS246" s="92"/>
      <c r="ULT246" s="92"/>
      <c r="ULU246" s="92"/>
      <c r="ULV246" s="92"/>
      <c r="ULW246" s="92"/>
      <c r="ULX246" s="92"/>
      <c r="ULY246" s="92"/>
      <c r="ULZ246" s="92"/>
      <c r="UMA246" s="92"/>
      <c r="UMB246" s="92"/>
      <c r="UMC246" s="92"/>
      <c r="UMD246" s="92"/>
      <c r="UME246" s="92"/>
      <c r="UMF246" s="92"/>
      <c r="UMG246" s="92"/>
      <c r="UMH246" s="92"/>
      <c r="UMI246" s="92"/>
      <c r="UMJ246" s="92"/>
      <c r="UMK246" s="92"/>
      <c r="UML246" s="92"/>
      <c r="UMM246" s="92"/>
      <c r="UMN246" s="92"/>
      <c r="UMO246" s="92"/>
      <c r="UMP246" s="92"/>
      <c r="UMQ246" s="92"/>
      <c r="UMR246" s="92"/>
      <c r="UMS246" s="92"/>
      <c r="UMT246" s="92"/>
      <c r="UMU246" s="92"/>
      <c r="UMV246" s="92"/>
      <c r="UMW246" s="92"/>
      <c r="UMX246" s="92"/>
      <c r="UMY246" s="92"/>
      <c r="UMZ246" s="92"/>
      <c r="UNA246" s="92"/>
      <c r="UNB246" s="92"/>
      <c r="UNC246" s="92"/>
      <c r="UND246" s="92"/>
      <c r="UNE246" s="92"/>
      <c r="UNF246" s="92"/>
      <c r="UNG246" s="92"/>
      <c r="UNH246" s="92"/>
      <c r="UNI246" s="92"/>
      <c r="UNJ246" s="92"/>
      <c r="UNK246" s="92"/>
      <c r="UNL246" s="92"/>
      <c r="UNM246" s="92"/>
      <c r="UNN246" s="92"/>
      <c r="UNO246" s="92"/>
      <c r="UNP246" s="92"/>
      <c r="UNQ246" s="92"/>
      <c r="UNR246" s="92"/>
      <c r="UNS246" s="92"/>
      <c r="UNT246" s="92"/>
      <c r="UNU246" s="92"/>
      <c r="UNV246" s="92"/>
      <c r="UNW246" s="92"/>
      <c r="UNX246" s="92"/>
      <c r="UNY246" s="92"/>
      <c r="UNZ246" s="92"/>
      <c r="UOA246" s="92"/>
      <c r="UOB246" s="92"/>
      <c r="UOC246" s="92"/>
      <c r="UOD246" s="92"/>
      <c r="UOE246" s="92"/>
      <c r="UOF246" s="92"/>
      <c r="UOG246" s="92"/>
      <c r="UOH246" s="92"/>
      <c r="UOI246" s="92"/>
      <c r="UOJ246" s="92"/>
      <c r="UOK246" s="92"/>
      <c r="UOL246" s="92"/>
      <c r="UOM246" s="92"/>
      <c r="UON246" s="92"/>
      <c r="UOO246" s="92"/>
      <c r="UOP246" s="92"/>
      <c r="UOQ246" s="92"/>
      <c r="UOR246" s="92"/>
      <c r="UOS246" s="92"/>
      <c r="UOT246" s="92"/>
      <c r="UOU246" s="92"/>
      <c r="UOV246" s="92"/>
      <c r="UOW246" s="92"/>
      <c r="UOX246" s="92"/>
      <c r="UOY246" s="92"/>
      <c r="UOZ246" s="92"/>
      <c r="UPA246" s="92"/>
      <c r="UPB246" s="92"/>
      <c r="UPC246" s="92"/>
      <c r="UPD246" s="92"/>
      <c r="UPE246" s="92"/>
      <c r="UPF246" s="92"/>
      <c r="UPG246" s="92"/>
      <c r="UPH246" s="92"/>
      <c r="UPI246" s="92"/>
      <c r="UPJ246" s="92"/>
      <c r="UPK246" s="92"/>
      <c r="UPL246" s="92"/>
      <c r="UPM246" s="92"/>
      <c r="UPN246" s="92"/>
      <c r="UPO246" s="92"/>
      <c r="UPP246" s="92"/>
      <c r="UPQ246" s="92"/>
      <c r="UPR246" s="92"/>
      <c r="UPS246" s="92"/>
      <c r="UPT246" s="92"/>
      <c r="UPU246" s="92"/>
      <c r="UPV246" s="92"/>
      <c r="UPW246" s="92"/>
      <c r="UPX246" s="92"/>
      <c r="UPY246" s="92"/>
      <c r="UPZ246" s="92"/>
      <c r="UQA246" s="92"/>
      <c r="UQB246" s="92"/>
      <c r="UQC246" s="92"/>
      <c r="UQD246" s="92"/>
      <c r="UQE246" s="92"/>
      <c r="UQF246" s="92"/>
      <c r="UQG246" s="92"/>
      <c r="UQH246" s="92"/>
      <c r="UQI246" s="92"/>
      <c r="UQJ246" s="92"/>
      <c r="UQK246" s="92"/>
      <c r="UQL246" s="92"/>
      <c r="UQM246" s="92"/>
      <c r="UQN246" s="92"/>
      <c r="UQO246" s="92"/>
      <c r="UQP246" s="92"/>
      <c r="UQQ246" s="92"/>
      <c r="UQR246" s="92"/>
      <c r="UQS246" s="92"/>
      <c r="UQT246" s="92"/>
      <c r="UQU246" s="92"/>
      <c r="UQV246" s="92"/>
      <c r="UQW246" s="92"/>
      <c r="UQX246" s="92"/>
      <c r="UQY246" s="92"/>
      <c r="UQZ246" s="92"/>
      <c r="URA246" s="92"/>
      <c r="URB246" s="92"/>
      <c r="URC246" s="92"/>
      <c r="URD246" s="92"/>
      <c r="URE246" s="92"/>
      <c r="URF246" s="92"/>
      <c r="URG246" s="92"/>
      <c r="URH246" s="92"/>
      <c r="URI246" s="92"/>
      <c r="URJ246" s="92"/>
      <c r="URK246" s="92"/>
      <c r="URL246" s="92"/>
      <c r="URM246" s="92"/>
      <c r="URN246" s="92"/>
      <c r="URO246" s="92"/>
      <c r="URP246" s="92"/>
      <c r="URQ246" s="92"/>
      <c r="URR246" s="92"/>
      <c r="URS246" s="92"/>
      <c r="URT246" s="92"/>
      <c r="URU246" s="92"/>
      <c r="URV246" s="92"/>
      <c r="URW246" s="92"/>
      <c r="URX246" s="92"/>
      <c r="URY246" s="92"/>
      <c r="URZ246" s="92"/>
      <c r="USA246" s="92"/>
      <c r="USB246" s="92"/>
      <c r="USC246" s="92"/>
      <c r="USD246" s="92"/>
      <c r="USE246" s="92"/>
      <c r="USF246" s="92"/>
      <c r="USG246" s="92"/>
      <c r="USH246" s="92"/>
      <c r="USI246" s="92"/>
      <c r="USJ246" s="92"/>
      <c r="USK246" s="92"/>
      <c r="USL246" s="92"/>
      <c r="USM246" s="92"/>
      <c r="USN246" s="92"/>
      <c r="USO246" s="92"/>
      <c r="USP246" s="92"/>
      <c r="USQ246" s="92"/>
      <c r="USR246" s="92"/>
      <c r="USS246" s="92"/>
      <c r="UST246" s="92"/>
      <c r="USU246" s="92"/>
      <c r="USV246" s="92"/>
      <c r="USW246" s="92"/>
      <c r="USX246" s="92"/>
      <c r="USY246" s="92"/>
      <c r="USZ246" s="92"/>
      <c r="UTA246" s="92"/>
      <c r="UTB246" s="92"/>
      <c r="UTC246" s="92"/>
      <c r="UTD246" s="92"/>
      <c r="UTE246" s="92"/>
      <c r="UTF246" s="92"/>
      <c r="UTG246" s="92"/>
      <c r="UTH246" s="92"/>
      <c r="UTI246" s="92"/>
      <c r="UTJ246" s="92"/>
      <c r="UTK246" s="92"/>
      <c r="UTL246" s="92"/>
      <c r="UTM246" s="92"/>
      <c r="UTN246" s="92"/>
      <c r="UTO246" s="92"/>
      <c r="UTP246" s="92"/>
      <c r="UTQ246" s="92"/>
      <c r="UTR246" s="92"/>
      <c r="UTS246" s="92"/>
      <c r="UTT246" s="92"/>
      <c r="UTU246" s="92"/>
      <c r="UTV246" s="92"/>
      <c r="UTW246" s="92"/>
      <c r="UTX246" s="92"/>
      <c r="UTY246" s="92"/>
      <c r="UTZ246" s="92"/>
      <c r="UUA246" s="92"/>
      <c r="UUB246" s="92"/>
      <c r="UUC246" s="92"/>
      <c r="UUD246" s="92"/>
      <c r="UUE246" s="92"/>
      <c r="UUF246" s="92"/>
      <c r="UUG246" s="92"/>
      <c r="UUH246" s="92"/>
      <c r="UUI246" s="92"/>
      <c r="UUJ246" s="92"/>
      <c r="UUK246" s="92"/>
      <c r="UUL246" s="92"/>
      <c r="UUM246" s="92"/>
      <c r="UUN246" s="92"/>
      <c r="UUO246" s="92"/>
      <c r="UUP246" s="92"/>
      <c r="UUQ246" s="92"/>
      <c r="UUR246" s="92"/>
      <c r="UUS246" s="92"/>
      <c r="UUT246" s="92"/>
      <c r="UUU246" s="92"/>
      <c r="UUV246" s="92"/>
      <c r="UUW246" s="92"/>
      <c r="UUX246" s="92"/>
      <c r="UUY246" s="92"/>
      <c r="UUZ246" s="92"/>
      <c r="UVA246" s="92"/>
      <c r="UVB246" s="92"/>
      <c r="UVC246" s="92"/>
      <c r="UVD246" s="92"/>
      <c r="UVE246" s="92"/>
      <c r="UVF246" s="92"/>
      <c r="UVG246" s="92"/>
      <c r="UVH246" s="92"/>
      <c r="UVI246" s="92"/>
      <c r="UVJ246" s="92"/>
      <c r="UVK246" s="92"/>
      <c r="UVL246" s="92"/>
      <c r="UVM246" s="92"/>
      <c r="UVN246" s="92"/>
      <c r="UVO246" s="92"/>
      <c r="UVP246" s="92"/>
      <c r="UVQ246" s="92"/>
      <c r="UVR246" s="92"/>
      <c r="UVS246" s="92"/>
      <c r="UVT246" s="92"/>
      <c r="UVU246" s="92"/>
      <c r="UVV246" s="92"/>
      <c r="UVW246" s="92"/>
      <c r="UVX246" s="92"/>
      <c r="UVY246" s="92"/>
      <c r="UVZ246" s="92"/>
      <c r="UWA246" s="92"/>
      <c r="UWB246" s="92"/>
      <c r="UWC246" s="92"/>
      <c r="UWD246" s="92"/>
      <c r="UWE246" s="92"/>
      <c r="UWF246" s="92"/>
      <c r="UWG246" s="92"/>
      <c r="UWH246" s="92"/>
      <c r="UWI246" s="92"/>
      <c r="UWJ246" s="92"/>
      <c r="UWK246" s="92"/>
      <c r="UWL246" s="92"/>
      <c r="UWM246" s="92"/>
      <c r="UWN246" s="92"/>
      <c r="UWO246" s="92"/>
      <c r="UWP246" s="92"/>
      <c r="UWQ246" s="92"/>
      <c r="UWR246" s="92"/>
      <c r="UWS246" s="92"/>
      <c r="UWT246" s="92"/>
      <c r="UWU246" s="92"/>
      <c r="UWV246" s="92"/>
      <c r="UWW246" s="92"/>
      <c r="UWX246" s="92"/>
      <c r="UWY246" s="92"/>
      <c r="UWZ246" s="92"/>
      <c r="UXA246" s="92"/>
      <c r="UXB246" s="92"/>
      <c r="UXC246" s="92"/>
      <c r="UXD246" s="92"/>
      <c r="UXE246" s="92"/>
      <c r="UXF246" s="92"/>
      <c r="UXG246" s="92"/>
      <c r="UXH246" s="92"/>
      <c r="UXI246" s="92"/>
      <c r="UXJ246" s="92"/>
      <c r="UXK246" s="92"/>
      <c r="UXL246" s="92"/>
      <c r="UXM246" s="92"/>
      <c r="UXN246" s="92"/>
      <c r="UXO246" s="92"/>
      <c r="UXP246" s="92"/>
      <c r="UXQ246" s="92"/>
      <c r="UXR246" s="92"/>
      <c r="UXS246" s="92"/>
      <c r="UXT246" s="92"/>
      <c r="UXU246" s="92"/>
      <c r="UXV246" s="92"/>
      <c r="UXW246" s="92"/>
      <c r="UXX246" s="92"/>
      <c r="UXY246" s="92"/>
      <c r="UXZ246" s="92"/>
      <c r="UYA246" s="92"/>
      <c r="UYB246" s="92"/>
      <c r="UYC246" s="92"/>
      <c r="UYD246" s="92"/>
      <c r="UYE246" s="92"/>
      <c r="UYF246" s="92"/>
      <c r="UYG246" s="92"/>
      <c r="UYH246" s="92"/>
      <c r="UYI246" s="92"/>
      <c r="UYJ246" s="92"/>
      <c r="UYK246" s="92"/>
      <c r="UYL246" s="92"/>
      <c r="UYM246" s="92"/>
      <c r="UYN246" s="92"/>
      <c r="UYO246" s="92"/>
      <c r="UYP246" s="92"/>
      <c r="UYQ246" s="92"/>
      <c r="UYR246" s="92"/>
      <c r="UYS246" s="92"/>
      <c r="UYT246" s="92"/>
      <c r="UYU246" s="92"/>
      <c r="UYV246" s="92"/>
      <c r="UYW246" s="92"/>
      <c r="UYX246" s="92"/>
      <c r="UYY246" s="92"/>
      <c r="UYZ246" s="92"/>
      <c r="UZA246" s="92"/>
      <c r="UZB246" s="92"/>
      <c r="UZC246" s="92"/>
      <c r="UZD246" s="92"/>
      <c r="UZE246" s="92"/>
      <c r="UZF246" s="92"/>
      <c r="UZG246" s="92"/>
      <c r="UZH246" s="92"/>
      <c r="UZI246" s="92"/>
      <c r="UZJ246" s="92"/>
      <c r="UZK246" s="92"/>
      <c r="UZL246" s="92"/>
      <c r="UZM246" s="92"/>
      <c r="UZN246" s="92"/>
      <c r="UZO246" s="92"/>
      <c r="UZP246" s="92"/>
      <c r="UZQ246" s="92"/>
      <c r="UZR246" s="92"/>
      <c r="UZS246" s="92"/>
      <c r="UZT246" s="92"/>
      <c r="UZU246" s="92"/>
      <c r="UZV246" s="92"/>
      <c r="UZW246" s="92"/>
      <c r="UZX246" s="92"/>
      <c r="UZY246" s="92"/>
      <c r="UZZ246" s="92"/>
      <c r="VAA246" s="92"/>
      <c r="VAB246" s="92"/>
      <c r="VAC246" s="92"/>
      <c r="VAD246" s="92"/>
      <c r="VAE246" s="92"/>
      <c r="VAF246" s="92"/>
      <c r="VAG246" s="92"/>
      <c r="VAH246" s="92"/>
      <c r="VAI246" s="92"/>
      <c r="VAJ246" s="92"/>
      <c r="VAK246" s="92"/>
      <c r="VAL246" s="92"/>
      <c r="VAM246" s="92"/>
      <c r="VAN246" s="92"/>
      <c r="VAO246" s="92"/>
      <c r="VAP246" s="92"/>
      <c r="VAQ246" s="92"/>
      <c r="VAR246" s="92"/>
      <c r="VAS246" s="92"/>
      <c r="VAT246" s="92"/>
      <c r="VAU246" s="92"/>
      <c r="VAV246" s="92"/>
      <c r="VAW246" s="92"/>
      <c r="VAX246" s="92"/>
      <c r="VAY246" s="92"/>
      <c r="VAZ246" s="92"/>
      <c r="VBA246" s="92"/>
      <c r="VBB246" s="92"/>
      <c r="VBC246" s="92"/>
      <c r="VBD246" s="92"/>
      <c r="VBE246" s="92"/>
      <c r="VBF246" s="92"/>
      <c r="VBG246" s="92"/>
      <c r="VBH246" s="92"/>
      <c r="VBI246" s="92"/>
      <c r="VBJ246" s="92"/>
      <c r="VBK246" s="92"/>
      <c r="VBL246" s="92"/>
      <c r="VBM246" s="92"/>
      <c r="VBN246" s="92"/>
      <c r="VBO246" s="92"/>
      <c r="VBP246" s="92"/>
      <c r="VBQ246" s="92"/>
      <c r="VBR246" s="92"/>
      <c r="VBS246" s="92"/>
      <c r="VBT246" s="92"/>
      <c r="VBU246" s="92"/>
      <c r="VBV246" s="92"/>
      <c r="VBW246" s="92"/>
      <c r="VBX246" s="92"/>
      <c r="VBY246" s="92"/>
      <c r="VBZ246" s="92"/>
      <c r="VCA246" s="92"/>
      <c r="VCB246" s="92"/>
      <c r="VCC246" s="92"/>
      <c r="VCD246" s="92"/>
      <c r="VCE246" s="92"/>
      <c r="VCF246" s="92"/>
      <c r="VCG246" s="92"/>
      <c r="VCH246" s="92"/>
      <c r="VCI246" s="92"/>
      <c r="VCJ246" s="92"/>
      <c r="VCK246" s="92"/>
      <c r="VCL246" s="92"/>
      <c r="VCM246" s="92"/>
      <c r="VCN246" s="92"/>
      <c r="VCO246" s="92"/>
      <c r="VCP246" s="92"/>
      <c r="VCQ246" s="92"/>
      <c r="VCR246" s="92"/>
      <c r="VCS246" s="92"/>
      <c r="VCT246" s="92"/>
      <c r="VCU246" s="92"/>
      <c r="VCV246" s="92"/>
      <c r="VCW246" s="92"/>
      <c r="VCX246" s="92"/>
      <c r="VCY246" s="92"/>
      <c r="VCZ246" s="92"/>
      <c r="VDA246" s="92"/>
      <c r="VDB246" s="92"/>
      <c r="VDC246" s="92"/>
      <c r="VDD246" s="92"/>
      <c r="VDE246" s="92"/>
      <c r="VDF246" s="92"/>
      <c r="VDG246" s="92"/>
      <c r="VDH246" s="92"/>
      <c r="VDI246" s="92"/>
      <c r="VDJ246" s="92"/>
      <c r="VDK246" s="92"/>
      <c r="VDL246" s="92"/>
      <c r="VDM246" s="92"/>
      <c r="VDN246" s="92"/>
      <c r="VDO246" s="92"/>
      <c r="VDP246" s="92"/>
      <c r="VDQ246" s="92"/>
      <c r="VDR246" s="92"/>
      <c r="VDS246" s="92"/>
      <c r="VDT246" s="92"/>
      <c r="VDU246" s="92"/>
      <c r="VDV246" s="92"/>
      <c r="VDW246" s="92"/>
      <c r="VDX246" s="92"/>
      <c r="VDY246" s="92"/>
      <c r="VDZ246" s="92"/>
      <c r="VEA246" s="92"/>
      <c r="VEB246" s="92"/>
      <c r="VEC246" s="92"/>
      <c r="VED246" s="92"/>
      <c r="VEE246" s="92"/>
      <c r="VEF246" s="92"/>
      <c r="VEG246" s="92"/>
      <c r="VEH246" s="92"/>
      <c r="VEI246" s="92"/>
      <c r="VEJ246" s="92"/>
      <c r="VEK246" s="92"/>
      <c r="VEL246" s="92"/>
      <c r="VEM246" s="92"/>
      <c r="VEN246" s="92"/>
      <c r="VEO246" s="92"/>
      <c r="VEP246" s="92"/>
      <c r="VEQ246" s="92"/>
      <c r="VER246" s="92"/>
      <c r="VES246" s="92"/>
      <c r="VET246" s="92"/>
      <c r="VEU246" s="92"/>
      <c r="VEV246" s="92"/>
      <c r="VEW246" s="92"/>
      <c r="VEX246" s="92"/>
      <c r="VEY246" s="92"/>
      <c r="VEZ246" s="92"/>
      <c r="VFA246" s="92"/>
      <c r="VFB246" s="92"/>
      <c r="VFC246" s="92"/>
      <c r="VFD246" s="92"/>
      <c r="VFE246" s="92"/>
      <c r="VFF246" s="92"/>
      <c r="VFG246" s="92"/>
      <c r="VFH246" s="92"/>
      <c r="VFI246" s="92"/>
      <c r="VFJ246" s="92"/>
      <c r="VFK246" s="92"/>
      <c r="VFL246" s="92"/>
      <c r="VFM246" s="92"/>
      <c r="VFN246" s="92"/>
      <c r="VFO246" s="92"/>
      <c r="VFP246" s="92"/>
      <c r="VFQ246" s="92"/>
      <c r="VFR246" s="92"/>
      <c r="VFS246" s="92"/>
      <c r="VFT246" s="92"/>
      <c r="VFU246" s="92"/>
      <c r="VFV246" s="92"/>
      <c r="VFW246" s="92"/>
      <c r="VFX246" s="92"/>
      <c r="VFY246" s="92"/>
      <c r="VFZ246" s="92"/>
      <c r="VGA246" s="92"/>
      <c r="VGB246" s="92"/>
      <c r="VGC246" s="92"/>
      <c r="VGD246" s="92"/>
      <c r="VGE246" s="92"/>
      <c r="VGF246" s="92"/>
      <c r="VGG246" s="92"/>
      <c r="VGH246" s="92"/>
      <c r="VGI246" s="92"/>
      <c r="VGJ246" s="92"/>
      <c r="VGK246" s="92"/>
      <c r="VGL246" s="92"/>
      <c r="VGM246" s="92"/>
      <c r="VGN246" s="92"/>
      <c r="VGO246" s="92"/>
      <c r="VGP246" s="92"/>
      <c r="VGQ246" s="92"/>
      <c r="VGR246" s="92"/>
      <c r="VGS246" s="92"/>
      <c r="VGT246" s="92"/>
      <c r="VGU246" s="92"/>
      <c r="VGV246" s="92"/>
      <c r="VGW246" s="92"/>
      <c r="VGX246" s="92"/>
      <c r="VGY246" s="92"/>
      <c r="VGZ246" s="92"/>
      <c r="VHA246" s="92"/>
      <c r="VHB246" s="92"/>
      <c r="VHC246" s="92"/>
      <c r="VHD246" s="92"/>
      <c r="VHE246" s="92"/>
      <c r="VHF246" s="92"/>
      <c r="VHG246" s="92"/>
      <c r="VHH246" s="92"/>
      <c r="VHI246" s="92"/>
      <c r="VHJ246" s="92"/>
      <c r="VHK246" s="92"/>
      <c r="VHL246" s="92"/>
      <c r="VHM246" s="92"/>
      <c r="VHN246" s="92"/>
      <c r="VHO246" s="92"/>
      <c r="VHP246" s="92"/>
      <c r="VHQ246" s="92"/>
      <c r="VHR246" s="92"/>
      <c r="VHS246" s="92"/>
      <c r="VHT246" s="92"/>
      <c r="VHU246" s="92"/>
      <c r="VHV246" s="92"/>
      <c r="VHW246" s="92"/>
      <c r="VHX246" s="92"/>
      <c r="VHY246" s="92"/>
      <c r="VHZ246" s="92"/>
      <c r="VIA246" s="92"/>
      <c r="VIB246" s="92"/>
      <c r="VIC246" s="92"/>
      <c r="VID246" s="92"/>
      <c r="VIE246" s="92"/>
      <c r="VIF246" s="92"/>
      <c r="VIG246" s="92"/>
      <c r="VIH246" s="92"/>
      <c r="VII246" s="92"/>
      <c r="VIJ246" s="92"/>
      <c r="VIK246" s="92"/>
      <c r="VIL246" s="92"/>
      <c r="VIM246" s="92"/>
      <c r="VIN246" s="92"/>
      <c r="VIO246" s="92"/>
      <c r="VIP246" s="92"/>
      <c r="VIQ246" s="92"/>
      <c r="VIR246" s="92"/>
      <c r="VIS246" s="92"/>
      <c r="VIT246" s="92"/>
      <c r="VIU246" s="92"/>
      <c r="VIV246" s="92"/>
      <c r="VIW246" s="92"/>
      <c r="VIX246" s="92"/>
      <c r="VIY246" s="92"/>
      <c r="VIZ246" s="92"/>
      <c r="VJA246" s="92"/>
      <c r="VJB246" s="92"/>
      <c r="VJC246" s="92"/>
      <c r="VJD246" s="92"/>
      <c r="VJE246" s="92"/>
      <c r="VJF246" s="92"/>
      <c r="VJG246" s="92"/>
      <c r="VJH246" s="92"/>
      <c r="VJI246" s="92"/>
      <c r="VJJ246" s="92"/>
      <c r="VJK246" s="92"/>
      <c r="VJL246" s="92"/>
      <c r="VJM246" s="92"/>
      <c r="VJN246" s="92"/>
      <c r="VJO246" s="92"/>
      <c r="VJP246" s="92"/>
      <c r="VJQ246" s="92"/>
      <c r="VJR246" s="92"/>
      <c r="VJS246" s="92"/>
      <c r="VJT246" s="92"/>
      <c r="VJU246" s="92"/>
      <c r="VJV246" s="92"/>
      <c r="VJW246" s="92"/>
      <c r="VJX246" s="92"/>
      <c r="VJY246" s="92"/>
      <c r="VJZ246" s="92"/>
      <c r="VKA246" s="92"/>
      <c r="VKB246" s="92"/>
      <c r="VKC246" s="92"/>
      <c r="VKD246" s="92"/>
      <c r="VKE246" s="92"/>
      <c r="VKF246" s="92"/>
      <c r="VKG246" s="92"/>
      <c r="VKH246" s="92"/>
      <c r="VKI246" s="92"/>
      <c r="VKJ246" s="92"/>
      <c r="VKK246" s="92"/>
      <c r="VKL246" s="92"/>
      <c r="VKM246" s="92"/>
      <c r="VKN246" s="92"/>
      <c r="VKO246" s="92"/>
      <c r="VKP246" s="92"/>
      <c r="VKQ246" s="92"/>
      <c r="VKR246" s="92"/>
      <c r="VKS246" s="92"/>
      <c r="VKT246" s="92"/>
      <c r="VKU246" s="92"/>
      <c r="VKV246" s="92"/>
      <c r="VKW246" s="92"/>
      <c r="VKX246" s="92"/>
      <c r="VKY246" s="92"/>
      <c r="VKZ246" s="92"/>
      <c r="VLA246" s="92"/>
      <c r="VLB246" s="92"/>
      <c r="VLC246" s="92"/>
      <c r="VLD246" s="92"/>
      <c r="VLE246" s="92"/>
      <c r="VLF246" s="92"/>
      <c r="VLG246" s="92"/>
      <c r="VLH246" s="92"/>
      <c r="VLI246" s="92"/>
      <c r="VLJ246" s="92"/>
      <c r="VLK246" s="92"/>
      <c r="VLL246" s="92"/>
      <c r="VLM246" s="92"/>
      <c r="VLN246" s="92"/>
      <c r="VLO246" s="92"/>
      <c r="VLP246" s="92"/>
      <c r="VLQ246" s="92"/>
      <c r="VLR246" s="92"/>
      <c r="VLS246" s="92"/>
      <c r="VLT246" s="92"/>
      <c r="VLU246" s="92"/>
      <c r="VLV246" s="92"/>
      <c r="VLW246" s="92"/>
      <c r="VLX246" s="92"/>
      <c r="VLY246" s="92"/>
      <c r="VLZ246" s="92"/>
      <c r="VMA246" s="92"/>
      <c r="VMB246" s="92"/>
      <c r="VMC246" s="92"/>
      <c r="VMD246" s="92"/>
      <c r="VME246" s="92"/>
      <c r="VMF246" s="92"/>
      <c r="VMG246" s="92"/>
      <c r="VMH246" s="92"/>
      <c r="VMI246" s="92"/>
      <c r="VMJ246" s="92"/>
      <c r="VMK246" s="92"/>
      <c r="VML246" s="92"/>
      <c r="VMM246" s="92"/>
      <c r="VMN246" s="92"/>
      <c r="VMO246" s="92"/>
      <c r="VMP246" s="92"/>
      <c r="VMQ246" s="92"/>
      <c r="VMR246" s="92"/>
      <c r="VMS246" s="92"/>
      <c r="VMT246" s="92"/>
      <c r="VMU246" s="92"/>
      <c r="VMV246" s="92"/>
      <c r="VMW246" s="92"/>
      <c r="VMX246" s="92"/>
      <c r="VMY246" s="92"/>
      <c r="VMZ246" s="92"/>
      <c r="VNA246" s="92"/>
      <c r="VNB246" s="92"/>
      <c r="VNC246" s="92"/>
      <c r="VND246" s="92"/>
      <c r="VNE246" s="92"/>
      <c r="VNF246" s="92"/>
      <c r="VNG246" s="92"/>
      <c r="VNH246" s="92"/>
      <c r="VNI246" s="92"/>
      <c r="VNJ246" s="92"/>
      <c r="VNK246" s="92"/>
      <c r="VNL246" s="92"/>
      <c r="VNM246" s="92"/>
      <c r="VNN246" s="92"/>
      <c r="VNO246" s="92"/>
      <c r="VNP246" s="92"/>
      <c r="VNQ246" s="92"/>
      <c r="VNR246" s="92"/>
      <c r="VNS246" s="92"/>
      <c r="VNT246" s="92"/>
      <c r="VNU246" s="92"/>
      <c r="VNV246" s="92"/>
      <c r="VNW246" s="92"/>
      <c r="VNX246" s="92"/>
      <c r="VNY246" s="92"/>
      <c r="VNZ246" s="92"/>
      <c r="VOA246" s="92"/>
      <c r="VOB246" s="92"/>
      <c r="VOC246" s="92"/>
      <c r="VOD246" s="92"/>
      <c r="VOE246" s="92"/>
      <c r="VOF246" s="92"/>
      <c r="VOG246" s="92"/>
      <c r="VOH246" s="92"/>
      <c r="VOI246" s="92"/>
      <c r="VOJ246" s="92"/>
      <c r="VOK246" s="92"/>
      <c r="VOL246" s="92"/>
      <c r="VOM246" s="92"/>
      <c r="VON246" s="92"/>
      <c r="VOO246" s="92"/>
      <c r="VOP246" s="92"/>
      <c r="VOQ246" s="92"/>
      <c r="VOR246" s="92"/>
      <c r="VOS246" s="92"/>
      <c r="VOT246" s="92"/>
      <c r="VOU246" s="92"/>
      <c r="VOV246" s="92"/>
      <c r="VOW246" s="92"/>
      <c r="VOX246" s="92"/>
      <c r="VOY246" s="92"/>
      <c r="VOZ246" s="92"/>
      <c r="VPA246" s="92"/>
      <c r="VPB246" s="92"/>
      <c r="VPC246" s="92"/>
      <c r="VPD246" s="92"/>
      <c r="VPE246" s="92"/>
      <c r="VPF246" s="92"/>
      <c r="VPG246" s="92"/>
      <c r="VPH246" s="92"/>
      <c r="VPI246" s="92"/>
      <c r="VPJ246" s="92"/>
      <c r="VPK246" s="92"/>
      <c r="VPL246" s="92"/>
      <c r="VPM246" s="92"/>
      <c r="VPN246" s="92"/>
      <c r="VPO246" s="92"/>
      <c r="VPP246" s="92"/>
      <c r="VPQ246" s="92"/>
      <c r="VPR246" s="92"/>
      <c r="VPS246" s="92"/>
      <c r="VPT246" s="92"/>
      <c r="VPU246" s="92"/>
      <c r="VPV246" s="92"/>
      <c r="VPW246" s="92"/>
      <c r="VPX246" s="92"/>
      <c r="VPY246" s="92"/>
      <c r="VPZ246" s="92"/>
      <c r="VQA246" s="92"/>
      <c r="VQB246" s="92"/>
      <c r="VQC246" s="92"/>
      <c r="VQD246" s="92"/>
      <c r="VQE246" s="92"/>
      <c r="VQF246" s="92"/>
      <c r="VQG246" s="92"/>
      <c r="VQH246" s="92"/>
      <c r="VQI246" s="92"/>
      <c r="VQJ246" s="92"/>
      <c r="VQK246" s="92"/>
      <c r="VQL246" s="92"/>
      <c r="VQM246" s="92"/>
      <c r="VQN246" s="92"/>
      <c r="VQO246" s="92"/>
      <c r="VQP246" s="92"/>
      <c r="VQQ246" s="92"/>
      <c r="VQR246" s="92"/>
      <c r="VQS246" s="92"/>
      <c r="VQT246" s="92"/>
      <c r="VQU246" s="92"/>
      <c r="VQV246" s="92"/>
      <c r="VQW246" s="92"/>
      <c r="VQX246" s="92"/>
      <c r="VQY246" s="92"/>
      <c r="VQZ246" s="92"/>
      <c r="VRA246" s="92"/>
      <c r="VRB246" s="92"/>
      <c r="VRC246" s="92"/>
      <c r="VRD246" s="92"/>
      <c r="VRE246" s="92"/>
      <c r="VRF246" s="92"/>
      <c r="VRG246" s="92"/>
      <c r="VRH246" s="92"/>
      <c r="VRI246" s="92"/>
      <c r="VRJ246" s="92"/>
      <c r="VRK246" s="92"/>
      <c r="VRL246" s="92"/>
      <c r="VRM246" s="92"/>
      <c r="VRN246" s="92"/>
      <c r="VRO246" s="92"/>
      <c r="VRP246" s="92"/>
      <c r="VRQ246" s="92"/>
      <c r="VRR246" s="92"/>
      <c r="VRS246" s="92"/>
      <c r="VRT246" s="92"/>
      <c r="VRU246" s="92"/>
      <c r="VRV246" s="92"/>
      <c r="VRW246" s="92"/>
      <c r="VRX246" s="92"/>
      <c r="VRY246" s="92"/>
      <c r="VRZ246" s="92"/>
      <c r="VSA246" s="92"/>
      <c r="VSB246" s="92"/>
      <c r="VSC246" s="92"/>
      <c r="VSD246" s="92"/>
      <c r="VSE246" s="92"/>
      <c r="VSF246" s="92"/>
      <c r="VSG246" s="92"/>
      <c r="VSH246" s="92"/>
      <c r="VSI246" s="92"/>
      <c r="VSJ246" s="92"/>
      <c r="VSK246" s="92"/>
      <c r="VSL246" s="92"/>
      <c r="VSM246" s="92"/>
      <c r="VSN246" s="92"/>
      <c r="VSO246" s="92"/>
      <c r="VSP246" s="92"/>
      <c r="VSQ246" s="92"/>
      <c r="VSR246" s="92"/>
      <c r="VSS246" s="92"/>
      <c r="VST246" s="92"/>
      <c r="VSU246" s="92"/>
      <c r="VSV246" s="92"/>
      <c r="VSW246" s="92"/>
      <c r="VSX246" s="92"/>
      <c r="VSY246" s="92"/>
      <c r="VSZ246" s="92"/>
      <c r="VTA246" s="92"/>
      <c r="VTB246" s="92"/>
      <c r="VTC246" s="92"/>
      <c r="VTD246" s="92"/>
      <c r="VTE246" s="92"/>
      <c r="VTF246" s="92"/>
      <c r="VTG246" s="92"/>
      <c r="VTH246" s="92"/>
      <c r="VTI246" s="92"/>
      <c r="VTJ246" s="92"/>
      <c r="VTK246" s="92"/>
      <c r="VTL246" s="92"/>
      <c r="VTM246" s="92"/>
      <c r="VTN246" s="92"/>
      <c r="VTO246" s="92"/>
      <c r="VTP246" s="92"/>
      <c r="VTQ246" s="92"/>
      <c r="VTR246" s="92"/>
      <c r="VTS246" s="92"/>
      <c r="VTT246" s="92"/>
      <c r="VTU246" s="92"/>
      <c r="VTV246" s="92"/>
      <c r="VTW246" s="92"/>
      <c r="VTX246" s="92"/>
      <c r="VTY246" s="92"/>
      <c r="VTZ246" s="92"/>
      <c r="VUA246" s="92"/>
      <c r="VUB246" s="92"/>
      <c r="VUC246" s="92"/>
      <c r="VUD246" s="92"/>
      <c r="VUE246" s="92"/>
      <c r="VUF246" s="92"/>
      <c r="VUG246" s="92"/>
      <c r="VUH246" s="92"/>
      <c r="VUI246" s="92"/>
      <c r="VUJ246" s="92"/>
      <c r="VUK246" s="92"/>
      <c r="VUL246" s="92"/>
      <c r="VUM246" s="92"/>
      <c r="VUN246" s="92"/>
      <c r="VUO246" s="92"/>
      <c r="VUP246" s="92"/>
      <c r="VUQ246" s="92"/>
      <c r="VUR246" s="92"/>
      <c r="VUS246" s="92"/>
      <c r="VUT246" s="92"/>
      <c r="VUU246" s="92"/>
      <c r="VUV246" s="92"/>
      <c r="VUW246" s="92"/>
      <c r="VUX246" s="92"/>
      <c r="VUY246" s="92"/>
      <c r="VUZ246" s="92"/>
      <c r="VVA246" s="92"/>
      <c r="VVB246" s="92"/>
      <c r="VVC246" s="92"/>
      <c r="VVD246" s="92"/>
      <c r="VVE246" s="92"/>
      <c r="VVF246" s="92"/>
      <c r="VVG246" s="92"/>
      <c r="VVH246" s="92"/>
      <c r="VVI246" s="92"/>
      <c r="VVJ246" s="92"/>
      <c r="VVK246" s="92"/>
      <c r="VVL246" s="92"/>
      <c r="VVM246" s="92"/>
      <c r="VVN246" s="92"/>
      <c r="VVO246" s="92"/>
      <c r="VVP246" s="92"/>
      <c r="VVQ246" s="92"/>
      <c r="VVR246" s="92"/>
      <c r="VVS246" s="92"/>
      <c r="VVT246" s="92"/>
      <c r="VVU246" s="92"/>
      <c r="VVV246" s="92"/>
      <c r="VVW246" s="92"/>
      <c r="VVX246" s="92"/>
      <c r="VVY246" s="92"/>
      <c r="VVZ246" s="92"/>
      <c r="VWA246" s="92"/>
      <c r="VWB246" s="92"/>
      <c r="VWC246" s="92"/>
      <c r="VWD246" s="92"/>
      <c r="VWE246" s="92"/>
      <c r="VWF246" s="92"/>
      <c r="VWG246" s="92"/>
      <c r="VWH246" s="92"/>
      <c r="VWI246" s="92"/>
      <c r="VWJ246" s="92"/>
      <c r="VWK246" s="92"/>
      <c r="VWL246" s="92"/>
      <c r="VWM246" s="92"/>
      <c r="VWN246" s="92"/>
      <c r="VWO246" s="92"/>
      <c r="VWP246" s="92"/>
      <c r="VWQ246" s="92"/>
      <c r="VWR246" s="92"/>
      <c r="VWS246" s="92"/>
      <c r="VWT246" s="92"/>
      <c r="VWU246" s="92"/>
      <c r="VWV246" s="92"/>
      <c r="VWW246" s="92"/>
      <c r="VWX246" s="92"/>
      <c r="VWY246" s="92"/>
      <c r="VWZ246" s="92"/>
      <c r="VXA246" s="92"/>
      <c r="VXB246" s="92"/>
      <c r="VXC246" s="92"/>
      <c r="VXD246" s="92"/>
      <c r="VXE246" s="92"/>
      <c r="VXF246" s="92"/>
      <c r="VXG246" s="92"/>
      <c r="VXH246" s="92"/>
      <c r="VXI246" s="92"/>
      <c r="VXJ246" s="92"/>
      <c r="VXK246" s="92"/>
      <c r="VXL246" s="92"/>
      <c r="VXM246" s="92"/>
      <c r="VXN246" s="92"/>
      <c r="VXO246" s="92"/>
      <c r="VXP246" s="92"/>
      <c r="VXQ246" s="92"/>
      <c r="VXR246" s="92"/>
      <c r="VXS246" s="92"/>
      <c r="VXT246" s="92"/>
      <c r="VXU246" s="92"/>
      <c r="VXV246" s="92"/>
      <c r="VXW246" s="92"/>
      <c r="VXX246" s="92"/>
      <c r="VXY246" s="92"/>
      <c r="VXZ246" s="92"/>
      <c r="VYA246" s="92"/>
      <c r="VYB246" s="92"/>
      <c r="VYC246" s="92"/>
      <c r="VYD246" s="92"/>
      <c r="VYE246" s="92"/>
      <c r="VYF246" s="92"/>
      <c r="VYG246" s="92"/>
      <c r="VYH246" s="92"/>
      <c r="VYI246" s="92"/>
      <c r="VYJ246" s="92"/>
      <c r="VYK246" s="92"/>
      <c r="VYL246" s="92"/>
      <c r="VYM246" s="92"/>
      <c r="VYN246" s="92"/>
      <c r="VYO246" s="92"/>
      <c r="VYP246" s="92"/>
      <c r="VYQ246" s="92"/>
      <c r="VYR246" s="92"/>
      <c r="VYS246" s="92"/>
      <c r="VYT246" s="92"/>
      <c r="VYU246" s="92"/>
      <c r="VYV246" s="92"/>
      <c r="VYW246" s="92"/>
      <c r="VYX246" s="92"/>
      <c r="VYY246" s="92"/>
      <c r="VYZ246" s="92"/>
      <c r="VZA246" s="92"/>
      <c r="VZB246" s="92"/>
      <c r="VZC246" s="92"/>
      <c r="VZD246" s="92"/>
      <c r="VZE246" s="92"/>
      <c r="VZF246" s="92"/>
      <c r="VZG246" s="92"/>
      <c r="VZH246" s="92"/>
      <c r="VZI246" s="92"/>
      <c r="VZJ246" s="92"/>
      <c r="VZK246" s="92"/>
      <c r="VZL246" s="92"/>
      <c r="VZM246" s="92"/>
      <c r="VZN246" s="92"/>
      <c r="VZO246" s="92"/>
      <c r="VZP246" s="92"/>
      <c r="VZQ246" s="92"/>
      <c r="VZR246" s="92"/>
      <c r="VZS246" s="92"/>
      <c r="VZT246" s="92"/>
      <c r="VZU246" s="92"/>
      <c r="VZV246" s="92"/>
      <c r="VZW246" s="92"/>
      <c r="VZX246" s="92"/>
      <c r="VZY246" s="92"/>
      <c r="VZZ246" s="92"/>
      <c r="WAA246" s="92"/>
      <c r="WAB246" s="92"/>
      <c r="WAC246" s="92"/>
      <c r="WAD246" s="92"/>
      <c r="WAE246" s="92"/>
      <c r="WAF246" s="92"/>
      <c r="WAG246" s="92"/>
      <c r="WAH246" s="92"/>
      <c r="WAI246" s="92"/>
      <c r="WAJ246" s="92"/>
      <c r="WAK246" s="92"/>
      <c r="WAL246" s="92"/>
      <c r="WAM246" s="92"/>
      <c r="WAN246" s="92"/>
      <c r="WAO246" s="92"/>
      <c r="WAP246" s="92"/>
      <c r="WAQ246" s="92"/>
      <c r="WAR246" s="92"/>
      <c r="WAS246" s="92"/>
      <c r="WAT246" s="92"/>
      <c r="WAU246" s="92"/>
      <c r="WAV246" s="92"/>
      <c r="WAW246" s="92"/>
      <c r="WAX246" s="92"/>
      <c r="WAY246" s="92"/>
      <c r="WAZ246" s="92"/>
      <c r="WBA246" s="92"/>
      <c r="WBB246" s="92"/>
      <c r="WBC246" s="92"/>
      <c r="WBD246" s="92"/>
      <c r="WBE246" s="92"/>
      <c r="WBF246" s="92"/>
      <c r="WBG246" s="92"/>
      <c r="WBH246" s="92"/>
      <c r="WBI246" s="92"/>
      <c r="WBJ246" s="92"/>
      <c r="WBK246" s="92"/>
      <c r="WBL246" s="92"/>
      <c r="WBM246" s="92"/>
      <c r="WBN246" s="92"/>
      <c r="WBO246" s="92"/>
      <c r="WBP246" s="92"/>
      <c r="WBQ246" s="92"/>
      <c r="WBR246" s="92"/>
      <c r="WBS246" s="92"/>
      <c r="WBT246" s="92"/>
      <c r="WBU246" s="92"/>
      <c r="WBV246" s="92"/>
      <c r="WBW246" s="92"/>
      <c r="WBX246" s="92"/>
      <c r="WBY246" s="92"/>
      <c r="WBZ246" s="92"/>
      <c r="WCA246" s="92"/>
      <c r="WCB246" s="92"/>
      <c r="WCC246" s="92"/>
      <c r="WCD246" s="92"/>
      <c r="WCE246" s="92"/>
      <c r="WCF246" s="92"/>
      <c r="WCG246" s="92"/>
      <c r="WCH246" s="92"/>
      <c r="WCI246" s="92"/>
      <c r="WCJ246" s="92"/>
      <c r="WCK246" s="92"/>
      <c r="WCL246" s="92"/>
      <c r="WCM246" s="92"/>
      <c r="WCN246" s="92"/>
      <c r="WCO246" s="92"/>
      <c r="WCP246" s="92"/>
      <c r="WCQ246" s="92"/>
      <c r="WCR246" s="92"/>
      <c r="WCS246" s="92"/>
      <c r="WCT246" s="92"/>
      <c r="WCU246" s="92"/>
      <c r="WCV246" s="92"/>
      <c r="WCW246" s="92"/>
      <c r="WCX246" s="92"/>
      <c r="WCY246" s="92"/>
      <c r="WCZ246" s="92"/>
      <c r="WDA246" s="92"/>
      <c r="WDB246" s="92"/>
      <c r="WDC246" s="92"/>
      <c r="WDD246" s="92"/>
      <c r="WDE246" s="92"/>
      <c r="WDF246" s="92"/>
      <c r="WDG246" s="92"/>
      <c r="WDH246" s="92"/>
      <c r="WDI246" s="92"/>
      <c r="WDJ246" s="92"/>
      <c r="WDK246" s="92"/>
      <c r="WDL246" s="92"/>
      <c r="WDM246" s="92"/>
      <c r="WDN246" s="92"/>
      <c r="WDO246" s="92"/>
      <c r="WDP246" s="92"/>
      <c r="WDQ246" s="92"/>
      <c r="WDR246" s="92"/>
      <c r="WDS246" s="92"/>
      <c r="WDT246" s="92"/>
      <c r="WDU246" s="92"/>
      <c r="WDV246" s="92"/>
      <c r="WDW246" s="92"/>
      <c r="WDX246" s="92"/>
      <c r="WDY246" s="92"/>
      <c r="WDZ246" s="92"/>
      <c r="WEA246" s="92"/>
      <c r="WEB246" s="92"/>
      <c r="WEC246" s="92"/>
      <c r="WED246" s="92"/>
      <c r="WEE246" s="92"/>
      <c r="WEF246" s="92"/>
      <c r="WEG246" s="92"/>
      <c r="WEH246" s="92"/>
      <c r="WEI246" s="92"/>
      <c r="WEJ246" s="92"/>
      <c r="WEK246" s="92"/>
      <c r="WEL246" s="92"/>
      <c r="WEM246" s="92"/>
      <c r="WEN246" s="92"/>
      <c r="WEO246" s="92"/>
      <c r="WEP246" s="92"/>
      <c r="WEQ246" s="92"/>
      <c r="WER246" s="92"/>
      <c r="WES246" s="92"/>
      <c r="WET246" s="92"/>
      <c r="WEU246" s="92"/>
      <c r="WEV246" s="92"/>
      <c r="WEW246" s="92"/>
      <c r="WEX246" s="92"/>
      <c r="WEY246" s="92"/>
      <c r="WEZ246" s="92"/>
      <c r="WFA246" s="92"/>
      <c r="WFB246" s="92"/>
      <c r="WFC246" s="92"/>
      <c r="WFD246" s="92"/>
      <c r="WFE246" s="92"/>
      <c r="WFF246" s="92"/>
      <c r="WFG246" s="92"/>
      <c r="WFH246" s="92"/>
      <c r="WFI246" s="92"/>
      <c r="WFJ246" s="92"/>
      <c r="WFK246" s="92"/>
      <c r="WFL246" s="92"/>
      <c r="WFM246" s="92"/>
      <c r="WFN246" s="92"/>
      <c r="WFO246" s="92"/>
      <c r="WFP246" s="92"/>
      <c r="WFQ246" s="92"/>
      <c r="WFR246" s="92"/>
      <c r="WFS246" s="92"/>
      <c r="WFT246" s="92"/>
      <c r="WFU246" s="92"/>
      <c r="WFV246" s="92"/>
      <c r="WFW246" s="92"/>
      <c r="WFX246" s="92"/>
      <c r="WFY246" s="92"/>
      <c r="WFZ246" s="92"/>
      <c r="WGA246" s="92"/>
      <c r="WGB246" s="92"/>
      <c r="WGC246" s="92"/>
      <c r="WGD246" s="92"/>
      <c r="WGE246" s="92"/>
      <c r="WGF246" s="92"/>
      <c r="WGG246" s="92"/>
      <c r="WGH246" s="92"/>
      <c r="WGI246" s="92"/>
      <c r="WGJ246" s="92"/>
      <c r="WGK246" s="92"/>
      <c r="WGL246" s="92"/>
      <c r="WGM246" s="92"/>
      <c r="WGN246" s="92"/>
      <c r="WGO246" s="92"/>
      <c r="WGP246" s="92"/>
      <c r="WGQ246" s="92"/>
      <c r="WGR246" s="92"/>
      <c r="WGS246" s="92"/>
      <c r="WGT246" s="92"/>
      <c r="WGU246" s="92"/>
      <c r="WGV246" s="92"/>
      <c r="WGW246" s="92"/>
      <c r="WGX246" s="92"/>
      <c r="WGY246" s="92"/>
      <c r="WGZ246" s="92"/>
      <c r="WHA246" s="92"/>
      <c r="WHB246" s="92"/>
      <c r="WHC246" s="92"/>
      <c r="WHD246" s="92"/>
      <c r="WHE246" s="92"/>
      <c r="WHF246" s="92"/>
      <c r="WHG246" s="92"/>
      <c r="WHH246" s="92"/>
      <c r="WHI246" s="92"/>
      <c r="WHJ246" s="92"/>
      <c r="WHK246" s="92"/>
      <c r="WHL246" s="92"/>
      <c r="WHM246" s="92"/>
      <c r="WHN246" s="92"/>
      <c r="WHO246" s="92"/>
      <c r="WHP246" s="92"/>
      <c r="WHQ246" s="92"/>
      <c r="WHR246" s="92"/>
      <c r="WHS246" s="92"/>
      <c r="WHT246" s="92"/>
      <c r="WHU246" s="92"/>
      <c r="WHV246" s="92"/>
      <c r="WHW246" s="92"/>
      <c r="WHX246" s="92"/>
      <c r="WHY246" s="92"/>
      <c r="WHZ246" s="92"/>
      <c r="WIA246" s="92"/>
      <c r="WIB246" s="92"/>
      <c r="WIC246" s="92"/>
      <c r="WID246" s="92"/>
      <c r="WIE246" s="92"/>
      <c r="WIF246" s="92"/>
      <c r="WIG246" s="92"/>
      <c r="WIH246" s="92"/>
      <c r="WII246" s="92"/>
      <c r="WIJ246" s="92"/>
      <c r="WIK246" s="92"/>
      <c r="WIL246" s="92"/>
      <c r="WIM246" s="92"/>
      <c r="WIN246" s="92"/>
      <c r="WIO246" s="92"/>
      <c r="WIP246" s="92"/>
      <c r="WIQ246" s="92"/>
      <c r="WIR246" s="92"/>
      <c r="WIS246" s="92"/>
      <c r="WIT246" s="92"/>
      <c r="WIU246" s="92"/>
      <c r="WIV246" s="92"/>
      <c r="WIW246" s="92"/>
      <c r="WIX246" s="92"/>
      <c r="WIY246" s="92"/>
      <c r="WIZ246" s="92"/>
      <c r="WJA246" s="92"/>
      <c r="WJB246" s="92"/>
      <c r="WJC246" s="92"/>
      <c r="WJD246" s="92"/>
      <c r="WJE246" s="92"/>
      <c r="WJF246" s="92"/>
      <c r="WJG246" s="92"/>
      <c r="WJH246" s="92"/>
      <c r="WJI246" s="92"/>
      <c r="WJJ246" s="92"/>
      <c r="WJK246" s="92"/>
      <c r="WJL246" s="92"/>
      <c r="WJM246" s="92"/>
      <c r="WJN246" s="92"/>
      <c r="WJO246" s="92"/>
      <c r="WJP246" s="92"/>
      <c r="WJQ246" s="92"/>
      <c r="WJR246" s="92"/>
      <c r="WJS246" s="92"/>
      <c r="WJT246" s="92"/>
      <c r="WJU246" s="92"/>
      <c r="WJV246" s="92"/>
      <c r="WJW246" s="92"/>
      <c r="WJX246" s="92"/>
      <c r="WJY246" s="92"/>
      <c r="WJZ246" s="92"/>
      <c r="WKA246" s="92"/>
      <c r="WKB246" s="92"/>
      <c r="WKC246" s="92"/>
      <c r="WKD246" s="92"/>
      <c r="WKE246" s="92"/>
      <c r="WKF246" s="92"/>
      <c r="WKG246" s="92"/>
      <c r="WKH246" s="92"/>
      <c r="WKI246" s="92"/>
      <c r="WKJ246" s="92"/>
      <c r="WKK246" s="92"/>
      <c r="WKL246" s="92"/>
      <c r="WKM246" s="92"/>
      <c r="WKN246" s="92"/>
      <c r="WKO246" s="92"/>
      <c r="WKP246" s="92"/>
      <c r="WKQ246" s="92"/>
      <c r="WKR246" s="92"/>
      <c r="WKS246" s="92"/>
      <c r="WKT246" s="92"/>
      <c r="WKU246" s="92"/>
      <c r="WKV246" s="92"/>
      <c r="WKW246" s="92"/>
      <c r="WKX246" s="92"/>
      <c r="WKY246" s="92"/>
      <c r="WKZ246" s="92"/>
      <c r="WLA246" s="92"/>
      <c r="WLB246" s="92"/>
      <c r="WLC246" s="92"/>
      <c r="WLD246" s="92"/>
      <c r="WLE246" s="92"/>
      <c r="WLF246" s="92"/>
      <c r="WLG246" s="92"/>
      <c r="WLH246" s="92"/>
      <c r="WLI246" s="92"/>
      <c r="WLJ246" s="92"/>
      <c r="WLK246" s="92"/>
      <c r="WLL246" s="92"/>
      <c r="WLM246" s="92"/>
      <c r="WLN246" s="92"/>
      <c r="WLO246" s="92"/>
      <c r="WLP246" s="92"/>
      <c r="WLQ246" s="92"/>
      <c r="WLR246" s="92"/>
      <c r="WLS246" s="92"/>
      <c r="WLT246" s="92"/>
      <c r="WLU246" s="92"/>
      <c r="WLV246" s="92"/>
      <c r="WLW246" s="92"/>
      <c r="WLX246" s="92"/>
      <c r="WLY246" s="92"/>
      <c r="WLZ246" s="92"/>
      <c r="WMA246" s="92"/>
      <c r="WMB246" s="92"/>
      <c r="WMC246" s="92"/>
      <c r="WMD246" s="92"/>
      <c r="WME246" s="92"/>
      <c r="WMF246" s="92"/>
      <c r="WMG246" s="92"/>
      <c r="WMH246" s="92"/>
      <c r="WMI246" s="92"/>
      <c r="WMJ246" s="92"/>
      <c r="WMK246" s="92"/>
      <c r="WML246" s="92"/>
      <c r="WMM246" s="92"/>
      <c r="WMN246" s="92"/>
      <c r="WMO246" s="92"/>
      <c r="WMP246" s="92"/>
      <c r="WMQ246" s="92"/>
      <c r="WMR246" s="92"/>
      <c r="WMS246" s="92"/>
      <c r="WMT246" s="92"/>
      <c r="WMU246" s="92"/>
      <c r="WMV246" s="92"/>
      <c r="WMW246" s="92"/>
      <c r="WMX246" s="92"/>
      <c r="WMY246" s="92"/>
      <c r="WMZ246" s="92"/>
      <c r="WNA246" s="92"/>
      <c r="WNB246" s="92"/>
      <c r="WNC246" s="92"/>
      <c r="WND246" s="92"/>
      <c r="WNE246" s="92"/>
      <c r="WNF246" s="92"/>
      <c r="WNG246" s="92"/>
      <c r="WNH246" s="92"/>
      <c r="WNI246" s="92"/>
      <c r="WNJ246" s="92"/>
      <c r="WNK246" s="92"/>
      <c r="WNL246" s="92"/>
      <c r="WNM246" s="92"/>
      <c r="WNN246" s="92"/>
      <c r="WNO246" s="92"/>
      <c r="WNP246" s="92"/>
      <c r="WNQ246" s="92"/>
      <c r="WNR246" s="92"/>
      <c r="WNS246" s="92"/>
      <c r="WNT246" s="92"/>
      <c r="WNU246" s="92"/>
      <c r="WNV246" s="92"/>
      <c r="WNW246" s="92"/>
      <c r="WNX246" s="92"/>
      <c r="WNY246" s="92"/>
      <c r="WNZ246" s="92"/>
      <c r="WOA246" s="92"/>
      <c r="WOB246" s="92"/>
      <c r="WOC246" s="92"/>
      <c r="WOD246" s="92"/>
      <c r="WOE246" s="92"/>
      <c r="WOF246" s="92"/>
      <c r="WOG246" s="92"/>
      <c r="WOH246" s="92"/>
      <c r="WOI246" s="92"/>
      <c r="WOJ246" s="92"/>
      <c r="WOK246" s="92"/>
      <c r="WOL246" s="92"/>
      <c r="WOM246" s="92"/>
      <c r="WON246" s="92"/>
      <c r="WOO246" s="92"/>
      <c r="WOP246" s="92"/>
      <c r="WOQ246" s="92"/>
      <c r="WOR246" s="92"/>
      <c r="WOS246" s="92"/>
      <c r="WOT246" s="92"/>
      <c r="WOU246" s="92"/>
      <c r="WOV246" s="92"/>
      <c r="WOW246" s="92"/>
      <c r="WOX246" s="92"/>
      <c r="WOY246" s="92"/>
      <c r="WOZ246" s="92"/>
      <c r="WPA246" s="92"/>
      <c r="WPB246" s="92"/>
      <c r="WPC246" s="92"/>
      <c r="WPD246" s="92"/>
      <c r="WPE246" s="92"/>
      <c r="WPF246" s="92"/>
      <c r="WPG246" s="92"/>
      <c r="WPH246" s="92"/>
      <c r="WPI246" s="92"/>
      <c r="WPJ246" s="92"/>
      <c r="WPK246" s="92"/>
      <c r="WPL246" s="92"/>
      <c r="WPM246" s="92"/>
      <c r="WPN246" s="92"/>
      <c r="WPO246" s="92"/>
      <c r="WPP246" s="92"/>
      <c r="WPQ246" s="92"/>
      <c r="WPR246" s="92"/>
      <c r="WPS246" s="92"/>
      <c r="WPT246" s="92"/>
      <c r="WPU246" s="92"/>
      <c r="WPV246" s="92"/>
      <c r="WPW246" s="92"/>
      <c r="WPX246" s="92"/>
      <c r="WPY246" s="92"/>
      <c r="WPZ246" s="92"/>
      <c r="WQA246" s="92"/>
      <c r="WQB246" s="92"/>
      <c r="WQC246" s="92"/>
      <c r="WQD246" s="92"/>
      <c r="WQE246" s="92"/>
      <c r="WQF246" s="92"/>
      <c r="WQG246" s="92"/>
      <c r="WQH246" s="92"/>
      <c r="WQI246" s="92"/>
      <c r="WQJ246" s="92"/>
      <c r="WQK246" s="92"/>
      <c r="WQL246" s="92"/>
      <c r="WQM246" s="92"/>
      <c r="WQN246" s="92"/>
      <c r="WQO246" s="92"/>
      <c r="WQP246" s="92"/>
      <c r="WQQ246" s="92"/>
      <c r="WQR246" s="92"/>
      <c r="WQS246" s="92"/>
      <c r="WQT246" s="92"/>
      <c r="WQU246" s="92"/>
      <c r="WQV246" s="92"/>
      <c r="WQW246" s="92"/>
      <c r="WQX246" s="92"/>
      <c r="WQY246" s="92"/>
      <c r="WQZ246" s="92"/>
      <c r="WRA246" s="92"/>
      <c r="WRB246" s="92"/>
      <c r="WRC246" s="92"/>
      <c r="WRD246" s="92"/>
      <c r="WRE246" s="92"/>
      <c r="WRF246" s="92"/>
      <c r="WRG246" s="92"/>
      <c r="WRH246" s="92"/>
      <c r="WRI246" s="92"/>
      <c r="WRJ246" s="92"/>
      <c r="WRK246" s="92"/>
      <c r="WRL246" s="92"/>
      <c r="WRM246" s="92"/>
      <c r="WRN246" s="92"/>
      <c r="WRO246" s="92"/>
      <c r="WRP246" s="92"/>
      <c r="WRQ246" s="92"/>
      <c r="WRR246" s="92"/>
      <c r="WRS246" s="92"/>
      <c r="WRT246" s="92"/>
      <c r="WRU246" s="92"/>
      <c r="WRV246" s="92"/>
      <c r="WRW246" s="92"/>
      <c r="WRX246" s="92"/>
      <c r="WRY246" s="92"/>
      <c r="WRZ246" s="92"/>
      <c r="WSA246" s="92"/>
      <c r="WSB246" s="92"/>
      <c r="WSC246" s="92"/>
      <c r="WSD246" s="92"/>
      <c r="WSE246" s="92"/>
      <c r="WSF246" s="92"/>
      <c r="WSG246" s="92"/>
      <c r="WSH246" s="92"/>
      <c r="WSI246" s="92"/>
      <c r="WSJ246" s="92"/>
      <c r="WSK246" s="92"/>
      <c r="WSL246" s="92"/>
      <c r="WSM246" s="92"/>
      <c r="WSN246" s="92"/>
      <c r="WSO246" s="92"/>
      <c r="WSP246" s="92"/>
      <c r="WSQ246" s="92"/>
      <c r="WSR246" s="92"/>
      <c r="WSS246" s="92"/>
      <c r="WST246" s="92"/>
      <c r="WSU246" s="92"/>
      <c r="WSV246" s="92"/>
      <c r="WSW246" s="92"/>
      <c r="WSX246" s="92"/>
      <c r="WSY246" s="92"/>
      <c r="WSZ246" s="92"/>
      <c r="WTA246" s="92"/>
      <c r="WTB246" s="92"/>
      <c r="WTC246" s="92"/>
      <c r="WTD246" s="92"/>
      <c r="WTE246" s="92"/>
      <c r="WTF246" s="92"/>
      <c r="WTG246" s="92"/>
      <c r="WTH246" s="92"/>
      <c r="WTI246" s="92"/>
      <c r="WTJ246" s="92"/>
      <c r="WTK246" s="92"/>
      <c r="WTL246" s="92"/>
      <c r="WTM246" s="92"/>
      <c r="WTN246" s="92"/>
      <c r="WTO246" s="92"/>
      <c r="WTP246" s="92"/>
      <c r="WTQ246" s="92"/>
      <c r="WTR246" s="92"/>
      <c r="WTS246" s="92"/>
      <c r="WTT246" s="92"/>
      <c r="WTU246" s="92"/>
      <c r="WTV246" s="92"/>
      <c r="WTW246" s="92"/>
      <c r="WTX246" s="92"/>
      <c r="WTY246" s="92"/>
      <c r="WTZ246" s="92"/>
      <c r="WUA246" s="92"/>
      <c r="WUB246" s="92"/>
      <c r="WUC246" s="92"/>
      <c r="WUD246" s="92"/>
      <c r="WUE246" s="92"/>
      <c r="WUF246" s="92"/>
      <c r="WUG246" s="92"/>
      <c r="WUH246" s="92"/>
      <c r="WUI246" s="92"/>
      <c r="WUJ246" s="92"/>
      <c r="WUK246" s="92"/>
      <c r="WUL246" s="92"/>
      <c r="WUM246" s="92"/>
      <c r="WUN246" s="92"/>
      <c r="WUO246" s="92"/>
      <c r="WUP246" s="92"/>
      <c r="WUQ246" s="92"/>
      <c r="WUR246" s="92"/>
      <c r="WUS246" s="92"/>
      <c r="WUT246" s="92"/>
      <c r="WUU246" s="92"/>
      <c r="WUV246" s="92"/>
      <c r="WUW246" s="92"/>
      <c r="WUX246" s="92"/>
      <c r="WUY246" s="92"/>
      <c r="WUZ246" s="92"/>
      <c r="WVA246" s="92"/>
      <c r="WVB246" s="92"/>
      <c r="WVC246" s="92"/>
      <c r="WVD246" s="92"/>
      <c r="WVE246" s="92"/>
      <c r="WVF246" s="92"/>
      <c r="WVG246" s="92"/>
      <c r="WVH246" s="92"/>
      <c r="WVI246" s="92"/>
      <c r="WVJ246" s="92"/>
      <c r="WVK246" s="92"/>
      <c r="WVL246" s="92"/>
      <c r="WVM246" s="92"/>
      <c r="WVN246" s="92"/>
      <c r="WVO246" s="92"/>
      <c r="WVP246" s="92"/>
      <c r="WVQ246" s="92"/>
      <c r="WVR246" s="92"/>
      <c r="WVS246" s="92"/>
      <c r="WVT246" s="92"/>
      <c r="WVU246" s="92"/>
      <c r="WVV246" s="92"/>
      <c r="WVW246" s="92"/>
      <c r="WVX246" s="92"/>
      <c r="WVY246" s="92"/>
      <c r="WVZ246" s="92"/>
      <c r="WWA246" s="92"/>
      <c r="WWB246" s="92"/>
      <c r="WWC246" s="92"/>
      <c r="WWD246" s="92"/>
      <c r="WWE246" s="92"/>
      <c r="WWF246" s="92"/>
      <c r="WWG246" s="92"/>
      <c r="WWH246" s="92"/>
      <c r="WWI246" s="92"/>
      <c r="WWJ246" s="92"/>
      <c r="WWK246" s="92"/>
      <c r="WWL246" s="92"/>
      <c r="WWM246" s="92"/>
      <c r="WWN246" s="92"/>
      <c r="WWO246" s="92"/>
      <c r="WWP246" s="92"/>
      <c r="WWQ246" s="92"/>
      <c r="WWR246" s="92"/>
      <c r="WWS246" s="92"/>
      <c r="WWT246" s="92"/>
      <c r="WWU246" s="92"/>
      <c r="WWV246" s="92"/>
      <c r="WWW246" s="92"/>
      <c r="WWX246" s="92"/>
      <c r="WWY246" s="92"/>
      <c r="WWZ246" s="92"/>
      <c r="WXA246" s="92"/>
      <c r="WXB246" s="92"/>
      <c r="WXC246" s="92"/>
      <c r="WXD246" s="92"/>
      <c r="WXE246" s="92"/>
      <c r="WXF246" s="92"/>
      <c r="WXG246" s="92"/>
      <c r="WXH246" s="92"/>
      <c r="WXI246" s="92"/>
      <c r="WXJ246" s="92"/>
      <c r="WXK246" s="92"/>
      <c r="WXL246" s="92"/>
      <c r="WXM246" s="92"/>
      <c r="WXN246" s="92"/>
      <c r="WXO246" s="92"/>
      <c r="WXP246" s="92"/>
      <c r="WXQ246" s="92"/>
      <c r="WXR246" s="92"/>
      <c r="WXS246" s="92"/>
      <c r="WXT246" s="92"/>
      <c r="WXU246" s="92"/>
      <c r="WXV246" s="92"/>
      <c r="WXW246" s="92"/>
      <c r="WXX246" s="92"/>
      <c r="WXY246" s="92"/>
      <c r="WXZ246" s="92"/>
      <c r="WYA246" s="92"/>
      <c r="WYB246" s="92"/>
      <c r="WYC246" s="92"/>
      <c r="WYD246" s="92"/>
      <c r="WYE246" s="92"/>
      <c r="WYF246" s="92"/>
      <c r="WYG246" s="92"/>
      <c r="WYH246" s="92"/>
      <c r="WYI246" s="92"/>
      <c r="WYJ246" s="92"/>
      <c r="WYK246" s="92"/>
      <c r="WYL246" s="92"/>
      <c r="WYM246" s="92"/>
      <c r="WYN246" s="92"/>
      <c r="WYO246" s="92"/>
      <c r="WYP246" s="92"/>
      <c r="WYQ246" s="92"/>
      <c r="WYR246" s="92"/>
      <c r="WYS246" s="92"/>
      <c r="WYT246" s="92"/>
      <c r="WYU246" s="92"/>
      <c r="WYV246" s="92"/>
      <c r="WYW246" s="92"/>
      <c r="WYX246" s="92"/>
      <c r="WYY246" s="92"/>
      <c r="WYZ246" s="92"/>
      <c r="WZA246" s="92"/>
      <c r="WZB246" s="92"/>
      <c r="WZC246" s="92"/>
      <c r="WZD246" s="92"/>
      <c r="WZE246" s="92"/>
      <c r="WZF246" s="92"/>
      <c r="WZG246" s="92"/>
      <c r="WZH246" s="92"/>
      <c r="WZI246" s="92"/>
      <c r="WZJ246" s="92"/>
      <c r="WZK246" s="92"/>
      <c r="WZL246" s="92"/>
      <c r="WZM246" s="92"/>
      <c r="WZN246" s="92"/>
      <c r="WZO246" s="92"/>
      <c r="WZP246" s="92"/>
      <c r="WZQ246" s="92"/>
      <c r="WZR246" s="92"/>
      <c r="WZS246" s="92"/>
      <c r="WZT246" s="92"/>
      <c r="WZU246" s="92"/>
      <c r="WZV246" s="92"/>
      <c r="WZW246" s="92"/>
      <c r="WZX246" s="92"/>
      <c r="WZY246" s="92"/>
      <c r="WZZ246" s="92"/>
      <c r="XAA246" s="92"/>
      <c r="XAB246" s="92"/>
      <c r="XAC246" s="92"/>
      <c r="XAD246" s="92"/>
      <c r="XAE246" s="92"/>
      <c r="XAF246" s="92"/>
      <c r="XAG246" s="92"/>
      <c r="XAH246" s="92"/>
      <c r="XAI246" s="92"/>
      <c r="XAJ246" s="92"/>
      <c r="XAK246" s="92"/>
      <c r="XAL246" s="92"/>
      <c r="XAM246" s="92"/>
      <c r="XAN246" s="92"/>
      <c r="XAO246" s="92"/>
      <c r="XAP246" s="92"/>
      <c r="XAQ246" s="92"/>
      <c r="XAR246" s="92"/>
      <c r="XAS246" s="92"/>
      <c r="XAT246" s="92"/>
      <c r="XAU246" s="92"/>
      <c r="XAV246" s="92"/>
      <c r="XAW246" s="92"/>
      <c r="XAX246" s="92"/>
      <c r="XAY246" s="92"/>
      <c r="XAZ246" s="92"/>
      <c r="XBA246" s="92"/>
      <c r="XBB246" s="92"/>
      <c r="XBC246" s="92"/>
      <c r="XBD246" s="92"/>
      <c r="XBE246" s="92"/>
      <c r="XBF246" s="92"/>
      <c r="XBG246" s="92"/>
      <c r="XBH246" s="92"/>
      <c r="XBI246" s="92"/>
      <c r="XBJ246" s="92"/>
      <c r="XBK246" s="92"/>
      <c r="XBL246" s="92"/>
      <c r="XBM246" s="92"/>
      <c r="XBN246" s="92"/>
      <c r="XBO246" s="92"/>
      <c r="XBP246" s="92"/>
      <c r="XBQ246" s="92"/>
      <c r="XBR246" s="92"/>
      <c r="XBS246" s="92"/>
      <c r="XBT246" s="92"/>
      <c r="XBU246" s="92"/>
      <c r="XBV246" s="92"/>
      <c r="XBW246" s="92"/>
      <c r="XBX246" s="92"/>
      <c r="XBY246" s="92"/>
      <c r="XBZ246" s="92"/>
      <c r="XCA246" s="92"/>
      <c r="XCB246" s="92"/>
      <c r="XCC246" s="92"/>
      <c r="XCD246" s="92"/>
      <c r="XCE246" s="92"/>
      <c r="XCF246" s="92"/>
      <c r="XCG246" s="92"/>
      <c r="XCH246" s="92"/>
      <c r="XCI246" s="92"/>
      <c r="XCJ246" s="92"/>
      <c r="XCK246" s="92"/>
      <c r="XCL246" s="92"/>
      <c r="XCM246" s="92"/>
      <c r="XCN246" s="92"/>
      <c r="XCO246" s="92"/>
      <c r="XCP246" s="92"/>
      <c r="XCQ246" s="92"/>
      <c r="XCR246" s="92"/>
      <c r="XCS246" s="92"/>
      <c r="XCT246" s="92"/>
      <c r="XCU246" s="92"/>
      <c r="XCV246" s="92"/>
      <c r="XCW246" s="92"/>
      <c r="XCX246" s="92"/>
      <c r="XCY246" s="92"/>
      <c r="XCZ246" s="92"/>
      <c r="XDA246" s="92"/>
      <c r="XDB246" s="92"/>
      <c r="XDC246" s="92"/>
      <c r="XDD246" s="92"/>
      <c r="XDE246" s="92"/>
      <c r="XDF246" s="92"/>
      <c r="XDG246" s="92"/>
      <c r="XDH246" s="92"/>
      <c r="XDI246" s="92"/>
      <c r="XDJ246" s="92"/>
      <c r="XDK246" s="92"/>
      <c r="XDL246" s="92"/>
      <c r="XDM246" s="92"/>
      <c r="XDN246" s="92"/>
      <c r="XDO246" s="92"/>
      <c r="XDP246" s="92"/>
      <c r="XDQ246" s="92"/>
      <c r="XDR246" s="92"/>
      <c r="XDS246" s="92"/>
      <c r="XDT246" s="92"/>
      <c r="XDU246" s="92"/>
      <c r="XDV246" s="92"/>
      <c r="XDW246" s="92"/>
      <c r="XDX246" s="92"/>
      <c r="XDY246" s="92"/>
      <c r="XDZ246" s="92"/>
      <c r="XEA246" s="92"/>
      <c r="XEB246" s="92"/>
      <c r="XEC246" s="92"/>
      <c r="XED246" s="92"/>
      <c r="XEE246" s="92"/>
      <c r="XEF246" s="92"/>
      <c r="XEG246" s="92"/>
      <c r="XEH246" s="92"/>
      <c r="XEI246" s="92"/>
      <c r="XEJ246" s="92"/>
      <c r="XEK246" s="92"/>
      <c r="XEL246" s="92"/>
      <c r="XEM246" s="92"/>
      <c r="XEN246" s="92"/>
      <c r="XEO246" s="92"/>
      <c r="XEP246" s="92"/>
      <c r="XEQ246" s="92"/>
      <c r="XER246" s="92"/>
      <c r="XES246" s="92"/>
      <c r="XET246" s="92"/>
      <c r="XEU246" s="92"/>
      <c r="XEV246" s="92"/>
      <c r="XEW246" s="92"/>
      <c r="XEX246" s="92"/>
      <c r="XEY246" s="92"/>
      <c r="XEZ246" s="92"/>
      <c r="XFA246" s="92"/>
      <c r="XFB246" s="92"/>
      <c r="XFC246" s="92"/>
    </row>
    <row r="247" spans="1:16383" x14ac:dyDescent="0.25">
      <c r="F247" s="138"/>
      <c r="G247" s="138"/>
      <c r="H247" s="138"/>
    </row>
    <row r="248" spans="1:16383" s="200" customFormat="1" x14ac:dyDescent="0.25">
      <c r="A248" s="196"/>
      <c r="B248" s="197"/>
      <c r="C248" s="198"/>
      <c r="D248" s="199"/>
      <c r="E248" s="200" t="str">
        <f>InpR!$E$123</f>
        <v>2019-20 RPI-CPIH wedge adjustment at 2017-18 FYA CPIH prices - Dummy</v>
      </c>
      <c r="F248" s="250">
        <f>InpR!$F$123</f>
        <v>0</v>
      </c>
      <c r="G248" s="249" t="str">
        <f>InpR!$G$123</f>
        <v>£m</v>
      </c>
      <c r="H248" s="30"/>
    </row>
    <row r="249" spans="1:16383" s="92" customFormat="1" x14ac:dyDescent="0.25">
      <c r="A249" s="164"/>
      <c r="B249" s="165"/>
      <c r="C249" s="166"/>
      <c r="D249" s="167"/>
      <c r="E249" s="231" t="str">
        <f>Index!E$46</f>
        <v>CPI(H): Financial year average - index - final determination</v>
      </c>
      <c r="F249" s="223">
        <f>Index!F$46</f>
        <v>0</v>
      </c>
      <c r="G249" s="223" t="str">
        <f>Index!G$46</f>
        <v>index</v>
      </c>
      <c r="H249" s="223">
        <f>Index!H$46</f>
        <v>0</v>
      </c>
      <c r="I249" s="223">
        <f>Index!I$46</f>
        <v>0</v>
      </c>
      <c r="J249" s="223">
        <f>Index!J$46</f>
        <v>104.21666666666665</v>
      </c>
      <c r="K249" s="223">
        <f>Index!K$46</f>
        <v>106.43333333333334</v>
      </c>
      <c r="L249" s="223">
        <f>Index!L$46</f>
        <v>108.55238432841566</v>
      </c>
      <c r="M249" s="223">
        <f>Index!M$46</f>
        <v>110.70537330136041</v>
      </c>
      <c r="N249" s="223">
        <f>Index!N$46</f>
        <v>112.92412852304601</v>
      </c>
      <c r="O249" s="223">
        <f>Index!O$46</f>
        <v>115.26744552524366</v>
      </c>
      <c r="P249" s="223">
        <f>Index!P$46</f>
        <v>117.68806188127384</v>
      </c>
      <c r="Q249" s="223">
        <f>Index!Q$46</f>
        <v>120.15951118078074</v>
      </c>
      <c r="R249" s="223">
        <f>Index!R$46</f>
        <v>122.56270140439625</v>
      </c>
    </row>
    <row r="250" spans="1:16383" s="92" customFormat="1" x14ac:dyDescent="0.25">
      <c r="A250" s="164"/>
      <c r="B250" s="165"/>
      <c r="C250" s="166"/>
      <c r="D250" s="167"/>
      <c r="E250" s="231" t="str">
        <f>Index!E$50</f>
        <v>CPI(H): March - index - final determination</v>
      </c>
      <c r="F250" s="223">
        <f>Index!F$50</f>
        <v>0</v>
      </c>
      <c r="G250" s="223" t="str">
        <f>Index!G$50</f>
        <v>index</v>
      </c>
      <c r="H250" s="223">
        <f>Index!H$50</f>
        <v>0</v>
      </c>
      <c r="I250" s="223">
        <f>Index!I$50</f>
        <v>0</v>
      </c>
      <c r="J250" s="223">
        <f>Index!J$50</f>
        <v>105.1</v>
      </c>
      <c r="K250" s="223">
        <f>Index!K$50</f>
        <v>107</v>
      </c>
      <c r="L250" s="223">
        <f>Index!L$50</f>
        <v>109.52246947724301</v>
      </c>
      <c r="M250" s="223">
        <f>Index!M$50</f>
        <v>111.712918866788</v>
      </c>
      <c r="N250" s="223">
        <f>Index!N$50</f>
        <v>113.97509521197701</v>
      </c>
      <c r="O250" s="223">
        <f>Index!O$50</f>
        <v>116.368572211429</v>
      </c>
      <c r="P250" s="223">
        <f>Index!P$50</f>
        <v>118.812312227869</v>
      </c>
      <c r="Q250" s="223">
        <f>Index!Q$50</f>
        <v>121.307370784654</v>
      </c>
      <c r="R250" s="223">
        <f>Index!R$50</f>
        <v>123.73351820034701</v>
      </c>
    </row>
    <row r="251" spans="1:16383" s="334" customFormat="1" x14ac:dyDescent="0.25">
      <c r="A251" s="330"/>
      <c r="B251" s="331"/>
      <c r="C251" s="332"/>
      <c r="D251" s="333"/>
      <c r="E251" s="230" t="s">
        <v>571</v>
      </c>
      <c r="F251" s="177">
        <f xml:space="preserve"> $L$250 / $J$249</f>
        <v>1.0509112695721383</v>
      </c>
      <c r="G251" s="335"/>
    </row>
    <row r="252" spans="1:16383" s="329" customFormat="1" x14ac:dyDescent="0.25">
      <c r="A252" s="47"/>
      <c r="B252" s="51"/>
      <c r="C252" s="278"/>
      <c r="D252" s="56"/>
      <c r="E252" s="7" t="s">
        <v>627</v>
      </c>
      <c r="F252" s="247">
        <f xml:space="preserve"> $F$248 * $F$251</f>
        <v>0</v>
      </c>
      <c r="G252" s="336" t="s">
        <v>296</v>
      </c>
      <c r="H252" s="7"/>
      <c r="I252" s="7"/>
      <c r="J252" s="7"/>
      <c r="K252" s="7"/>
      <c r="L252" s="7"/>
      <c r="M252" s="7"/>
      <c r="N252" s="7"/>
      <c r="O252" s="7"/>
      <c r="P252" s="7"/>
      <c r="Q252" s="7"/>
      <c r="R252" s="7"/>
    </row>
    <row r="253" spans="1:16383" s="92" customFormat="1" x14ac:dyDescent="0.25">
      <c r="A253" s="164"/>
      <c r="B253" s="165"/>
      <c r="C253" s="166"/>
      <c r="D253" s="167"/>
      <c r="E253" s="30" t="str">
        <f>Time!E$40</f>
        <v>Acquisition / initial balance date flag</v>
      </c>
      <c r="F253" s="249">
        <f>Time!F$40</f>
        <v>0</v>
      </c>
      <c r="G253" s="249" t="str">
        <f>Time!G$40</f>
        <v>flag</v>
      </c>
      <c r="H253" s="249">
        <f>Time!H$40</f>
        <v>1</v>
      </c>
      <c r="I253" s="249">
        <f>Time!I$40</f>
        <v>0</v>
      </c>
      <c r="J253" s="249">
        <f>Time!J$40</f>
        <v>0</v>
      </c>
      <c r="K253" s="249">
        <f>Time!K$40</f>
        <v>0</v>
      </c>
      <c r="L253" s="249">
        <f>Time!L$40</f>
        <v>1</v>
      </c>
      <c r="M253" s="249">
        <f>Time!M$40</f>
        <v>0</v>
      </c>
      <c r="N253" s="249">
        <f>Time!N$40</f>
        <v>0</v>
      </c>
      <c r="O253" s="249">
        <f>Time!O$40</f>
        <v>0</v>
      </c>
      <c r="P253" s="249">
        <f>Time!P$40</f>
        <v>0</v>
      </c>
      <c r="Q253" s="249">
        <f>Time!Q$40</f>
        <v>0</v>
      </c>
      <c r="R253" s="249">
        <f>Time!R$40</f>
        <v>0</v>
      </c>
    </row>
    <row r="254" spans="1:16383" x14ac:dyDescent="0.25">
      <c r="A254" s="48"/>
      <c r="B254" s="59"/>
      <c r="C254" s="108"/>
      <c r="D254" s="53"/>
    </row>
    <row r="255" spans="1:16383" x14ac:dyDescent="0.25">
      <c r="A255" s="47"/>
      <c r="B255" s="51"/>
      <c r="C255" s="278"/>
      <c r="D255" s="56"/>
      <c r="E255" s="7" t="s">
        <v>573</v>
      </c>
      <c r="G255" s="162" t="s">
        <v>296</v>
      </c>
      <c r="J255" s="242">
        <f t="shared" ref="J255:R255" si="157" xml:space="preserve"> I258</f>
        <v>0</v>
      </c>
      <c r="K255" s="242">
        <f t="shared" si="157"/>
        <v>0</v>
      </c>
      <c r="L255" s="242">
        <f t="shared" si="157"/>
        <v>0</v>
      </c>
      <c r="M255" s="242">
        <f t="shared" si="157"/>
        <v>0</v>
      </c>
      <c r="N255" s="242">
        <f t="shared" si="157"/>
        <v>0</v>
      </c>
      <c r="O255" s="242">
        <f t="shared" si="157"/>
        <v>0</v>
      </c>
      <c r="P255" s="242">
        <f t="shared" si="157"/>
        <v>0</v>
      </c>
      <c r="Q255" s="242">
        <f t="shared" si="157"/>
        <v>0</v>
      </c>
      <c r="R255" s="242">
        <f t="shared" si="157"/>
        <v>0</v>
      </c>
    </row>
    <row r="256" spans="1:16383" x14ac:dyDescent="0.25">
      <c r="A256" s="47"/>
      <c r="B256" s="51"/>
      <c r="C256" s="111"/>
      <c r="D256" s="56" t="s">
        <v>503</v>
      </c>
      <c r="E256" s="7" t="str">
        <f t="shared" ref="E256:R256" si="158" xml:space="preserve"> E$241</f>
        <v>2019-20 wedge RCV indexation</v>
      </c>
      <c r="F256" s="242">
        <f t="shared" si="158"/>
        <v>0</v>
      </c>
      <c r="G256" s="242" t="str">
        <f t="shared" si="158"/>
        <v>£m</v>
      </c>
      <c r="H256" s="242">
        <f t="shared" si="158"/>
        <v>0</v>
      </c>
      <c r="I256" s="242">
        <f t="shared" si="158"/>
        <v>0</v>
      </c>
      <c r="J256" s="242">
        <f t="shared" si="158"/>
        <v>0</v>
      </c>
      <c r="K256" s="242">
        <f t="shared" si="158"/>
        <v>0</v>
      </c>
      <c r="L256" s="242">
        <f t="shared" si="158"/>
        <v>0</v>
      </c>
      <c r="M256" s="242">
        <f t="shared" si="158"/>
        <v>0</v>
      </c>
      <c r="N256" s="242">
        <f t="shared" si="158"/>
        <v>0</v>
      </c>
      <c r="O256" s="242">
        <f t="shared" si="158"/>
        <v>0</v>
      </c>
      <c r="P256" s="242">
        <f t="shared" si="158"/>
        <v>0</v>
      </c>
      <c r="Q256" s="242">
        <f t="shared" si="158"/>
        <v>0</v>
      </c>
      <c r="R256" s="242">
        <f t="shared" si="158"/>
        <v>0</v>
      </c>
    </row>
    <row r="257" spans="1:26" x14ac:dyDescent="0.25">
      <c r="A257" s="354"/>
      <c r="B257" s="355"/>
      <c r="C257" s="356"/>
      <c r="D257" s="357"/>
      <c r="E257" s="351"/>
      <c r="F257" s="358"/>
      <c r="G257" s="358"/>
      <c r="H257" s="358"/>
      <c r="I257" s="358"/>
      <c r="J257" s="358"/>
      <c r="K257" s="358"/>
      <c r="L257" s="358"/>
      <c r="M257" s="358"/>
      <c r="N257" s="358"/>
      <c r="O257" s="358"/>
      <c r="P257" s="358"/>
      <c r="Q257" s="358"/>
      <c r="R257" s="358"/>
    </row>
    <row r="258" spans="1:26" s="138" customFormat="1" x14ac:dyDescent="0.25">
      <c r="A258" s="134"/>
      <c r="B258" s="135"/>
      <c r="C258" s="277"/>
      <c r="D258" s="137"/>
      <c r="E258" s="138" t="s">
        <v>574</v>
      </c>
      <c r="G258" s="163" t="s">
        <v>296</v>
      </c>
      <c r="J258" s="243">
        <f t="shared" ref="J258:R258" si="159" xml:space="preserve"> IF( J253 = 1, $F252, J255 + J256 - J257)</f>
        <v>0</v>
      </c>
      <c r="K258" s="243">
        <f t="shared" si="159"/>
        <v>0</v>
      </c>
      <c r="L258" s="243">
        <f t="shared" si="159"/>
        <v>0</v>
      </c>
      <c r="M258" s="243">
        <f t="shared" si="159"/>
        <v>0</v>
      </c>
      <c r="N258" s="243">
        <f t="shared" si="159"/>
        <v>0</v>
      </c>
      <c r="O258" s="243">
        <f t="shared" si="159"/>
        <v>0</v>
      </c>
      <c r="P258" s="243">
        <f t="shared" si="159"/>
        <v>0</v>
      </c>
      <c r="Q258" s="243">
        <f t="shared" si="159"/>
        <v>0</v>
      </c>
      <c r="R258" s="243">
        <f t="shared" si="159"/>
        <v>0</v>
      </c>
    </row>
    <row r="260" spans="1:26" s="92" customFormat="1" x14ac:dyDescent="0.25">
      <c r="A260" s="164"/>
      <c r="B260" s="165"/>
      <c r="C260" s="166"/>
      <c r="D260" s="167"/>
      <c r="E260" s="179" t="str">
        <f t="shared" ref="E260:R260" si="160" xml:space="preserve"> E$255</f>
        <v>2019-20 wedge Nominal RCV balance BEG</v>
      </c>
      <c r="F260" s="185">
        <f t="shared" si="160"/>
        <v>0</v>
      </c>
      <c r="G260" s="185" t="str">
        <f t="shared" si="160"/>
        <v>£m</v>
      </c>
      <c r="H260" s="185">
        <f t="shared" si="160"/>
        <v>0</v>
      </c>
      <c r="I260" s="185">
        <f t="shared" si="160"/>
        <v>0</v>
      </c>
      <c r="J260" s="185">
        <f t="shared" si="160"/>
        <v>0</v>
      </c>
      <c r="K260" s="185">
        <f t="shared" si="160"/>
        <v>0</v>
      </c>
      <c r="L260" s="185">
        <f t="shared" si="160"/>
        <v>0</v>
      </c>
      <c r="M260" s="185">
        <f t="shared" si="160"/>
        <v>0</v>
      </c>
      <c r="N260" s="185">
        <f t="shared" si="160"/>
        <v>0</v>
      </c>
      <c r="O260" s="185">
        <f t="shared" si="160"/>
        <v>0</v>
      </c>
      <c r="P260" s="185">
        <f t="shared" si="160"/>
        <v>0</v>
      </c>
      <c r="Q260" s="185">
        <f t="shared" si="160"/>
        <v>0</v>
      </c>
      <c r="R260" s="185">
        <f t="shared" si="160"/>
        <v>0</v>
      </c>
    </row>
    <row r="261" spans="1:26" s="91" customFormat="1" x14ac:dyDescent="0.25">
      <c r="A261" s="170"/>
      <c r="B261" s="165"/>
      <c r="C261" s="166"/>
      <c r="D261" s="171"/>
      <c r="E261" s="179" t="str">
        <f t="shared" ref="E261:R261" si="161" xml:space="preserve"> E$241</f>
        <v>2019-20 wedge RCV indexation</v>
      </c>
      <c r="F261" s="184">
        <f t="shared" si="161"/>
        <v>0</v>
      </c>
      <c r="G261" s="185" t="str">
        <f t="shared" si="161"/>
        <v>£m</v>
      </c>
      <c r="H261" s="184">
        <f t="shared" si="161"/>
        <v>0</v>
      </c>
      <c r="I261" s="184">
        <f t="shared" si="161"/>
        <v>0</v>
      </c>
      <c r="J261" s="184">
        <f t="shared" si="161"/>
        <v>0</v>
      </c>
      <c r="K261" s="184">
        <f t="shared" si="161"/>
        <v>0</v>
      </c>
      <c r="L261" s="184">
        <f t="shared" si="161"/>
        <v>0</v>
      </c>
      <c r="M261" s="184">
        <f t="shared" si="161"/>
        <v>0</v>
      </c>
      <c r="N261" s="184">
        <f t="shared" si="161"/>
        <v>0</v>
      </c>
      <c r="O261" s="184">
        <f t="shared" si="161"/>
        <v>0</v>
      </c>
      <c r="P261" s="184">
        <f t="shared" si="161"/>
        <v>0</v>
      </c>
      <c r="Q261" s="184">
        <f t="shared" si="161"/>
        <v>0</v>
      </c>
      <c r="R261" s="184">
        <f t="shared" si="161"/>
        <v>0</v>
      </c>
      <c r="S261" s="92"/>
      <c r="T261" s="92"/>
      <c r="U261" s="92"/>
      <c r="V261" s="92"/>
      <c r="W261" s="92"/>
      <c r="X261" s="92"/>
      <c r="Y261" s="92"/>
      <c r="Z261" s="92"/>
    </row>
    <row r="262" spans="1:26" s="92" customFormat="1" x14ac:dyDescent="0.25">
      <c r="A262" s="164"/>
      <c r="B262" s="165"/>
      <c r="C262" s="166"/>
      <c r="D262" s="167"/>
      <c r="E262" s="179" t="str">
        <f t="shared" ref="E262:R262" si="162" xml:space="preserve"> E$258</f>
        <v>2019-20 wedge Nominal RCV balance END</v>
      </c>
      <c r="F262" s="185">
        <f t="shared" si="162"/>
        <v>0</v>
      </c>
      <c r="G262" s="185" t="str">
        <f t="shared" si="162"/>
        <v>£m</v>
      </c>
      <c r="H262" s="185">
        <f t="shared" si="162"/>
        <v>0</v>
      </c>
      <c r="I262" s="185">
        <f t="shared" si="162"/>
        <v>0</v>
      </c>
      <c r="J262" s="185">
        <f t="shared" si="162"/>
        <v>0</v>
      </c>
      <c r="K262" s="185">
        <f t="shared" si="162"/>
        <v>0</v>
      </c>
      <c r="L262" s="185">
        <f t="shared" si="162"/>
        <v>0</v>
      </c>
      <c r="M262" s="185">
        <f t="shared" si="162"/>
        <v>0</v>
      </c>
      <c r="N262" s="185">
        <f t="shared" si="162"/>
        <v>0</v>
      </c>
      <c r="O262" s="185">
        <f t="shared" si="162"/>
        <v>0</v>
      </c>
      <c r="P262" s="185">
        <f t="shared" si="162"/>
        <v>0</v>
      </c>
      <c r="Q262" s="185">
        <f t="shared" si="162"/>
        <v>0</v>
      </c>
      <c r="R262" s="185">
        <f t="shared" si="162"/>
        <v>0</v>
      </c>
    </row>
    <row r="263" spans="1:26" x14ac:dyDescent="0.25">
      <c r="A263" s="49"/>
      <c r="C263" s="276"/>
      <c r="D263" s="57"/>
      <c r="E263" s="7" t="s">
        <v>575</v>
      </c>
      <c r="F263" s="244"/>
      <c r="G263" s="185" t="s">
        <v>296</v>
      </c>
      <c r="H263" s="244"/>
      <c r="I263" s="244"/>
      <c r="J263" s="185">
        <f t="shared" ref="J263:L263" si="163" xml:space="preserve"> ( (J260+J261) + J262) / 2</f>
        <v>0</v>
      </c>
      <c r="K263" s="185">
        <f t="shared" si="163"/>
        <v>0</v>
      </c>
      <c r="L263" s="185">
        <f t="shared" si="163"/>
        <v>0</v>
      </c>
      <c r="M263" s="185">
        <f xml:space="preserve"> ( (M260+M261) + M262) / 2</f>
        <v>0</v>
      </c>
      <c r="N263" s="185">
        <f t="shared" ref="N263:R263" si="164" xml:space="preserve"> ( (N260+N261) + N262) / 2</f>
        <v>0</v>
      </c>
      <c r="O263" s="185">
        <f t="shared" si="164"/>
        <v>0</v>
      </c>
      <c r="P263" s="185">
        <f t="shared" si="164"/>
        <v>0</v>
      </c>
      <c r="Q263" s="185">
        <f t="shared" si="164"/>
        <v>0</v>
      </c>
      <c r="R263" s="185">
        <f t="shared" si="164"/>
        <v>0</v>
      </c>
    </row>
    <row r="265" spans="1:26" s="205" customFormat="1" x14ac:dyDescent="0.25">
      <c r="A265" s="201"/>
      <c r="B265" s="202"/>
      <c r="C265" s="203"/>
      <c r="D265" s="204"/>
      <c r="E265" s="205" t="str">
        <f xml:space="preserve"> InpR!E$109</f>
        <v>WACC on RCV - CPI(H) + RPI wedge bf and additions - DMMY</v>
      </c>
      <c r="F265" s="205">
        <f xml:space="preserve"> InpR!F$109</f>
        <v>0</v>
      </c>
      <c r="G265" s="223" t="str">
        <f xml:space="preserve"> InpR!G$109</f>
        <v>%</v>
      </c>
      <c r="H265" s="205">
        <f xml:space="preserve"> InpR!H$109</f>
        <v>0</v>
      </c>
      <c r="I265" s="205">
        <f xml:space="preserve"> InpR!I$109</f>
        <v>0</v>
      </c>
      <c r="J265" s="205">
        <f xml:space="preserve"> InpR!J$109</f>
        <v>0</v>
      </c>
      <c r="K265" s="205">
        <f xml:space="preserve"> InpR!K$109</f>
        <v>0</v>
      </c>
      <c r="L265" s="205">
        <f xml:space="preserve"> InpR!L$109</f>
        <v>0</v>
      </c>
      <c r="M265" s="205">
        <f xml:space="preserve"> InpR!M$109</f>
        <v>1.920357193840716E-2</v>
      </c>
      <c r="N265" s="205">
        <f xml:space="preserve"> InpR!N$109</f>
        <v>1.920357193840716E-2</v>
      </c>
      <c r="O265" s="205">
        <f xml:space="preserve"> InpR!O$109</f>
        <v>1.920357193840716E-2</v>
      </c>
      <c r="P265" s="205">
        <f xml:space="preserve"> InpR!P$109</f>
        <v>1.920357193840716E-2</v>
      </c>
      <c r="Q265" s="205">
        <f xml:space="preserve"> InpR!Q$109</f>
        <v>1.920357193840716E-2</v>
      </c>
      <c r="R265" s="205">
        <f xml:space="preserve"> InpR!R$109</f>
        <v>0</v>
      </c>
    </row>
    <row r="266" spans="1:26" s="92" customFormat="1" x14ac:dyDescent="0.25">
      <c r="A266" s="164"/>
      <c r="B266" s="165"/>
      <c r="C266" s="166"/>
      <c r="D266" s="167"/>
      <c r="E266" s="30" t="str">
        <f xml:space="preserve"> Time!E$54</f>
        <v>Forecast Period Flag</v>
      </c>
      <c r="F266" s="249">
        <f xml:space="preserve"> Time!F$54</f>
        <v>0</v>
      </c>
      <c r="G266" s="249" t="str">
        <f xml:space="preserve"> Time!G$54</f>
        <v>flag</v>
      </c>
      <c r="H266" s="249">
        <f xml:space="preserve"> Time!H$54</f>
        <v>5</v>
      </c>
      <c r="I266" s="249">
        <f xml:space="preserve"> Time!I$54</f>
        <v>0</v>
      </c>
      <c r="J266" s="249">
        <f xml:space="preserve"> Time!J$54</f>
        <v>0</v>
      </c>
      <c r="K266" s="249">
        <f xml:space="preserve"> Time!K$54</f>
        <v>0</v>
      </c>
      <c r="L266" s="249">
        <f xml:space="preserve"> Time!L$54</f>
        <v>0</v>
      </c>
      <c r="M266" s="249">
        <f xml:space="preserve"> Time!M$54</f>
        <v>1</v>
      </c>
      <c r="N266" s="249">
        <f xml:space="preserve"> Time!N$54</f>
        <v>1</v>
      </c>
      <c r="O266" s="249">
        <f xml:space="preserve"> Time!O$54</f>
        <v>1</v>
      </c>
      <c r="P266" s="249">
        <f xml:space="preserve"> Time!P$54</f>
        <v>1</v>
      </c>
      <c r="Q266" s="249">
        <f xml:space="preserve"> Time!Q$54</f>
        <v>1</v>
      </c>
      <c r="R266" s="249">
        <f xml:space="preserve"> Time!R$54</f>
        <v>0</v>
      </c>
    </row>
    <row r="267" spans="1:26" x14ac:dyDescent="0.25">
      <c r="E267" s="7" t="str">
        <f t="shared" ref="E267:R267" si="165" xml:space="preserve"> E$263</f>
        <v>2019-20 wedge Nominal RCV average balance</v>
      </c>
      <c r="F267" s="184">
        <f t="shared" si="165"/>
        <v>0</v>
      </c>
      <c r="G267" s="184" t="str">
        <f t="shared" si="165"/>
        <v>£m</v>
      </c>
      <c r="H267" s="246">
        <f t="shared" si="165"/>
        <v>0</v>
      </c>
      <c r="I267" s="184">
        <f t="shared" si="165"/>
        <v>0</v>
      </c>
      <c r="J267" s="246">
        <f t="shared" si="165"/>
        <v>0</v>
      </c>
      <c r="K267" s="246">
        <f t="shared" si="165"/>
        <v>0</v>
      </c>
      <c r="L267" s="246">
        <f t="shared" si="165"/>
        <v>0</v>
      </c>
      <c r="M267" s="246">
        <f xml:space="preserve"> M$263</f>
        <v>0</v>
      </c>
      <c r="N267" s="246">
        <f t="shared" si="165"/>
        <v>0</v>
      </c>
      <c r="O267" s="246">
        <f t="shared" si="165"/>
        <v>0</v>
      </c>
      <c r="P267" s="246">
        <f t="shared" si="165"/>
        <v>0</v>
      </c>
      <c r="Q267" s="246">
        <f t="shared" si="165"/>
        <v>0</v>
      </c>
      <c r="R267" s="246">
        <f t="shared" si="165"/>
        <v>0</v>
      </c>
    </row>
    <row r="268" spans="1:26" x14ac:dyDescent="0.25">
      <c r="C268" s="276"/>
      <c r="E268" s="7" t="s">
        <v>576</v>
      </c>
      <c r="F268" s="244"/>
      <c r="G268" s="184" t="s">
        <v>296</v>
      </c>
      <c r="H268" s="244"/>
      <c r="I268" s="244"/>
      <c r="J268" s="246">
        <f t="shared" ref="J268:K268" si="166">J265*J266*J267</f>
        <v>0</v>
      </c>
      <c r="K268" s="246">
        <f t="shared" si="166"/>
        <v>0</v>
      </c>
      <c r="L268" s="246">
        <f>L265*L266*L267</f>
        <v>0</v>
      </c>
      <c r="M268" s="246">
        <f>M265*M266*M267</f>
        <v>0</v>
      </c>
      <c r="N268" s="246">
        <f t="shared" ref="N268:R268" si="167">N265*N266*N267</f>
        <v>0</v>
      </c>
      <c r="O268" s="246">
        <f t="shared" si="167"/>
        <v>0</v>
      </c>
      <c r="P268" s="246">
        <f t="shared" si="167"/>
        <v>0</v>
      </c>
      <c r="Q268" s="246">
        <f t="shared" si="167"/>
        <v>0</v>
      </c>
      <c r="R268" s="246">
        <f t="shared" si="167"/>
        <v>0</v>
      </c>
    </row>
    <row r="269" spans="1:26" x14ac:dyDescent="0.25">
      <c r="M269" s="187"/>
      <c r="N269" s="187"/>
      <c r="O269" s="187"/>
      <c r="P269" s="187"/>
      <c r="Q269" s="187"/>
    </row>
    <row r="270" spans="1:26" s="91" customFormat="1" x14ac:dyDescent="0.25">
      <c r="A270" s="170"/>
      <c r="B270" s="165"/>
      <c r="C270" s="166"/>
      <c r="D270" s="171"/>
      <c r="E270" s="7" t="str">
        <f xml:space="preserve"> E$246</f>
        <v>2019-20 wedge Nominal RCV run-off</v>
      </c>
      <c r="F270" s="184">
        <f t="shared" ref="F270:R270" si="168" xml:space="preserve"> F$246</f>
        <v>0</v>
      </c>
      <c r="G270" s="184" t="str">
        <f t="shared" si="168"/>
        <v>£m</v>
      </c>
      <c r="H270" s="184">
        <f t="shared" si="168"/>
        <v>0</v>
      </c>
      <c r="I270" s="184">
        <f t="shared" si="168"/>
        <v>0</v>
      </c>
      <c r="J270" s="184">
        <f t="shared" si="168"/>
        <v>0</v>
      </c>
      <c r="K270" s="184">
        <f t="shared" si="168"/>
        <v>0</v>
      </c>
      <c r="L270" s="184">
        <f t="shared" si="168"/>
        <v>0</v>
      </c>
      <c r="M270" s="184">
        <f t="shared" si="168"/>
        <v>0</v>
      </c>
      <c r="N270" s="184">
        <f t="shared" si="168"/>
        <v>0</v>
      </c>
      <c r="O270" s="184">
        <f t="shared" si="168"/>
        <v>0</v>
      </c>
      <c r="P270" s="184">
        <f t="shared" si="168"/>
        <v>0</v>
      </c>
      <c r="Q270" s="184">
        <f t="shared" si="168"/>
        <v>0</v>
      </c>
      <c r="R270" s="184">
        <f t="shared" si="168"/>
        <v>0</v>
      </c>
      <c r="S270" s="92"/>
      <c r="T270" s="92"/>
      <c r="U270" s="92"/>
      <c r="V270" s="92"/>
      <c r="W270" s="92"/>
      <c r="X270" s="92"/>
      <c r="Y270" s="92"/>
      <c r="Z270" s="92"/>
    </row>
    <row r="271" spans="1:26" x14ac:dyDescent="0.25">
      <c r="E271" s="7" t="str">
        <f xml:space="preserve"> E$268</f>
        <v>2019-20 wedge Nominal return</v>
      </c>
      <c r="F271" s="184">
        <f t="shared" ref="F271:R271" si="169" xml:space="preserve"> F$268</f>
        <v>0</v>
      </c>
      <c r="G271" s="184" t="str">
        <f t="shared" si="169"/>
        <v>£m</v>
      </c>
      <c r="H271" s="184">
        <f t="shared" si="169"/>
        <v>0</v>
      </c>
      <c r="I271" s="184">
        <f t="shared" si="169"/>
        <v>0</v>
      </c>
      <c r="J271" s="184">
        <f t="shared" si="169"/>
        <v>0</v>
      </c>
      <c r="K271" s="184">
        <f t="shared" si="169"/>
        <v>0</v>
      </c>
      <c r="L271" s="184">
        <f t="shared" si="169"/>
        <v>0</v>
      </c>
      <c r="M271" s="184">
        <f t="shared" si="169"/>
        <v>0</v>
      </c>
      <c r="N271" s="184">
        <f t="shared" si="169"/>
        <v>0</v>
      </c>
      <c r="O271" s="184">
        <f t="shared" si="169"/>
        <v>0</v>
      </c>
      <c r="P271" s="184">
        <f t="shared" si="169"/>
        <v>0</v>
      </c>
      <c r="Q271" s="184">
        <f t="shared" si="169"/>
        <v>0</v>
      </c>
      <c r="R271" s="184">
        <f t="shared" si="169"/>
        <v>0</v>
      </c>
    </row>
    <row r="272" spans="1:26" x14ac:dyDescent="0.25">
      <c r="C272" s="276"/>
      <c r="E272" s="7" t="s">
        <v>577</v>
      </c>
      <c r="F272" s="244"/>
      <c r="G272" s="184" t="str">
        <f t="shared" ref="G272" si="170">G$270</f>
        <v>£m</v>
      </c>
      <c r="H272" s="244">
        <f>SUM(J272:R272)</f>
        <v>0</v>
      </c>
      <c r="I272" s="244"/>
      <c r="J272" s="244">
        <f t="shared" ref="J272:R272" si="171">SUM(J270:J271)</f>
        <v>0</v>
      </c>
      <c r="K272" s="244">
        <f t="shared" si="171"/>
        <v>0</v>
      </c>
      <c r="L272" s="244">
        <f>SUM(L270:L271)</f>
        <v>0</v>
      </c>
      <c r="M272" s="244">
        <f>SUM(M270:M271)</f>
        <v>0</v>
      </c>
      <c r="N272" s="244">
        <f t="shared" si="171"/>
        <v>0</v>
      </c>
      <c r="O272" s="244">
        <f t="shared" si="171"/>
        <v>0</v>
      </c>
      <c r="P272" s="244">
        <f t="shared" si="171"/>
        <v>0</v>
      </c>
      <c r="Q272" s="244">
        <f t="shared" si="171"/>
        <v>0</v>
      </c>
      <c r="R272" s="244">
        <f t="shared" si="171"/>
        <v>0</v>
      </c>
    </row>
    <row r="274" spans="1:18" x14ac:dyDescent="0.25">
      <c r="A274" s="50" t="s">
        <v>553</v>
      </c>
      <c r="B274" s="50"/>
    </row>
    <row r="276" spans="1:18" s="92" customFormat="1" x14ac:dyDescent="0.25">
      <c r="A276" s="164"/>
      <c r="B276" s="165"/>
      <c r="C276" s="166"/>
      <c r="D276" s="167"/>
      <c r="E276" s="7" t="str">
        <f>E$246</f>
        <v>2019-20 wedge Nominal RCV run-off</v>
      </c>
      <c r="F276" s="185">
        <f t="shared" ref="F276:R276" si="172">F$246</f>
        <v>0</v>
      </c>
      <c r="G276" s="185" t="str">
        <f t="shared" si="172"/>
        <v>£m</v>
      </c>
      <c r="H276" s="185">
        <f t="shared" si="172"/>
        <v>0</v>
      </c>
      <c r="I276" s="185">
        <f t="shared" si="172"/>
        <v>0</v>
      </c>
      <c r="J276" s="185">
        <f t="shared" si="172"/>
        <v>0</v>
      </c>
      <c r="K276" s="185">
        <f t="shared" si="172"/>
        <v>0</v>
      </c>
      <c r="L276" s="185">
        <f t="shared" si="172"/>
        <v>0</v>
      </c>
      <c r="M276" s="185">
        <f t="shared" si="172"/>
        <v>0</v>
      </c>
      <c r="N276" s="185">
        <f t="shared" si="172"/>
        <v>0</v>
      </c>
      <c r="O276" s="185">
        <f t="shared" si="172"/>
        <v>0</v>
      </c>
      <c r="P276" s="185">
        <f t="shared" si="172"/>
        <v>0</v>
      </c>
      <c r="Q276" s="185">
        <f t="shared" si="172"/>
        <v>0</v>
      </c>
      <c r="R276" s="185">
        <f t="shared" si="172"/>
        <v>0</v>
      </c>
    </row>
    <row r="277" spans="1:18" s="92" customFormat="1" x14ac:dyDescent="0.25">
      <c r="A277" s="164"/>
      <c r="B277" s="165"/>
      <c r="C277" s="166"/>
      <c r="D277" s="167"/>
      <c r="E277" s="7" t="str">
        <f>E$268</f>
        <v>2019-20 wedge Nominal return</v>
      </c>
      <c r="F277" s="185">
        <f t="shared" ref="F277:R277" si="173">F$268</f>
        <v>0</v>
      </c>
      <c r="G277" s="185" t="str">
        <f t="shared" si="173"/>
        <v>£m</v>
      </c>
      <c r="H277" s="185">
        <f t="shared" si="173"/>
        <v>0</v>
      </c>
      <c r="I277" s="185">
        <f t="shared" si="173"/>
        <v>0</v>
      </c>
      <c r="J277" s="185">
        <f t="shared" si="173"/>
        <v>0</v>
      </c>
      <c r="K277" s="185">
        <f t="shared" si="173"/>
        <v>0</v>
      </c>
      <c r="L277" s="185">
        <f t="shared" si="173"/>
        <v>0</v>
      </c>
      <c r="M277" s="185">
        <f t="shared" si="173"/>
        <v>0</v>
      </c>
      <c r="N277" s="185">
        <f t="shared" si="173"/>
        <v>0</v>
      </c>
      <c r="O277" s="185">
        <f t="shared" si="173"/>
        <v>0</v>
      </c>
      <c r="P277" s="185">
        <f t="shared" si="173"/>
        <v>0</v>
      </c>
      <c r="Q277" s="185">
        <f t="shared" si="173"/>
        <v>0</v>
      </c>
      <c r="R277" s="185">
        <f t="shared" si="173"/>
        <v>0</v>
      </c>
    </row>
    <row r="278" spans="1:18" s="92" customFormat="1" x14ac:dyDescent="0.25">
      <c r="A278" s="164"/>
      <c r="B278" s="165"/>
      <c r="C278" s="166"/>
      <c r="D278" s="167"/>
      <c r="E278" s="7" t="str">
        <f>E$272</f>
        <v>Total 2019-20 wedge Nominal revenue to company</v>
      </c>
      <c r="F278" s="185">
        <f t="shared" ref="F278:R278" si="174">F$272</f>
        <v>0</v>
      </c>
      <c r="G278" s="185" t="str">
        <f t="shared" si="174"/>
        <v>£m</v>
      </c>
      <c r="H278" s="185">
        <f t="shared" si="174"/>
        <v>0</v>
      </c>
      <c r="I278" s="185">
        <f t="shared" si="174"/>
        <v>0</v>
      </c>
      <c r="J278" s="185">
        <f t="shared" si="174"/>
        <v>0</v>
      </c>
      <c r="K278" s="185">
        <f t="shared" si="174"/>
        <v>0</v>
      </c>
      <c r="L278" s="185">
        <f t="shared" si="174"/>
        <v>0</v>
      </c>
      <c r="M278" s="185">
        <f t="shared" si="174"/>
        <v>0</v>
      </c>
      <c r="N278" s="185">
        <f t="shared" si="174"/>
        <v>0</v>
      </c>
      <c r="O278" s="185">
        <f t="shared" si="174"/>
        <v>0</v>
      </c>
      <c r="P278" s="185">
        <f t="shared" si="174"/>
        <v>0</v>
      </c>
      <c r="Q278" s="185">
        <f t="shared" si="174"/>
        <v>0</v>
      </c>
      <c r="R278" s="185">
        <f t="shared" si="174"/>
        <v>0</v>
      </c>
    </row>
    <row r="279" spans="1:18" s="205" customFormat="1" x14ac:dyDescent="0.25">
      <c r="A279" s="201"/>
      <c r="B279" s="202"/>
      <c r="C279" s="203"/>
      <c r="D279" s="204"/>
      <c r="E279" s="37" t="str">
        <f>Index!E$47</f>
        <v>CPI(H): Fin year average - inflate from base year 2017-18 average - final determination</v>
      </c>
      <c r="F279" s="205">
        <f>Index!F$47</f>
        <v>0</v>
      </c>
      <c r="G279" s="223" t="str">
        <f>Index!G$47</f>
        <v>%</v>
      </c>
      <c r="H279" s="205">
        <f>Index!H$47</f>
        <v>0</v>
      </c>
      <c r="I279" s="205">
        <f>Index!I$47</f>
        <v>0</v>
      </c>
      <c r="J279" s="205">
        <f>Index!J$47</f>
        <v>0</v>
      </c>
      <c r="K279" s="205">
        <f>Index!K$47</f>
        <v>1.0212697905005599</v>
      </c>
      <c r="L279" s="205">
        <f>Index!L$47</f>
        <v>1.0416029201511179</v>
      </c>
      <c r="M279" s="205">
        <f>Index!M$47</f>
        <v>1.0622616980779827</v>
      </c>
      <c r="N279" s="205">
        <f>Index!N$47</f>
        <v>1.0835515290872799</v>
      </c>
      <c r="O279" s="205">
        <f>Index!O$47</f>
        <v>1.1060365794841869</v>
      </c>
      <c r="P279" s="205">
        <f>Index!P$47</f>
        <v>1.1292633476533553</v>
      </c>
      <c r="Q279" s="205">
        <f>Index!Q$47</f>
        <v>1.1529778779540774</v>
      </c>
      <c r="R279" s="205">
        <f>Index!R$47</f>
        <v>1.1760374355131578</v>
      </c>
    </row>
    <row r="280" spans="1:18" s="92" customFormat="1" x14ac:dyDescent="0.25">
      <c r="A280" s="164"/>
      <c r="B280" s="165"/>
      <c r="C280" s="166"/>
      <c r="D280" s="167"/>
      <c r="E280" s="7" t="s">
        <v>578</v>
      </c>
      <c r="F280" s="185"/>
      <c r="G280" s="185" t="str">
        <f t="shared" ref="G280:G282" si="175">G$270</f>
        <v>£m</v>
      </c>
      <c r="H280" s="244">
        <f>SUM(J280:R280)</f>
        <v>0</v>
      </c>
      <c r="I280" s="185"/>
      <c r="J280" s="185">
        <f t="shared" ref="J280:R280" si="176" xml:space="preserve"> IF(J$279 = 0, 0, J276 / J$279)</f>
        <v>0</v>
      </c>
      <c r="K280" s="185">
        <f t="shared" si="176"/>
        <v>0</v>
      </c>
      <c r="L280" s="185">
        <f t="shared" si="176"/>
        <v>0</v>
      </c>
      <c r="M280" s="185">
        <f t="shared" si="176"/>
        <v>0</v>
      </c>
      <c r="N280" s="185">
        <f t="shared" si="176"/>
        <v>0</v>
      </c>
      <c r="O280" s="185">
        <f t="shared" si="176"/>
        <v>0</v>
      </c>
      <c r="P280" s="185">
        <f t="shared" si="176"/>
        <v>0</v>
      </c>
      <c r="Q280" s="185">
        <f t="shared" si="176"/>
        <v>0</v>
      </c>
      <c r="R280" s="185">
        <f t="shared" si="176"/>
        <v>0</v>
      </c>
    </row>
    <row r="281" spans="1:18" s="92" customFormat="1" x14ac:dyDescent="0.25">
      <c r="A281" s="164"/>
      <c r="B281" s="165"/>
      <c r="C281" s="166"/>
      <c r="D281" s="167"/>
      <c r="E281" s="7" t="s">
        <v>579</v>
      </c>
      <c r="F281" s="185"/>
      <c r="G281" s="185" t="str">
        <f t="shared" si="175"/>
        <v>£m</v>
      </c>
      <c r="H281" s="244">
        <f t="shared" ref="H281:H282" si="177">SUM(J281:R281)</f>
        <v>0</v>
      </c>
      <c r="I281" s="185"/>
      <c r="J281" s="185">
        <f t="shared" ref="J281:R281" si="178" xml:space="preserve"> IF(J$279 = 0, 0, J277 / J$279)</f>
        <v>0</v>
      </c>
      <c r="K281" s="185">
        <f t="shared" si="178"/>
        <v>0</v>
      </c>
      <c r="L281" s="185">
        <f t="shared" si="178"/>
        <v>0</v>
      </c>
      <c r="M281" s="185">
        <f t="shared" si="178"/>
        <v>0</v>
      </c>
      <c r="N281" s="185">
        <f t="shared" si="178"/>
        <v>0</v>
      </c>
      <c r="O281" s="185">
        <f t="shared" si="178"/>
        <v>0</v>
      </c>
      <c r="P281" s="185">
        <f t="shared" si="178"/>
        <v>0</v>
      </c>
      <c r="Q281" s="185">
        <f t="shared" si="178"/>
        <v>0</v>
      </c>
      <c r="R281" s="185">
        <f t="shared" si="178"/>
        <v>0</v>
      </c>
    </row>
    <row r="282" spans="1:18" s="92" customFormat="1" x14ac:dyDescent="0.25">
      <c r="A282" s="164"/>
      <c r="B282" s="165"/>
      <c r="C282" s="166"/>
      <c r="D282" s="167"/>
      <c r="E282" s="7" t="s">
        <v>580</v>
      </c>
      <c r="F282" s="185"/>
      <c r="G282" s="185" t="str">
        <f t="shared" si="175"/>
        <v>£m</v>
      </c>
      <c r="H282" s="244">
        <f t="shared" si="177"/>
        <v>0</v>
      </c>
      <c r="I282" s="185"/>
      <c r="J282" s="185">
        <f t="shared" ref="J282:R282" si="179" xml:space="preserve"> IF(J$279 = 0, 0, J278 / J$279)</f>
        <v>0</v>
      </c>
      <c r="K282" s="185">
        <f t="shared" si="179"/>
        <v>0</v>
      </c>
      <c r="L282" s="185">
        <f t="shared" si="179"/>
        <v>0</v>
      </c>
      <c r="M282" s="185">
        <f t="shared" si="179"/>
        <v>0</v>
      </c>
      <c r="N282" s="185">
        <f t="shared" si="179"/>
        <v>0</v>
      </c>
      <c r="O282" s="185">
        <f t="shared" si="179"/>
        <v>0</v>
      </c>
      <c r="P282" s="185">
        <f t="shared" si="179"/>
        <v>0</v>
      </c>
      <c r="Q282" s="185">
        <f t="shared" si="179"/>
        <v>0</v>
      </c>
      <c r="R282" s="185">
        <f t="shared" si="179"/>
        <v>0</v>
      </c>
    </row>
    <row r="284" spans="1:18" x14ac:dyDescent="0.25">
      <c r="B284" s="61" t="s">
        <v>557</v>
      </c>
      <c r="H284" s="185"/>
      <c r="I284" s="185"/>
      <c r="J284" s="184"/>
      <c r="K284" s="184"/>
      <c r="L284" s="184"/>
      <c r="M284" s="185"/>
      <c r="N284" s="184"/>
      <c r="O284" s="184"/>
      <c r="P284" s="184"/>
      <c r="Q284" s="184"/>
      <c r="R284" s="184"/>
    </row>
    <row r="285" spans="1:18" s="92" customFormat="1" x14ac:dyDescent="0.25">
      <c r="A285" s="164"/>
      <c r="B285" s="165"/>
      <c r="C285" s="166"/>
      <c r="D285" s="167"/>
      <c r="E285" s="30" t="str">
        <f>InpR!E$83</f>
        <v>Financing cost index</v>
      </c>
      <c r="F285" s="249">
        <f>InpR!F$83</f>
        <v>0</v>
      </c>
      <c r="G285" s="249" t="str">
        <f>InpR!G$83</f>
        <v>index</v>
      </c>
      <c r="H285" s="249">
        <f>InpR!H$83</f>
        <v>0</v>
      </c>
      <c r="I285" s="249">
        <f>InpR!I$83</f>
        <v>0</v>
      </c>
      <c r="J285" s="249">
        <f>InpR!J$83</f>
        <v>0</v>
      </c>
      <c r="K285" s="249">
        <f>InpR!K$83</f>
        <v>0</v>
      </c>
      <c r="L285" s="249">
        <f>InpR!L$83</f>
        <v>0</v>
      </c>
      <c r="M285" s="249">
        <f>InpR!M$83</f>
        <v>4</v>
      </c>
      <c r="N285" s="249">
        <f>InpR!N$83</f>
        <v>3</v>
      </c>
      <c r="O285" s="249">
        <f>InpR!O$83</f>
        <v>2</v>
      </c>
      <c r="P285" s="249">
        <f>InpR!P$83</f>
        <v>1</v>
      </c>
      <c r="Q285" s="249">
        <f>InpR!Q$83</f>
        <v>0</v>
      </c>
      <c r="R285" s="249">
        <f>InpR!R$83</f>
        <v>0</v>
      </c>
    </row>
    <row r="286" spans="1:18" s="205" customFormat="1" x14ac:dyDescent="0.25">
      <c r="A286" s="201"/>
      <c r="B286" s="202"/>
      <c r="C286" s="203"/>
      <c r="D286" s="204"/>
      <c r="E286" s="37" t="str">
        <f>InpR!E$116</f>
        <v>WACC real on RCV - CPI(H) bf and additions - DMMY</v>
      </c>
      <c r="F286" s="205">
        <f>InpR!F$116</f>
        <v>0</v>
      </c>
      <c r="G286" s="223" t="str">
        <f>InpR!G$116</f>
        <v>%</v>
      </c>
      <c r="H286" s="205">
        <f>InpR!H$116</f>
        <v>0</v>
      </c>
      <c r="I286" s="205">
        <f>InpR!I$116</f>
        <v>0</v>
      </c>
      <c r="J286" s="205">
        <f>InpR!J$116</f>
        <v>0</v>
      </c>
      <c r="K286" s="205">
        <f>InpR!K$116</f>
        <v>0</v>
      </c>
      <c r="L286" s="205">
        <f>InpR!L$116</f>
        <v>0</v>
      </c>
      <c r="M286" s="205">
        <f>InpR!M$116</f>
        <v>2.9195763820156317E-2</v>
      </c>
      <c r="N286" s="205">
        <f>InpR!N$116</f>
        <v>2.9195763820156317E-2</v>
      </c>
      <c r="O286" s="205">
        <f>InpR!O$116</f>
        <v>2.9195763820156317E-2</v>
      </c>
      <c r="P286" s="205">
        <f>InpR!P$116</f>
        <v>2.9195763820156317E-2</v>
      </c>
      <c r="Q286" s="205">
        <f>InpR!Q$116</f>
        <v>2.9195763820156317E-2</v>
      </c>
      <c r="R286" s="205">
        <f>InpR!R$116</f>
        <v>0</v>
      </c>
    </row>
    <row r="287" spans="1:18" x14ac:dyDescent="0.25">
      <c r="E287" s="7" t="s">
        <v>558</v>
      </c>
      <c r="G287" s="7" t="s">
        <v>559</v>
      </c>
      <c r="J287" s="255">
        <f xml:space="preserve"> (1 + J$286) ^ J$285</f>
        <v>1</v>
      </c>
      <c r="K287" s="255">
        <f t="shared" ref="K287:R287" si="180" xml:space="preserve"> (1 + K$286) ^ K$285</f>
        <v>1</v>
      </c>
      <c r="L287" s="255">
        <f t="shared" si="180"/>
        <v>1</v>
      </c>
      <c r="M287" s="255">
        <f t="shared" si="180"/>
        <v>1.1219976826191176</v>
      </c>
      <c r="N287" s="255">
        <f t="shared" si="180"/>
        <v>1.0901693555893588</v>
      </c>
      <c r="O287" s="255">
        <f t="shared" si="180"/>
        <v>1.059243920265355</v>
      </c>
      <c r="P287" s="255">
        <f t="shared" si="180"/>
        <v>1.0291957638201563</v>
      </c>
      <c r="Q287" s="255">
        <f t="shared" si="180"/>
        <v>1</v>
      </c>
      <c r="R287" s="255">
        <f t="shared" si="180"/>
        <v>1</v>
      </c>
    </row>
    <row r="289" spans="1:18" x14ac:dyDescent="0.25">
      <c r="B289" s="61" t="s">
        <v>560</v>
      </c>
    </row>
    <row r="290" spans="1:18" x14ac:dyDescent="0.25">
      <c r="A290" s="49"/>
      <c r="D290" s="57"/>
      <c r="E290" s="7" t="str">
        <f>E$280</f>
        <v>2019-20 wedge RCV run-off - real</v>
      </c>
      <c r="F290" s="185">
        <f t="shared" ref="F290:R290" si="181">F$280</f>
        <v>0</v>
      </c>
      <c r="G290" s="7" t="str">
        <f t="shared" si="181"/>
        <v>£m</v>
      </c>
      <c r="H290" s="247">
        <f t="shared" si="181"/>
        <v>0</v>
      </c>
      <c r="I290" s="247">
        <f t="shared" si="181"/>
        <v>0</v>
      </c>
      <c r="J290" s="185">
        <f t="shared" si="181"/>
        <v>0</v>
      </c>
      <c r="K290" s="185">
        <f t="shared" si="181"/>
        <v>0</v>
      </c>
      <c r="L290" s="185">
        <f t="shared" si="181"/>
        <v>0</v>
      </c>
      <c r="M290" s="185">
        <f t="shared" si="181"/>
        <v>0</v>
      </c>
      <c r="N290" s="185">
        <f t="shared" si="181"/>
        <v>0</v>
      </c>
      <c r="O290" s="185">
        <f t="shared" si="181"/>
        <v>0</v>
      </c>
      <c r="P290" s="185">
        <f t="shared" si="181"/>
        <v>0</v>
      </c>
      <c r="Q290" s="185">
        <f t="shared" si="181"/>
        <v>0</v>
      </c>
      <c r="R290" s="185">
        <f t="shared" si="181"/>
        <v>0</v>
      </c>
    </row>
    <row r="291" spans="1:18" x14ac:dyDescent="0.25">
      <c r="A291" s="49"/>
      <c r="D291" s="57"/>
      <c r="E291" s="7" t="str">
        <f>E$287</f>
        <v xml:space="preserve">Time value of money factor </v>
      </c>
      <c r="F291" s="185">
        <f t="shared" ref="F291:R291" si="182">F$287</f>
        <v>0</v>
      </c>
      <c r="G291" s="7" t="str">
        <f t="shared" si="182"/>
        <v>Factor</v>
      </c>
      <c r="H291" s="247">
        <f t="shared" si="182"/>
        <v>0</v>
      </c>
      <c r="I291" s="247">
        <f t="shared" si="182"/>
        <v>0</v>
      </c>
      <c r="J291" s="185">
        <f t="shared" si="182"/>
        <v>1</v>
      </c>
      <c r="K291" s="185">
        <f t="shared" si="182"/>
        <v>1</v>
      </c>
      <c r="L291" s="185">
        <f t="shared" si="182"/>
        <v>1</v>
      </c>
      <c r="M291" s="185">
        <f t="shared" si="182"/>
        <v>1.1219976826191176</v>
      </c>
      <c r="N291" s="185">
        <f t="shared" si="182"/>
        <v>1.0901693555893588</v>
      </c>
      <c r="O291" s="185">
        <f t="shared" si="182"/>
        <v>1.059243920265355</v>
      </c>
      <c r="P291" s="185">
        <f t="shared" si="182"/>
        <v>1.0291957638201563</v>
      </c>
      <c r="Q291" s="185">
        <f t="shared" si="182"/>
        <v>1</v>
      </c>
      <c r="R291" s="185">
        <f t="shared" si="182"/>
        <v>1</v>
      </c>
    </row>
    <row r="292" spans="1:18" x14ac:dyDescent="0.25">
      <c r="A292" s="49"/>
      <c r="C292" s="276"/>
      <c r="D292" s="57"/>
      <c r="E292" s="7" t="s">
        <v>628</v>
      </c>
      <c r="G292" s="7" t="s">
        <v>296</v>
      </c>
      <c r="H292" s="185">
        <f xml:space="preserve"> SUM(J292:R292)</f>
        <v>0</v>
      </c>
      <c r="J292" s="185">
        <f xml:space="preserve"> J290 * J291</f>
        <v>0</v>
      </c>
      <c r="K292" s="185">
        <f t="shared" ref="K292:R292" si="183" xml:space="preserve"> K290 * K291</f>
        <v>0</v>
      </c>
      <c r="L292" s="185">
        <f t="shared" si="183"/>
        <v>0</v>
      </c>
      <c r="M292" s="185">
        <f t="shared" si="183"/>
        <v>0</v>
      </c>
      <c r="N292" s="185">
        <f t="shared" si="183"/>
        <v>0</v>
      </c>
      <c r="O292" s="185">
        <f t="shared" si="183"/>
        <v>0</v>
      </c>
      <c r="P292" s="185">
        <f t="shared" si="183"/>
        <v>0</v>
      </c>
      <c r="Q292" s="185">
        <f t="shared" si="183"/>
        <v>0</v>
      </c>
      <c r="R292" s="185">
        <f t="shared" si="183"/>
        <v>0</v>
      </c>
    </row>
    <row r="295" spans="1:18" x14ac:dyDescent="0.25">
      <c r="B295" s="61" t="s">
        <v>562</v>
      </c>
    </row>
    <row r="296" spans="1:18" x14ac:dyDescent="0.25">
      <c r="A296" s="49"/>
      <c r="D296" s="57"/>
      <c r="E296" s="7" t="str">
        <f>E$281</f>
        <v>2019-20 wedge return - real</v>
      </c>
      <c r="F296" s="185">
        <f t="shared" ref="F296:R296" si="184">F$281</f>
        <v>0</v>
      </c>
      <c r="G296" s="7" t="str">
        <f t="shared" si="184"/>
        <v>£m</v>
      </c>
      <c r="H296" s="247">
        <f t="shared" si="184"/>
        <v>0</v>
      </c>
      <c r="I296" s="247">
        <f t="shared" si="184"/>
        <v>0</v>
      </c>
      <c r="J296" s="185">
        <f t="shared" si="184"/>
        <v>0</v>
      </c>
      <c r="K296" s="185">
        <f t="shared" si="184"/>
        <v>0</v>
      </c>
      <c r="L296" s="185">
        <f t="shared" si="184"/>
        <v>0</v>
      </c>
      <c r="M296" s="185">
        <f t="shared" si="184"/>
        <v>0</v>
      </c>
      <c r="N296" s="185">
        <f t="shared" si="184"/>
        <v>0</v>
      </c>
      <c r="O296" s="185">
        <f t="shared" si="184"/>
        <v>0</v>
      </c>
      <c r="P296" s="185">
        <f t="shared" si="184"/>
        <v>0</v>
      </c>
      <c r="Q296" s="185">
        <f t="shared" si="184"/>
        <v>0</v>
      </c>
      <c r="R296" s="185">
        <f t="shared" si="184"/>
        <v>0</v>
      </c>
    </row>
    <row r="297" spans="1:18" x14ac:dyDescent="0.25">
      <c r="A297" s="49"/>
      <c r="D297" s="57"/>
      <c r="E297" s="7" t="str">
        <f>E$287</f>
        <v xml:space="preserve">Time value of money factor </v>
      </c>
      <c r="F297" s="185">
        <f t="shared" ref="F297:R297" si="185">F$287</f>
        <v>0</v>
      </c>
      <c r="G297" s="7" t="str">
        <f t="shared" si="185"/>
        <v>Factor</v>
      </c>
      <c r="H297" s="247">
        <f t="shared" si="185"/>
        <v>0</v>
      </c>
      <c r="I297" s="247">
        <f t="shared" si="185"/>
        <v>0</v>
      </c>
      <c r="J297" s="185">
        <f t="shared" si="185"/>
        <v>1</v>
      </c>
      <c r="K297" s="185">
        <f t="shared" si="185"/>
        <v>1</v>
      </c>
      <c r="L297" s="185">
        <f t="shared" si="185"/>
        <v>1</v>
      </c>
      <c r="M297" s="185">
        <f t="shared" si="185"/>
        <v>1.1219976826191176</v>
      </c>
      <c r="N297" s="185">
        <f t="shared" si="185"/>
        <v>1.0901693555893588</v>
      </c>
      <c r="O297" s="185">
        <f t="shared" si="185"/>
        <v>1.059243920265355</v>
      </c>
      <c r="P297" s="185">
        <f t="shared" si="185"/>
        <v>1.0291957638201563</v>
      </c>
      <c r="Q297" s="185">
        <f t="shared" si="185"/>
        <v>1</v>
      </c>
      <c r="R297" s="185">
        <f t="shared" si="185"/>
        <v>1</v>
      </c>
    </row>
    <row r="298" spans="1:18" x14ac:dyDescent="0.25">
      <c r="A298" s="49"/>
      <c r="C298" s="276"/>
      <c r="D298" s="57"/>
      <c r="E298" s="7" t="s">
        <v>629</v>
      </c>
      <c r="G298" s="7" t="s">
        <v>296</v>
      </c>
      <c r="H298" s="185">
        <f xml:space="preserve"> SUM(J298:R298)</f>
        <v>0</v>
      </c>
      <c r="J298" s="185">
        <f xml:space="preserve"> J296 * J297</f>
        <v>0</v>
      </c>
      <c r="K298" s="185">
        <f t="shared" ref="K298:R298" si="186" xml:space="preserve"> K296 * K297</f>
        <v>0</v>
      </c>
      <c r="L298" s="185">
        <f t="shared" si="186"/>
        <v>0</v>
      </c>
      <c r="M298" s="185">
        <f t="shared" si="186"/>
        <v>0</v>
      </c>
      <c r="N298" s="185">
        <f t="shared" si="186"/>
        <v>0</v>
      </c>
      <c r="O298" s="185">
        <f t="shared" si="186"/>
        <v>0</v>
      </c>
      <c r="P298" s="185">
        <f t="shared" si="186"/>
        <v>0</v>
      </c>
      <c r="Q298" s="185">
        <f t="shared" si="186"/>
        <v>0</v>
      </c>
      <c r="R298" s="185">
        <f t="shared" si="186"/>
        <v>0</v>
      </c>
    </row>
    <row r="301" spans="1:18" x14ac:dyDescent="0.25">
      <c r="B301" s="61" t="s">
        <v>564</v>
      </c>
    </row>
    <row r="302" spans="1:18" x14ac:dyDescent="0.25">
      <c r="A302" s="49"/>
      <c r="D302" s="57"/>
      <c r="E302" s="7" t="str">
        <f t="shared" ref="E302:R302" si="187" xml:space="preserve"> E$292</f>
        <v>Revenue adjustment for 2019-20 wedge run-off - real - DMMY</v>
      </c>
      <c r="F302" s="185">
        <f t="shared" si="187"/>
        <v>0</v>
      </c>
      <c r="G302" s="7" t="str">
        <f t="shared" si="187"/>
        <v>£m</v>
      </c>
      <c r="H302" s="247">
        <f t="shared" si="187"/>
        <v>0</v>
      </c>
      <c r="I302" s="247">
        <f t="shared" si="187"/>
        <v>0</v>
      </c>
      <c r="J302" s="185">
        <f t="shared" si="187"/>
        <v>0</v>
      </c>
      <c r="K302" s="185">
        <f t="shared" si="187"/>
        <v>0</v>
      </c>
      <c r="L302" s="185">
        <f t="shared" si="187"/>
        <v>0</v>
      </c>
      <c r="M302" s="185">
        <f t="shared" si="187"/>
        <v>0</v>
      </c>
      <c r="N302" s="185">
        <f t="shared" si="187"/>
        <v>0</v>
      </c>
      <c r="O302" s="185">
        <f t="shared" si="187"/>
        <v>0</v>
      </c>
      <c r="P302" s="185">
        <f t="shared" si="187"/>
        <v>0</v>
      </c>
      <c r="Q302" s="185">
        <f t="shared" si="187"/>
        <v>0</v>
      </c>
      <c r="R302" s="185">
        <f t="shared" si="187"/>
        <v>0</v>
      </c>
    </row>
    <row r="303" spans="1:18" x14ac:dyDescent="0.25">
      <c r="A303" s="49"/>
      <c r="D303" s="57"/>
      <c r="E303" s="7" t="str">
        <f t="shared" ref="E303:R303" si="188" xml:space="preserve"> E$298</f>
        <v>Revenue adjustment for 2019-20 wedge return - real - DMMY</v>
      </c>
      <c r="F303" s="185">
        <f t="shared" si="188"/>
        <v>0</v>
      </c>
      <c r="G303" s="7" t="str">
        <f t="shared" si="188"/>
        <v>£m</v>
      </c>
      <c r="H303" s="247">
        <f t="shared" si="188"/>
        <v>0</v>
      </c>
      <c r="I303" s="247">
        <f t="shared" si="188"/>
        <v>0</v>
      </c>
      <c r="J303" s="185">
        <f t="shared" si="188"/>
        <v>0</v>
      </c>
      <c r="K303" s="185">
        <f t="shared" si="188"/>
        <v>0</v>
      </c>
      <c r="L303" s="185">
        <f t="shared" si="188"/>
        <v>0</v>
      </c>
      <c r="M303" s="185">
        <f t="shared" si="188"/>
        <v>0</v>
      </c>
      <c r="N303" s="185">
        <f t="shared" si="188"/>
        <v>0</v>
      </c>
      <c r="O303" s="185">
        <f t="shared" si="188"/>
        <v>0</v>
      </c>
      <c r="P303" s="185">
        <f t="shared" si="188"/>
        <v>0</v>
      </c>
      <c r="Q303" s="185">
        <f t="shared" si="188"/>
        <v>0</v>
      </c>
      <c r="R303" s="185">
        <f t="shared" si="188"/>
        <v>0</v>
      </c>
    </row>
    <row r="304" spans="1:18" x14ac:dyDescent="0.25">
      <c r="A304" s="49"/>
      <c r="C304" s="276"/>
      <c r="D304" s="57"/>
      <c r="E304" s="7" t="s">
        <v>630</v>
      </c>
      <c r="G304" s="7" t="s">
        <v>296</v>
      </c>
      <c r="H304" s="185">
        <f xml:space="preserve"> SUM(J304:R304)</f>
        <v>0</v>
      </c>
      <c r="J304" s="185">
        <f xml:space="preserve"> J$302 + J$303</f>
        <v>0</v>
      </c>
      <c r="K304" s="185">
        <f t="shared" ref="K304:R304" si="189" xml:space="preserve"> K$302 + K$303</f>
        <v>0</v>
      </c>
      <c r="L304" s="185">
        <f t="shared" si="189"/>
        <v>0</v>
      </c>
      <c r="M304" s="185">
        <f t="shared" si="189"/>
        <v>0</v>
      </c>
      <c r="N304" s="185">
        <f t="shared" si="189"/>
        <v>0</v>
      </c>
      <c r="O304" s="185">
        <f t="shared" si="189"/>
        <v>0</v>
      </c>
      <c r="P304" s="185">
        <f t="shared" si="189"/>
        <v>0</v>
      </c>
      <c r="Q304" s="185">
        <f t="shared" si="189"/>
        <v>0</v>
      </c>
      <c r="R304" s="185">
        <f t="shared" si="189"/>
        <v>0</v>
      </c>
    </row>
    <row r="307" spans="1:18" x14ac:dyDescent="0.25">
      <c r="A307" s="283" t="s">
        <v>584</v>
      </c>
      <c r="B307" s="284"/>
      <c r="C307" s="285"/>
      <c r="D307" s="285"/>
      <c r="E307" s="285"/>
      <c r="F307" s="285"/>
      <c r="G307" s="285"/>
      <c r="H307" s="285"/>
      <c r="I307" s="285"/>
      <c r="J307" s="285"/>
      <c r="K307" s="285"/>
      <c r="L307" s="285"/>
      <c r="M307" s="285"/>
      <c r="N307" s="285"/>
      <c r="O307" s="285"/>
      <c r="P307" s="285"/>
      <c r="Q307" s="285"/>
      <c r="R307" s="285"/>
    </row>
    <row r="309" spans="1:18" x14ac:dyDescent="0.25">
      <c r="B309" s="61" t="s">
        <v>585</v>
      </c>
    </row>
    <row r="310" spans="1:18" x14ac:dyDescent="0.25">
      <c r="A310" s="49"/>
      <c r="D310" s="57"/>
      <c r="E310" s="7" t="str">
        <f xml:space="preserve"> E$216</f>
        <v>Revenue adjustment for RCV run-off - real - DMMY</v>
      </c>
      <c r="F310" s="185">
        <f t="shared" ref="F310:R310" si="190" xml:space="preserve"> F$216</f>
        <v>0</v>
      </c>
      <c r="G310" s="7" t="str">
        <f t="shared" si="190"/>
        <v>£m</v>
      </c>
      <c r="H310" s="247">
        <f t="shared" si="190"/>
        <v>0</v>
      </c>
      <c r="I310" s="247">
        <f t="shared" si="190"/>
        <v>0</v>
      </c>
      <c r="J310" s="185">
        <f t="shared" si="190"/>
        <v>0</v>
      </c>
      <c r="K310" s="185">
        <f t="shared" si="190"/>
        <v>0</v>
      </c>
      <c r="L310" s="185">
        <f t="shared" si="190"/>
        <v>0</v>
      </c>
      <c r="M310" s="185">
        <f t="shared" si="190"/>
        <v>0</v>
      </c>
      <c r="N310" s="185">
        <f t="shared" si="190"/>
        <v>0</v>
      </c>
      <c r="O310" s="185">
        <f t="shared" si="190"/>
        <v>0</v>
      </c>
      <c r="P310" s="185">
        <f t="shared" si="190"/>
        <v>0</v>
      </c>
      <c r="Q310" s="185">
        <f t="shared" si="190"/>
        <v>0</v>
      </c>
      <c r="R310" s="185">
        <f t="shared" si="190"/>
        <v>0</v>
      </c>
    </row>
    <row r="311" spans="1:18" x14ac:dyDescent="0.25">
      <c r="A311" s="49"/>
      <c r="D311" s="57"/>
      <c r="E311" s="7" t="str">
        <f xml:space="preserve"> E$221</f>
        <v>Revenue adjustment for return - real - DMMY</v>
      </c>
      <c r="F311" s="185">
        <f t="shared" ref="F311:R311" si="191" xml:space="preserve"> F$221</f>
        <v>0</v>
      </c>
      <c r="G311" s="7" t="str">
        <f t="shared" si="191"/>
        <v>£m</v>
      </c>
      <c r="H311" s="247">
        <f t="shared" si="191"/>
        <v>1.4323399301662825E-11</v>
      </c>
      <c r="I311" s="247">
        <f t="shared" si="191"/>
        <v>0</v>
      </c>
      <c r="J311" s="185">
        <f t="shared" si="191"/>
        <v>0</v>
      </c>
      <c r="K311" s="185">
        <f t="shared" si="191"/>
        <v>0</v>
      </c>
      <c r="L311" s="185">
        <f t="shared" si="191"/>
        <v>0</v>
      </c>
      <c r="M311" s="185">
        <f t="shared" si="191"/>
        <v>-3.9600142692722046E-13</v>
      </c>
      <c r="N311" s="185">
        <f t="shared" si="191"/>
        <v>7.9039505785701212E-13</v>
      </c>
      <c r="O311" s="185">
        <f t="shared" si="191"/>
        <v>3.8538586285836723E-12</v>
      </c>
      <c r="P311" s="185">
        <f t="shared" si="191"/>
        <v>4.9996267566573345E-12</v>
      </c>
      <c r="Q311" s="185">
        <f t="shared" si="191"/>
        <v>5.0755202854920267E-12</v>
      </c>
      <c r="R311" s="185">
        <f t="shared" si="191"/>
        <v>0</v>
      </c>
    </row>
    <row r="312" spans="1:18" x14ac:dyDescent="0.25">
      <c r="A312" s="49"/>
      <c r="D312" s="57"/>
      <c r="E312" s="7" t="str">
        <f xml:space="preserve"> E$226</f>
        <v>Revenue adjustment - real - DMMY</v>
      </c>
      <c r="F312" s="185">
        <f t="shared" ref="F312:R312" si="192" xml:space="preserve"> F$226</f>
        <v>0</v>
      </c>
      <c r="G312" s="7" t="str">
        <f t="shared" si="192"/>
        <v>£m</v>
      </c>
      <c r="H312" s="247">
        <f t="shared" si="192"/>
        <v>1.4323399301662825E-11</v>
      </c>
      <c r="I312" s="247">
        <f t="shared" si="192"/>
        <v>0</v>
      </c>
      <c r="J312" s="185">
        <f t="shared" si="192"/>
        <v>0</v>
      </c>
      <c r="K312" s="185">
        <f t="shared" si="192"/>
        <v>0</v>
      </c>
      <c r="L312" s="185">
        <f t="shared" si="192"/>
        <v>0</v>
      </c>
      <c r="M312" s="185">
        <f t="shared" si="192"/>
        <v>-3.9600142692722046E-13</v>
      </c>
      <c r="N312" s="185">
        <f t="shared" si="192"/>
        <v>7.9039505785701212E-13</v>
      </c>
      <c r="O312" s="185">
        <f t="shared" si="192"/>
        <v>3.8538586285836723E-12</v>
      </c>
      <c r="P312" s="185">
        <f t="shared" si="192"/>
        <v>4.9996267566573345E-12</v>
      </c>
      <c r="Q312" s="185">
        <f t="shared" si="192"/>
        <v>5.0755202854920267E-12</v>
      </c>
      <c r="R312" s="185">
        <f t="shared" si="192"/>
        <v>0</v>
      </c>
    </row>
    <row r="314" spans="1:18" x14ac:dyDescent="0.25">
      <c r="B314" s="61" t="s">
        <v>586</v>
      </c>
    </row>
    <row r="315" spans="1:18" s="351" customFormat="1" x14ac:dyDescent="0.25">
      <c r="A315" s="347"/>
      <c r="B315" s="348"/>
      <c r="C315" s="349"/>
      <c r="D315" s="350"/>
      <c r="F315" s="352"/>
      <c r="H315" s="353"/>
      <c r="I315" s="353"/>
      <c r="J315" s="352"/>
      <c r="K315" s="352"/>
      <c r="L315" s="352"/>
      <c r="M315" s="352"/>
      <c r="N315" s="352"/>
      <c r="O315" s="352"/>
      <c r="P315" s="352"/>
      <c r="Q315" s="352"/>
      <c r="R315" s="352"/>
    </row>
    <row r="316" spans="1:18" x14ac:dyDescent="0.25">
      <c r="A316" s="49"/>
      <c r="D316" s="57"/>
      <c r="E316" s="7" t="str">
        <f xml:space="preserve"> E$298</f>
        <v>Revenue adjustment for 2019-20 wedge return - real - DMMY</v>
      </c>
      <c r="F316" s="185">
        <f t="shared" ref="F316:R316" si="193" xml:space="preserve"> F$298</f>
        <v>0</v>
      </c>
      <c r="G316" s="7" t="str">
        <f t="shared" si="193"/>
        <v>£m</v>
      </c>
      <c r="H316" s="247">
        <f t="shared" si="193"/>
        <v>0</v>
      </c>
      <c r="I316" s="247">
        <f t="shared" si="193"/>
        <v>0</v>
      </c>
      <c r="J316" s="185">
        <f t="shared" si="193"/>
        <v>0</v>
      </c>
      <c r="K316" s="185">
        <f t="shared" si="193"/>
        <v>0</v>
      </c>
      <c r="L316" s="185">
        <f t="shared" si="193"/>
        <v>0</v>
      </c>
      <c r="M316" s="185">
        <f t="shared" si="193"/>
        <v>0</v>
      </c>
      <c r="N316" s="185">
        <f t="shared" si="193"/>
        <v>0</v>
      </c>
      <c r="O316" s="185">
        <f t="shared" si="193"/>
        <v>0</v>
      </c>
      <c r="P316" s="185">
        <f t="shared" si="193"/>
        <v>0</v>
      </c>
      <c r="Q316" s="185">
        <f t="shared" si="193"/>
        <v>0</v>
      </c>
      <c r="R316" s="185">
        <f t="shared" si="193"/>
        <v>0</v>
      </c>
    </row>
    <row r="317" spans="1:18" x14ac:dyDescent="0.25">
      <c r="A317" s="49"/>
      <c r="D317" s="57"/>
      <c r="E317" s="7" t="str">
        <f xml:space="preserve"> E$304</f>
        <v>Revenue adjustment for 2019-20 wedge - real - DMMY</v>
      </c>
      <c r="F317" s="185">
        <f t="shared" ref="F317:R317" si="194" xml:space="preserve"> F$304</f>
        <v>0</v>
      </c>
      <c r="G317" s="7" t="str">
        <f t="shared" si="194"/>
        <v>£m</v>
      </c>
      <c r="H317" s="247">
        <f t="shared" si="194"/>
        <v>0</v>
      </c>
      <c r="I317" s="247">
        <f t="shared" si="194"/>
        <v>0</v>
      </c>
      <c r="J317" s="185">
        <f t="shared" si="194"/>
        <v>0</v>
      </c>
      <c r="K317" s="185">
        <f t="shared" si="194"/>
        <v>0</v>
      </c>
      <c r="L317" s="185">
        <f t="shared" si="194"/>
        <v>0</v>
      </c>
      <c r="M317" s="185">
        <f t="shared" si="194"/>
        <v>0</v>
      </c>
      <c r="N317" s="185">
        <f t="shared" si="194"/>
        <v>0</v>
      </c>
      <c r="O317" s="185">
        <f t="shared" si="194"/>
        <v>0</v>
      </c>
      <c r="P317" s="185">
        <f t="shared" si="194"/>
        <v>0</v>
      </c>
      <c r="Q317" s="185">
        <f t="shared" si="194"/>
        <v>0</v>
      </c>
      <c r="R317" s="185">
        <f t="shared" si="194"/>
        <v>0</v>
      </c>
    </row>
    <row r="319" spans="1:18" x14ac:dyDescent="0.25">
      <c r="B319" s="61" t="s">
        <v>347</v>
      </c>
    </row>
    <row r="320" spans="1:18" s="34" customFormat="1" x14ac:dyDescent="0.25">
      <c r="A320" s="338"/>
      <c r="B320" s="265"/>
      <c r="C320" s="266"/>
      <c r="D320" s="339"/>
      <c r="E320" s="34" t="s">
        <v>631</v>
      </c>
      <c r="G320" s="34" t="s">
        <v>296</v>
      </c>
      <c r="H320" s="275">
        <f xml:space="preserve"> SUM(J320:R320)</f>
        <v>0</v>
      </c>
      <c r="J320" s="275">
        <f xml:space="preserve"> J310 + J315</f>
        <v>0</v>
      </c>
      <c r="K320" s="275">
        <f t="shared" ref="K320:R320" si="195" xml:space="preserve"> K310 + K315</f>
        <v>0</v>
      </c>
      <c r="L320" s="275">
        <f t="shared" si="195"/>
        <v>0</v>
      </c>
      <c r="M320" s="275">
        <f t="shared" si="195"/>
        <v>0</v>
      </c>
      <c r="N320" s="275">
        <f t="shared" si="195"/>
        <v>0</v>
      </c>
      <c r="O320" s="275">
        <f t="shared" si="195"/>
        <v>0</v>
      </c>
      <c r="P320" s="275">
        <f t="shared" si="195"/>
        <v>0</v>
      </c>
      <c r="Q320" s="275">
        <f t="shared" si="195"/>
        <v>0</v>
      </c>
      <c r="R320" s="275">
        <f t="shared" si="195"/>
        <v>0</v>
      </c>
    </row>
    <row r="321" spans="1:18" s="34" customFormat="1" x14ac:dyDescent="0.25">
      <c r="A321" s="338"/>
      <c r="B321" s="265"/>
      <c r="C321" s="266"/>
      <c r="D321" s="339"/>
      <c r="E321" s="34" t="s">
        <v>632</v>
      </c>
      <c r="G321" s="34" t="s">
        <v>296</v>
      </c>
      <c r="H321" s="275">
        <f xml:space="preserve"> SUM(J321:R321)</f>
        <v>1.4323399301662825E-11</v>
      </c>
      <c r="J321" s="275">
        <f t="shared" ref="J321:R321" si="196" xml:space="preserve"> J311 + J316</f>
        <v>0</v>
      </c>
      <c r="K321" s="275">
        <f t="shared" si="196"/>
        <v>0</v>
      </c>
      <c r="L321" s="275">
        <f t="shared" si="196"/>
        <v>0</v>
      </c>
      <c r="M321" s="275">
        <f t="shared" si="196"/>
        <v>-3.9600142692722046E-13</v>
      </c>
      <c r="N321" s="275">
        <f t="shared" si="196"/>
        <v>7.9039505785701212E-13</v>
      </c>
      <c r="O321" s="275">
        <f t="shared" si="196"/>
        <v>3.8538586285836723E-12</v>
      </c>
      <c r="P321" s="275">
        <f t="shared" si="196"/>
        <v>4.9996267566573345E-12</v>
      </c>
      <c r="Q321" s="275">
        <f t="shared" si="196"/>
        <v>5.0755202854920267E-12</v>
      </c>
      <c r="R321" s="275">
        <f t="shared" si="196"/>
        <v>0</v>
      </c>
    </row>
    <row r="322" spans="1:18" s="34" customFormat="1" x14ac:dyDescent="0.25">
      <c r="A322" s="338"/>
      <c r="B322" s="265"/>
      <c r="C322" s="266"/>
      <c r="D322" s="339"/>
      <c r="E322" s="34" t="s">
        <v>633</v>
      </c>
      <c r="G322" s="34" t="s">
        <v>296</v>
      </c>
      <c r="H322" s="275">
        <f xml:space="preserve"> SUM(J322:R322)</f>
        <v>1.4323399301662825E-11</v>
      </c>
      <c r="J322" s="275">
        <f t="shared" ref="J322:R322" si="197" xml:space="preserve"> J312 + J317</f>
        <v>0</v>
      </c>
      <c r="K322" s="275">
        <f t="shared" si="197"/>
        <v>0</v>
      </c>
      <c r="L322" s="275">
        <f t="shared" si="197"/>
        <v>0</v>
      </c>
      <c r="M322" s="275">
        <f t="shared" si="197"/>
        <v>-3.9600142692722046E-13</v>
      </c>
      <c r="N322" s="275">
        <f t="shared" si="197"/>
        <v>7.9039505785701212E-13</v>
      </c>
      <c r="O322" s="275">
        <f t="shared" si="197"/>
        <v>3.8538586285836723E-12</v>
      </c>
      <c r="P322" s="275">
        <f t="shared" si="197"/>
        <v>4.9996267566573345E-12</v>
      </c>
      <c r="Q322" s="275">
        <f t="shared" si="197"/>
        <v>5.0755202854920267E-12</v>
      </c>
      <c r="R322" s="275">
        <f t="shared" si="197"/>
        <v>0</v>
      </c>
    </row>
    <row r="325" spans="1:18" x14ac:dyDescent="0.25">
      <c r="A325" s="10" t="s">
        <v>121</v>
      </c>
      <c r="B325" s="1"/>
      <c r="C325" s="1"/>
      <c r="D325" s="1"/>
      <c r="E325" s="1"/>
      <c r="F325" s="1"/>
      <c r="G325" s="1"/>
      <c r="H325" s="1"/>
      <c r="I325" s="1"/>
      <c r="J325" s="1"/>
      <c r="K325" s="1"/>
      <c r="L325" s="1"/>
      <c r="M325" s="1"/>
      <c r="N325" s="1"/>
      <c r="O325" s="1"/>
      <c r="P325" s="1"/>
      <c r="Q325" s="1"/>
      <c r="R325" s="1"/>
    </row>
  </sheetData>
  <conditionalFormatting sqref="F2">
    <cfRule type="cellIs" dxfId="22" priority="8" stopIfTrue="1" operator="notEqual">
      <formula>0</formula>
    </cfRule>
    <cfRule type="cellIs" dxfId="21" priority="9" stopIfTrue="1" operator="equal">
      <formula>""</formula>
    </cfRule>
  </conditionalFormatting>
  <conditionalFormatting sqref="F165">
    <cfRule type="cellIs" dxfId="20" priority="1" stopIfTrue="1" operator="notEqual">
      <formula>0</formula>
    </cfRule>
    <cfRule type="cellIs" dxfId="19" priority="2" stopIfTrue="1" operator="equal">
      <formula>""</formula>
    </cfRule>
  </conditionalFormatting>
  <conditionalFormatting sqref="J3:Z3">
    <cfRule type="cellIs" dxfId="18" priority="12" operator="equal">
      <formula>"Post-Fcst"</formula>
    </cfRule>
    <cfRule type="cellIs" dxfId="17" priority="13" operator="equal">
      <formula>"Forecast"</formula>
    </cfRule>
    <cfRule type="cellIs" dxfId="16" priority="14" operator="equal">
      <formula>"Pre Fcst"</formula>
    </cfRule>
  </conditionalFormatting>
  <conditionalFormatting sqref="J165:XFD165">
    <cfRule type="cellIs" dxfId="15" priority="3" stopIfTrue="1" operator="notEqual">
      <formula>0</formula>
    </cfRule>
    <cfRule type="cellIs" dxfId="14" priority="4" stopIfTrue="1" operator="equal">
      <formula>""</formula>
    </cfRule>
  </conditionalFormatting>
  <pageMargins left="0.70866141732283472" right="0.70866141732283472" top="0.74803149606299213" bottom="0.74803149606299213" header="0.31496062992125984" footer="0.31496062992125984"/>
  <pageSetup paperSize="8" scale="62" fitToHeight="0" orientation="landscape" r:id="rId1"/>
  <headerFooter>
    <oddHeader>&amp;L&amp;F&amp;C&amp;A&amp;ROFFICIAL</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3534D-8474-49F1-BEF1-17707DE1B418}">
  <sheetPr codeName="Sheet12">
    <tabColor theme="8" tint="0.39997558519241921"/>
    <outlinePr summaryBelow="0" summaryRight="0"/>
    <pageSetUpPr fitToPage="1"/>
  </sheetPr>
  <dimension ref="A1:Z41"/>
  <sheetViews>
    <sheetView zoomScale="80" zoomScaleNormal="80" workbookViewId="0">
      <selection activeCell="H11" sqref="H11"/>
    </sheetView>
  </sheetViews>
  <sheetFormatPr defaultColWidth="0" defaultRowHeight="13.2" x14ac:dyDescent="0.25"/>
  <cols>
    <col min="1" max="1" width="1.88671875" style="50" customWidth="1"/>
    <col min="2" max="2" width="1.88671875" style="61" customWidth="1"/>
    <col min="3" max="3" width="1.88671875" style="110" customWidth="1"/>
    <col min="4" max="4" width="1.88671875" style="55" customWidth="1"/>
    <col min="5" max="5" width="53.21875" style="7" customWidth="1"/>
    <col min="6" max="6" width="12.5546875" style="7" customWidth="1"/>
    <col min="7" max="7" width="10.88671875" style="7" bestFit="1" customWidth="1"/>
    <col min="8" max="8" width="11.5546875" style="7" customWidth="1"/>
    <col min="9" max="9" width="2.5546875" style="7" customWidth="1"/>
    <col min="10" max="18" width="11.5546875" style="7" customWidth="1"/>
    <col min="19" max="26" width="11.5546875" style="7" hidden="1" customWidth="1"/>
    <col min="27" max="16384" width="0" style="7" hidden="1"/>
  </cols>
  <sheetData>
    <row r="1" spans="1:26" s="122" customFormat="1" ht="25.2" x14ac:dyDescent="0.4">
      <c r="A1" s="118" t="str">
        <f ca="1" xml:space="preserve"> RIGHT(CELL("filename", $A$1), LEN(CELL("filename", $A$1)) - SEARCH("]", CELL("filename", $A$1)))</f>
        <v>Adjustments</v>
      </c>
      <c r="B1" s="119"/>
      <c r="C1" s="120"/>
      <c r="D1" s="121"/>
      <c r="S1" s="123"/>
      <c r="T1" s="123"/>
      <c r="U1" s="123"/>
      <c r="V1" s="123"/>
      <c r="W1" s="123"/>
      <c r="X1" s="123"/>
      <c r="Y1" s="123"/>
      <c r="Z1" s="123"/>
    </row>
    <row r="2" spans="1:26" s="28" customFormat="1" x14ac:dyDescent="0.25">
      <c r="B2" s="58"/>
      <c r="C2" s="107"/>
      <c r="D2" s="52"/>
      <c r="E2" s="26" t="str">
        <f>Time!E$23</f>
        <v>Model Period END</v>
      </c>
      <c r="F2" s="29">
        <f xml:space="preserve"> Checks!$F$9</f>
        <v>0</v>
      </c>
      <c r="G2" s="26" t="s">
        <v>346</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c r="S4" s="21"/>
      <c r="T4" s="21"/>
      <c r="U4" s="21"/>
      <c r="V4" s="21"/>
      <c r="W4" s="21"/>
      <c r="X4" s="21"/>
      <c r="Y4" s="21"/>
      <c r="Z4" s="21"/>
    </row>
    <row r="5" spans="1:26" s="24" customFormat="1" x14ac:dyDescent="0.25">
      <c r="B5" s="60"/>
      <c r="C5" s="109"/>
      <c r="D5" s="54"/>
      <c r="E5" s="21"/>
      <c r="F5" s="21"/>
      <c r="G5" s="226"/>
      <c r="H5" s="21"/>
      <c r="I5" s="21"/>
      <c r="J5" s="7"/>
      <c r="K5" s="7"/>
      <c r="L5" s="7"/>
      <c r="M5" s="7"/>
      <c r="N5" s="7"/>
      <c r="O5" s="7"/>
      <c r="P5" s="7"/>
      <c r="Q5" s="7"/>
      <c r="R5" s="7"/>
      <c r="S5" s="21"/>
      <c r="T5" s="21"/>
      <c r="U5" s="21"/>
      <c r="V5" s="21"/>
      <c r="W5" s="21"/>
      <c r="X5" s="21"/>
      <c r="Y5" s="21"/>
      <c r="Z5" s="21"/>
    </row>
    <row r="6" spans="1:26" s="24" customFormat="1" x14ac:dyDescent="0.25">
      <c r="B6" s="60"/>
      <c r="C6" s="109"/>
      <c r="D6" s="54"/>
      <c r="E6" s="21" t="str">
        <f>Time!E$11</f>
        <v>Model column counter</v>
      </c>
      <c r="F6" s="5" t="s">
        <v>244</v>
      </c>
      <c r="G6" s="5" t="s">
        <v>179</v>
      </c>
      <c r="H6" s="5" t="s">
        <v>347</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7" spans="1:26" x14ac:dyDescent="0.25">
      <c r="B7" s="61" t="s">
        <v>634</v>
      </c>
    </row>
    <row r="8" spans="1:26" s="92" customFormat="1" x14ac:dyDescent="0.25">
      <c r="A8" s="164"/>
      <c r="B8" s="165"/>
      <c r="C8" s="166"/>
      <c r="D8" s="167"/>
      <c r="E8" s="30" t="str">
        <f>'Calcs-WR'!E$178</f>
        <v>RCV adjustment at end of period - real - WR</v>
      </c>
      <c r="F8" s="249"/>
      <c r="G8" s="250" t="str">
        <f>'Calcs-WR'!G$178</f>
        <v>£m</v>
      </c>
      <c r="H8" s="250">
        <f>'Calcs-WR'!H$178</f>
        <v>0</v>
      </c>
      <c r="I8" s="279"/>
      <c r="J8" s="250">
        <f>'Calcs-WR'!J$178</f>
        <v>0</v>
      </c>
      <c r="K8" s="250">
        <f>'Calcs-WR'!K$178</f>
        <v>0</v>
      </c>
      <c r="L8" s="250">
        <f>'Calcs-WR'!L$178</f>
        <v>0</v>
      </c>
      <c r="M8" s="250">
        <f>'Calcs-WR'!M$178</f>
        <v>0</v>
      </c>
      <c r="N8" s="250">
        <f>'Calcs-WR'!N$178</f>
        <v>0</v>
      </c>
      <c r="O8" s="250">
        <f>'Calcs-WR'!O$178</f>
        <v>0</v>
      </c>
      <c r="P8" s="250">
        <f>'Calcs-WR'!P$178</f>
        <v>0</v>
      </c>
      <c r="Q8" s="250">
        <f>'Calcs-WR'!Q$178</f>
        <v>8.3850746574687163E-2</v>
      </c>
      <c r="R8" s="250">
        <f>'Calcs-WR'!R$178</f>
        <v>0</v>
      </c>
    </row>
    <row r="9" spans="1:26" s="92" customFormat="1" x14ac:dyDescent="0.25">
      <c r="A9" s="164"/>
      <c r="B9" s="165"/>
      <c r="C9" s="166"/>
      <c r="D9" s="167"/>
      <c r="E9" s="30" t="str">
        <f>'Calcs-WR'!E$320</f>
        <v>Revenue adjustment for RCV run-off total - real - WR</v>
      </c>
      <c r="F9" s="249"/>
      <c r="G9" s="249" t="str">
        <f>'Calcs-WR'!G$320</f>
        <v>£m</v>
      </c>
      <c r="H9" s="279">
        <f>'Calcs-WR'!H$320</f>
        <v>1.7889674665500219E-2</v>
      </c>
      <c r="I9" s="279"/>
      <c r="J9" s="279">
        <f>'Calcs-WR'!J$320</f>
        <v>0</v>
      </c>
      <c r="K9" s="279">
        <f>'Calcs-WR'!K$320</f>
        <v>0</v>
      </c>
      <c r="L9" s="279">
        <f>'Calcs-WR'!L$320</f>
        <v>0</v>
      </c>
      <c r="M9" s="279">
        <f>'Calcs-WR'!M$320</f>
        <v>-6.1207704716647801E-4</v>
      </c>
      <c r="N9" s="279">
        <f>'Calcs-WR'!N$320</f>
        <v>1.1388907865023973E-3</v>
      </c>
      <c r="O9" s="279">
        <f>'Calcs-WR'!O$320</f>
        <v>5.1768092572453805E-3</v>
      </c>
      <c r="P9" s="279">
        <f>'Calcs-WR'!P$320</f>
        <v>6.2608383135341573E-3</v>
      </c>
      <c r="Q9" s="279">
        <f>'Calcs-WR'!Q$320</f>
        <v>5.9252133553847619E-3</v>
      </c>
      <c r="R9" s="279">
        <f>'Calcs-WR'!R$320</f>
        <v>0</v>
      </c>
    </row>
    <row r="10" spans="1:26" s="92" customFormat="1" x14ac:dyDescent="0.25">
      <c r="A10" s="164"/>
      <c r="B10" s="165"/>
      <c r="C10" s="166"/>
      <c r="D10" s="167"/>
      <c r="E10" s="30" t="str">
        <f>'Calcs-WR'!E$321</f>
        <v>Revenue adjustment for return total - real -WR</v>
      </c>
      <c r="F10" s="249"/>
      <c r="G10" s="249" t="str">
        <f>'Calcs-WR'!G$321</f>
        <v>£m</v>
      </c>
      <c r="H10" s="279">
        <f>'Calcs-WR'!H$321</f>
        <v>6.2231229474839491E-3</v>
      </c>
      <c r="I10" s="279"/>
      <c r="J10" s="279">
        <f>'Calcs-WR'!J$321</f>
        <v>0</v>
      </c>
      <c r="K10" s="279">
        <f>'Calcs-WR'!K$321</f>
        <v>0</v>
      </c>
      <c r="L10" s="279">
        <f>'Calcs-WR'!L$321</f>
        <v>0</v>
      </c>
      <c r="M10" s="279">
        <f>'Calcs-WR'!M$321</f>
        <v>-4.6591330707342819E-5</v>
      </c>
      <c r="N10" s="279">
        <f>'Calcs-WR'!N$321</f>
        <v>4.9236213918590649E-4</v>
      </c>
      <c r="O10" s="279">
        <f>'Calcs-WR'!O$321</f>
        <v>1.7394105625717399E-3</v>
      </c>
      <c r="P10" s="279">
        <f>'Calcs-WR'!P$321</f>
        <v>2.0722397302837987E-3</v>
      </c>
      <c r="Q10" s="279">
        <f>'Calcs-WR'!Q$321</f>
        <v>1.9657018461498466E-3</v>
      </c>
      <c r="R10" s="279">
        <f>'Calcs-WR'!R$321</f>
        <v>0</v>
      </c>
    </row>
    <row r="11" spans="1:26" s="92" customFormat="1" x14ac:dyDescent="0.25">
      <c r="A11" s="164"/>
      <c r="B11" s="165"/>
      <c r="C11" s="166"/>
      <c r="D11" s="167"/>
      <c r="E11" s="30" t="str">
        <f>'Calcs-WR'!E$322</f>
        <v>Revenue adjustment total - real - WR</v>
      </c>
      <c r="F11" s="249"/>
      <c r="G11" s="249" t="str">
        <f>'Calcs-WR'!G$322</f>
        <v>£m</v>
      </c>
      <c r="H11" s="279">
        <f>'Calcs-WR'!H$322</f>
        <v>2.6255308356613667E-2</v>
      </c>
      <c r="I11" s="279"/>
      <c r="J11" s="279">
        <f>'Calcs-WR'!J$322</f>
        <v>0</v>
      </c>
      <c r="K11" s="279">
        <f>'Calcs-WR'!K$322</f>
        <v>0</v>
      </c>
      <c r="L11" s="279">
        <f>'Calcs-WR'!L$322</f>
        <v>0</v>
      </c>
      <c r="M11" s="279">
        <f>'Calcs-WR'!M$322</f>
        <v>-2.1234710540089146E-4</v>
      </c>
      <c r="N11" s="279">
        <f>'Calcs-WR'!N$322</f>
        <v>2.068147365844427E-3</v>
      </c>
      <c r="O11" s="279">
        <f>'Calcs-WR'!O$322</f>
        <v>7.3443846925858817E-3</v>
      </c>
      <c r="P11" s="279">
        <f>'Calcs-WR'!P$322</f>
        <v>8.7527873934499477E-3</v>
      </c>
      <c r="Q11" s="279">
        <f>'Calcs-WR'!Q$322</f>
        <v>8.3023360101343053E-3</v>
      </c>
      <c r="R11" s="279">
        <f>'Calcs-WR'!R$322</f>
        <v>0</v>
      </c>
    </row>
    <row r="12" spans="1:26" s="92" customFormat="1" x14ac:dyDescent="0.25">
      <c r="A12" s="164"/>
      <c r="B12" s="165"/>
      <c r="C12" s="166"/>
      <c r="D12" s="167"/>
      <c r="E12" s="30"/>
      <c r="F12" s="249"/>
      <c r="G12" s="249"/>
      <c r="H12" s="279"/>
      <c r="I12" s="279"/>
      <c r="J12" s="279"/>
      <c r="K12" s="279"/>
      <c r="L12" s="279"/>
      <c r="M12" s="279"/>
      <c r="N12" s="279"/>
      <c r="O12" s="279"/>
      <c r="P12" s="279"/>
      <c r="Q12" s="279"/>
      <c r="R12" s="279"/>
    </row>
    <row r="13" spans="1:26" x14ac:dyDescent="0.25">
      <c r="A13" s="49"/>
      <c r="B13" s="61" t="s">
        <v>635</v>
      </c>
      <c r="D13" s="57"/>
    </row>
    <row r="14" spans="1:26" s="92" customFormat="1" x14ac:dyDescent="0.25">
      <c r="A14" s="164"/>
      <c r="B14" s="165"/>
      <c r="C14" s="166"/>
      <c r="D14" s="167"/>
      <c r="E14" s="30" t="str">
        <f>'Calcs-WN'!E$178</f>
        <v>RCV adjustment at end of period - real -WN</v>
      </c>
      <c r="F14" s="249"/>
      <c r="G14" s="250" t="str">
        <f>'Calcs-WN'!G$178</f>
        <v>£m</v>
      </c>
      <c r="H14" s="250">
        <f>'Calcs-WN'!H$178</f>
        <v>0</v>
      </c>
      <c r="I14" s="279"/>
      <c r="J14" s="250">
        <f>'Calcs-WN'!J$178</f>
        <v>0</v>
      </c>
      <c r="K14" s="250">
        <f>'Calcs-WN'!K$178</f>
        <v>0</v>
      </c>
      <c r="L14" s="250">
        <f>'Calcs-WN'!L$178</f>
        <v>0</v>
      </c>
      <c r="M14" s="250">
        <f>'Calcs-WN'!M$178</f>
        <v>0</v>
      </c>
      <c r="N14" s="250">
        <f>'Calcs-WN'!N$178</f>
        <v>0</v>
      </c>
      <c r="O14" s="250">
        <f>'Calcs-WN'!O$178</f>
        <v>0</v>
      </c>
      <c r="P14" s="250">
        <f>'Calcs-WN'!P$178</f>
        <v>0</v>
      </c>
      <c r="Q14" s="250">
        <f>'Calcs-WN'!Q$178</f>
        <v>2.9654435277352533</v>
      </c>
      <c r="R14" s="250">
        <f>'Calcs-WN'!R$178</f>
        <v>0</v>
      </c>
    </row>
    <row r="15" spans="1:26" s="92" customFormat="1" x14ac:dyDescent="0.25">
      <c r="A15" s="164"/>
      <c r="B15" s="165"/>
      <c r="C15" s="166"/>
      <c r="D15" s="167"/>
      <c r="E15" s="30" t="str">
        <f>'Calcs-WN'!E$320</f>
        <v>Revenue adjustment for RCV run-off total - real - WN</v>
      </c>
      <c r="F15" s="249"/>
      <c r="G15" s="249" t="str">
        <f>'Calcs-WN'!G$320</f>
        <v>£m</v>
      </c>
      <c r="H15" s="279">
        <f>'Calcs-WN'!H$320</f>
        <v>0.41282652164572353</v>
      </c>
      <c r="I15" s="279"/>
      <c r="J15" s="279">
        <f>'Calcs-WN'!J$320</f>
        <v>0</v>
      </c>
      <c r="K15" s="279">
        <f>'Calcs-WN'!K$320</f>
        <v>0</v>
      </c>
      <c r="L15" s="279">
        <f>'Calcs-WN'!L$320</f>
        <v>0</v>
      </c>
      <c r="M15" s="279">
        <f>'Calcs-WN'!M$320</f>
        <v>-1.3206110276793255E-2</v>
      </c>
      <c r="N15" s="279">
        <f>'Calcs-WN'!N$320</f>
        <v>2.5125076955279463E-2</v>
      </c>
      <c r="O15" s="279">
        <f>'Calcs-WN'!O$320</f>
        <v>0.11677341463458034</v>
      </c>
      <c r="P15" s="279">
        <f>'Calcs-WN'!P$320</f>
        <v>0.14440119923518421</v>
      </c>
      <c r="Q15" s="279">
        <f>'Calcs-WN'!Q$320</f>
        <v>0.13973294109747281</v>
      </c>
      <c r="R15" s="279">
        <f>'Calcs-WN'!R$320</f>
        <v>0</v>
      </c>
    </row>
    <row r="16" spans="1:26" s="92" customFormat="1" x14ac:dyDescent="0.25">
      <c r="A16" s="164"/>
      <c r="B16" s="165"/>
      <c r="C16" s="166"/>
      <c r="D16" s="167"/>
      <c r="E16" s="30" t="str">
        <f>'Calcs-WN'!E$321</f>
        <v>Revenue adjustment for return total - real - WN</v>
      </c>
      <c r="F16" s="249"/>
      <c r="G16" s="249" t="str">
        <f>'Calcs-WN'!G$321</f>
        <v>£m</v>
      </c>
      <c r="H16" s="279">
        <f>'Calcs-WN'!H$321</f>
        <v>0.21225333047253048</v>
      </c>
      <c r="I16" s="279"/>
      <c r="J16" s="279">
        <f>'Calcs-WN'!J$321</f>
        <v>0</v>
      </c>
      <c r="K16" s="279">
        <f>'Calcs-WN'!K$321</f>
        <v>0</v>
      </c>
      <c r="L16" s="279">
        <f>'Calcs-WN'!L$321</f>
        <v>0</v>
      </c>
      <c r="M16" s="279">
        <f>'Calcs-WN'!M$321</f>
        <v>-1.3093023683839657E-3</v>
      </c>
      <c r="N16" s="279">
        <f>'Calcs-WN'!N$321</f>
        <v>1.6180591659475878E-2</v>
      </c>
      <c r="O16" s="279">
        <f>'Calcs-WN'!O$321</f>
        <v>5.8145230312246041E-2</v>
      </c>
      <c r="P16" s="279">
        <f>'Calcs-WN'!P$321</f>
        <v>7.0733655798364728E-2</v>
      </c>
      <c r="Q16" s="279">
        <f>'Calcs-WN'!Q$321</f>
        <v>6.8503155070827798E-2</v>
      </c>
      <c r="R16" s="279">
        <f>'Calcs-WN'!R$321</f>
        <v>0</v>
      </c>
    </row>
    <row r="17" spans="1:18" s="92" customFormat="1" x14ac:dyDescent="0.25">
      <c r="A17" s="164"/>
      <c r="B17" s="165"/>
      <c r="C17" s="166"/>
      <c r="D17" s="167"/>
      <c r="E17" s="30" t="str">
        <f>'Calcs-WN'!E$322</f>
        <v>Revenue adjustment total - real - WN</v>
      </c>
      <c r="F17" s="249"/>
      <c r="G17" s="249" t="str">
        <f>'Calcs-WN'!G$322</f>
        <v>£m</v>
      </c>
      <c r="H17" s="279">
        <f>'Calcs-WN'!H$322</f>
        <v>0.6736598938277969</v>
      </c>
      <c r="I17" s="279"/>
      <c r="J17" s="279">
        <f>'Calcs-WN'!J$322</f>
        <v>0</v>
      </c>
      <c r="K17" s="279">
        <f>'Calcs-WN'!K$322</f>
        <v>0</v>
      </c>
      <c r="L17" s="279">
        <f>'Calcs-WN'!L$322</f>
        <v>0</v>
      </c>
      <c r="M17" s="279">
        <f>'Calcs-WN'!M$322</f>
        <v>-4.3953672278738004E-3</v>
      </c>
      <c r="N17" s="279">
        <f>'Calcs-WN'!N$322</f>
        <v>5.1211966722505706E-2</v>
      </c>
      <c r="O17" s="279">
        <f>'Calcs-WN'!O$322</f>
        <v>0.18462700577512775</v>
      </c>
      <c r="P17" s="279">
        <f>'Calcs-WN'!P$322</f>
        <v>0.22465149235806786</v>
      </c>
      <c r="Q17" s="279">
        <f>'Calcs-WN'!Q$322</f>
        <v>0.21756479619996932</v>
      </c>
      <c r="R17" s="279">
        <f>'Calcs-WN'!R$322</f>
        <v>0</v>
      </c>
    </row>
    <row r="18" spans="1:18" s="92" customFormat="1" x14ac:dyDescent="0.25">
      <c r="A18" s="164"/>
      <c r="B18" s="165"/>
      <c r="C18" s="166"/>
      <c r="D18" s="167"/>
      <c r="E18" s="30"/>
      <c r="F18" s="249"/>
      <c r="G18" s="249"/>
      <c r="H18" s="279"/>
      <c r="I18" s="279"/>
      <c r="J18" s="279"/>
      <c r="K18" s="279"/>
      <c r="L18" s="279"/>
      <c r="M18" s="279"/>
      <c r="N18" s="279"/>
      <c r="O18" s="279"/>
      <c r="P18" s="279"/>
      <c r="Q18" s="279"/>
      <c r="R18" s="279"/>
    </row>
    <row r="19" spans="1:18" x14ac:dyDescent="0.25">
      <c r="A19" s="49"/>
      <c r="B19" s="61" t="s">
        <v>636</v>
      </c>
      <c r="D19" s="57"/>
    </row>
    <row r="20" spans="1:18" s="92" customFormat="1" x14ac:dyDescent="0.25">
      <c r="A20" s="164"/>
      <c r="B20" s="165"/>
      <c r="C20" s="166"/>
      <c r="D20" s="167"/>
      <c r="E20" s="30" t="str">
        <f>'Calcs-WWN'!E$178</f>
        <v>RCV adjustment at end of period - real - WWN</v>
      </c>
      <c r="F20" s="249"/>
      <c r="G20" s="250" t="str">
        <f>'Calcs-WWN'!G$178</f>
        <v>£m</v>
      </c>
      <c r="H20" s="250">
        <f>'Calcs-WWN'!H$178</f>
        <v>0</v>
      </c>
      <c r="I20" s="279"/>
      <c r="J20" s="250">
        <f>'Calcs-WWN'!J$178</f>
        <v>0</v>
      </c>
      <c r="K20" s="250">
        <f>'Calcs-WWN'!K$178</f>
        <v>0</v>
      </c>
      <c r="L20" s="250">
        <f>'Calcs-WWN'!L$178</f>
        <v>0</v>
      </c>
      <c r="M20" s="250">
        <f>'Calcs-WWN'!M$178</f>
        <v>0</v>
      </c>
      <c r="N20" s="250">
        <f>'Calcs-WWN'!N$178</f>
        <v>0</v>
      </c>
      <c r="O20" s="250">
        <f>'Calcs-WWN'!O$178</f>
        <v>0</v>
      </c>
      <c r="P20" s="250">
        <f>'Calcs-WWN'!P$178</f>
        <v>0</v>
      </c>
      <c r="Q20" s="250">
        <f>'Calcs-WWN'!Q$178</f>
        <v>0</v>
      </c>
      <c r="R20" s="250">
        <f>'Calcs-WWN'!R$178</f>
        <v>0</v>
      </c>
    </row>
    <row r="21" spans="1:18" s="92" customFormat="1" x14ac:dyDescent="0.25">
      <c r="A21" s="164"/>
      <c r="B21" s="165"/>
      <c r="C21" s="166"/>
      <c r="D21" s="167"/>
      <c r="E21" s="30" t="str">
        <f>'Calcs-WWN'!E$320</f>
        <v>Revenue adjustment for RCV run-off total - real - WWN</v>
      </c>
      <c r="F21" s="249"/>
      <c r="G21" s="249" t="str">
        <f>'Calcs-WWN'!G$320</f>
        <v>£m</v>
      </c>
      <c r="H21" s="279">
        <f>'Calcs-WWN'!H$320</f>
        <v>0</v>
      </c>
      <c r="I21" s="279"/>
      <c r="J21" s="279">
        <f>'Calcs-WWN'!J$320</f>
        <v>0</v>
      </c>
      <c r="K21" s="279">
        <f>'Calcs-WWN'!K$320</f>
        <v>0</v>
      </c>
      <c r="L21" s="279">
        <f>'Calcs-WWN'!L$320</f>
        <v>0</v>
      </c>
      <c r="M21" s="279">
        <f>'Calcs-WWN'!M$320</f>
        <v>0</v>
      </c>
      <c r="N21" s="279">
        <f>'Calcs-WWN'!N$320</f>
        <v>0</v>
      </c>
      <c r="O21" s="279">
        <f>'Calcs-WWN'!O$320</f>
        <v>0</v>
      </c>
      <c r="P21" s="279">
        <f>'Calcs-WWN'!P$320</f>
        <v>0</v>
      </c>
      <c r="Q21" s="279">
        <f>'Calcs-WWN'!Q$320</f>
        <v>0</v>
      </c>
      <c r="R21" s="279">
        <f>'Calcs-WWN'!R$320</f>
        <v>0</v>
      </c>
    </row>
    <row r="22" spans="1:18" s="92" customFormat="1" x14ac:dyDescent="0.25">
      <c r="A22" s="164"/>
      <c r="B22" s="165"/>
      <c r="C22" s="166"/>
      <c r="D22" s="167"/>
      <c r="E22" s="30" t="str">
        <f>'Calcs-WWN'!E$321</f>
        <v>Revenue adjustment for return total - real - WWN</v>
      </c>
      <c r="F22" s="249"/>
      <c r="G22" s="249" t="str">
        <f>'Calcs-WWN'!G$321</f>
        <v>£m</v>
      </c>
      <c r="H22" s="279">
        <f>'Calcs-WWN'!H$321</f>
        <v>0</v>
      </c>
      <c r="I22" s="279"/>
      <c r="J22" s="279">
        <f>'Calcs-WWN'!J$321</f>
        <v>0</v>
      </c>
      <c r="K22" s="279">
        <f>'Calcs-WWN'!K$321</f>
        <v>0</v>
      </c>
      <c r="L22" s="279">
        <f>'Calcs-WWN'!L$321</f>
        <v>0</v>
      </c>
      <c r="M22" s="279">
        <f>'Calcs-WWN'!M$321</f>
        <v>0</v>
      </c>
      <c r="N22" s="279">
        <f>'Calcs-WWN'!N$321</f>
        <v>0</v>
      </c>
      <c r="O22" s="279">
        <f>'Calcs-WWN'!O$321</f>
        <v>0</v>
      </c>
      <c r="P22" s="279">
        <f>'Calcs-WWN'!P$321</f>
        <v>0</v>
      </c>
      <c r="Q22" s="279">
        <f>'Calcs-WWN'!Q$321</f>
        <v>0</v>
      </c>
      <c r="R22" s="279">
        <f>'Calcs-WWN'!R$321</f>
        <v>0</v>
      </c>
    </row>
    <row r="23" spans="1:18" s="92" customFormat="1" x14ac:dyDescent="0.25">
      <c r="A23" s="164"/>
      <c r="B23" s="165"/>
      <c r="C23" s="166"/>
      <c r="D23" s="167"/>
      <c r="E23" s="30" t="str">
        <f>'Calcs-WWN'!E$322</f>
        <v>Revenue adjustment total - real - WWN</v>
      </c>
      <c r="F23" s="249"/>
      <c r="G23" s="249" t="str">
        <f>'Calcs-WWN'!G$322</f>
        <v>£m</v>
      </c>
      <c r="H23" s="279">
        <f>'Calcs-WWN'!H$322</f>
        <v>0</v>
      </c>
      <c r="I23" s="279"/>
      <c r="J23" s="279">
        <f>'Calcs-WWN'!J$322</f>
        <v>0</v>
      </c>
      <c r="K23" s="279">
        <f>'Calcs-WWN'!K$322</f>
        <v>0</v>
      </c>
      <c r="L23" s="279">
        <f>'Calcs-WWN'!L$322</f>
        <v>0</v>
      </c>
      <c r="M23" s="279">
        <f>'Calcs-WWN'!M$322</f>
        <v>0</v>
      </c>
      <c r="N23" s="279">
        <f>'Calcs-WWN'!N$322</f>
        <v>0</v>
      </c>
      <c r="O23" s="279">
        <f>'Calcs-WWN'!O$322</f>
        <v>0</v>
      </c>
      <c r="P23" s="279">
        <f>'Calcs-WWN'!P$322</f>
        <v>0</v>
      </c>
      <c r="Q23" s="279">
        <f>'Calcs-WWN'!Q$322</f>
        <v>0</v>
      </c>
      <c r="R23" s="279">
        <f>'Calcs-WWN'!R$322</f>
        <v>0</v>
      </c>
    </row>
    <row r="24" spans="1:18" s="92" customFormat="1" x14ac:dyDescent="0.25">
      <c r="A24" s="164"/>
      <c r="B24" s="165"/>
      <c r="C24" s="166"/>
      <c r="D24" s="167"/>
      <c r="E24" s="30"/>
      <c r="F24" s="249"/>
      <c r="G24" s="249"/>
      <c r="H24" s="279"/>
      <c r="I24" s="279"/>
      <c r="J24" s="279"/>
      <c r="K24" s="279"/>
      <c r="L24" s="279"/>
      <c r="M24" s="279"/>
      <c r="N24" s="279"/>
      <c r="O24" s="279"/>
      <c r="P24" s="279"/>
      <c r="Q24" s="279"/>
      <c r="R24" s="279"/>
    </row>
    <row r="25" spans="1:18" x14ac:dyDescent="0.25">
      <c r="A25" s="49"/>
      <c r="B25" s="61" t="s">
        <v>637</v>
      </c>
      <c r="D25" s="57"/>
    </row>
    <row r="26" spans="1:18" s="92" customFormat="1" x14ac:dyDescent="0.25">
      <c r="A26" s="164"/>
      <c r="B26" s="165"/>
      <c r="C26" s="166"/>
      <c r="D26" s="167"/>
      <c r="E26" s="30" t="str">
        <f>'Calcs-BR'!E$178</f>
        <v>RCV adjustment at end of period - real - BR</v>
      </c>
      <c r="F26" s="249"/>
      <c r="G26" s="250" t="str">
        <f>'Calcs-BR'!G$178</f>
        <v>£m</v>
      </c>
      <c r="H26" s="250">
        <f>'Calcs-BR'!H$178</f>
        <v>0</v>
      </c>
      <c r="I26" s="279"/>
      <c r="J26" s="250">
        <f>'Calcs-BR'!J$178</f>
        <v>0</v>
      </c>
      <c r="K26" s="250">
        <f>'Calcs-BR'!K$178</f>
        <v>0</v>
      </c>
      <c r="L26" s="250">
        <f>'Calcs-BR'!L$178</f>
        <v>0</v>
      </c>
      <c r="M26" s="250">
        <f>'Calcs-BR'!M$178</f>
        <v>0</v>
      </c>
      <c r="N26" s="250">
        <f>'Calcs-BR'!N$178</f>
        <v>0</v>
      </c>
      <c r="O26" s="250">
        <f>'Calcs-BR'!O$178</f>
        <v>0</v>
      </c>
      <c r="P26" s="250">
        <f>'Calcs-BR'!P$178</f>
        <v>0</v>
      </c>
      <c r="Q26" s="250">
        <f>'Calcs-BR'!Q$178</f>
        <v>0</v>
      </c>
      <c r="R26" s="250">
        <f>'Calcs-BR'!R$178</f>
        <v>0</v>
      </c>
    </row>
    <row r="27" spans="1:18" s="92" customFormat="1" x14ac:dyDescent="0.25">
      <c r="A27" s="164"/>
      <c r="B27" s="165"/>
      <c r="C27" s="166"/>
      <c r="D27" s="167"/>
      <c r="E27" s="30" t="str">
        <f>'Calcs-BR'!E$320</f>
        <v>Revenue adjustment for RCV run-off total - real - BR</v>
      </c>
      <c r="F27" s="249"/>
      <c r="G27" s="249" t="str">
        <f>'Calcs-BR'!G$320</f>
        <v>£m</v>
      </c>
      <c r="H27" s="279">
        <f>'Calcs-BR'!H$320</f>
        <v>0</v>
      </c>
      <c r="I27" s="279"/>
      <c r="J27" s="279">
        <f>'Calcs-BR'!J$320</f>
        <v>0</v>
      </c>
      <c r="K27" s="279">
        <f>'Calcs-BR'!K$320</f>
        <v>0</v>
      </c>
      <c r="L27" s="279">
        <f>'Calcs-BR'!L$320</f>
        <v>0</v>
      </c>
      <c r="M27" s="279">
        <f>'Calcs-BR'!M$320</f>
        <v>0</v>
      </c>
      <c r="N27" s="279">
        <f>'Calcs-BR'!N$320</f>
        <v>0</v>
      </c>
      <c r="O27" s="279">
        <f>'Calcs-BR'!O$320</f>
        <v>0</v>
      </c>
      <c r="P27" s="279">
        <f>'Calcs-BR'!P$320</f>
        <v>0</v>
      </c>
      <c r="Q27" s="279">
        <f>'Calcs-BR'!Q$320</f>
        <v>0</v>
      </c>
      <c r="R27" s="279">
        <f>'Calcs-BR'!R$320</f>
        <v>0</v>
      </c>
    </row>
    <row r="28" spans="1:18" s="92" customFormat="1" x14ac:dyDescent="0.25">
      <c r="A28" s="164"/>
      <c r="B28" s="165"/>
      <c r="C28" s="166"/>
      <c r="D28" s="167"/>
      <c r="E28" s="30" t="str">
        <f>'Calcs-BR'!E$321</f>
        <v>Revenue adjustment for return total - real - BR</v>
      </c>
      <c r="F28" s="249"/>
      <c r="G28" s="249" t="str">
        <f>'Calcs-BR'!G$321</f>
        <v>£m</v>
      </c>
      <c r="H28" s="279">
        <f>'Calcs-BR'!H$321</f>
        <v>0</v>
      </c>
      <c r="I28" s="279"/>
      <c r="J28" s="279">
        <f>'Calcs-BR'!J$321</f>
        <v>0</v>
      </c>
      <c r="K28" s="279">
        <f>'Calcs-BR'!K$321</f>
        <v>0</v>
      </c>
      <c r="L28" s="279">
        <f>'Calcs-BR'!L$321</f>
        <v>0</v>
      </c>
      <c r="M28" s="279">
        <f>'Calcs-BR'!M$321</f>
        <v>0</v>
      </c>
      <c r="N28" s="279">
        <f>'Calcs-BR'!N$321</f>
        <v>0</v>
      </c>
      <c r="O28" s="279">
        <f>'Calcs-BR'!O$321</f>
        <v>0</v>
      </c>
      <c r="P28" s="279">
        <f>'Calcs-BR'!P$321</f>
        <v>0</v>
      </c>
      <c r="Q28" s="279">
        <f>'Calcs-BR'!Q$321</f>
        <v>0</v>
      </c>
      <c r="R28" s="279">
        <f>'Calcs-BR'!R$321</f>
        <v>0</v>
      </c>
    </row>
    <row r="29" spans="1:18" s="92" customFormat="1" x14ac:dyDescent="0.25">
      <c r="A29" s="164"/>
      <c r="B29" s="165"/>
      <c r="C29" s="166"/>
      <c r="D29" s="167"/>
      <c r="E29" s="30" t="str">
        <f>'Calcs-BR'!E$322</f>
        <v>Revenue adjustment total - real - BR</v>
      </c>
      <c r="F29" s="249"/>
      <c r="G29" s="249" t="str">
        <f>'Calcs-BR'!G$322</f>
        <v>£m</v>
      </c>
      <c r="H29" s="279">
        <f>'Calcs-BR'!H$322</f>
        <v>0</v>
      </c>
      <c r="I29" s="279"/>
      <c r="J29" s="279">
        <f>'Calcs-BR'!J$322</f>
        <v>0</v>
      </c>
      <c r="K29" s="279">
        <f>'Calcs-BR'!K$322</f>
        <v>0</v>
      </c>
      <c r="L29" s="279">
        <f>'Calcs-BR'!L$322</f>
        <v>0</v>
      </c>
      <c r="M29" s="279">
        <f>'Calcs-BR'!M$322</f>
        <v>0</v>
      </c>
      <c r="N29" s="279">
        <f>'Calcs-BR'!N$322</f>
        <v>0</v>
      </c>
      <c r="O29" s="279">
        <f>'Calcs-BR'!O$322</f>
        <v>0</v>
      </c>
      <c r="P29" s="279">
        <f>'Calcs-BR'!P$322</f>
        <v>0</v>
      </c>
      <c r="Q29" s="279">
        <f>'Calcs-BR'!Q$322</f>
        <v>0</v>
      </c>
      <c r="R29" s="279">
        <f>'Calcs-BR'!R$322</f>
        <v>0</v>
      </c>
    </row>
    <row r="30" spans="1:18" s="92" customFormat="1" x14ac:dyDescent="0.25">
      <c r="A30" s="164"/>
      <c r="B30" s="165"/>
      <c r="C30" s="166"/>
      <c r="D30" s="167"/>
      <c r="E30" s="30"/>
      <c r="F30" s="249"/>
      <c r="G30" s="249"/>
      <c r="H30" s="279"/>
      <c r="I30" s="279"/>
      <c r="J30" s="279"/>
      <c r="K30" s="279"/>
      <c r="L30" s="279"/>
      <c r="M30" s="279"/>
      <c r="N30" s="279"/>
      <c r="O30" s="279"/>
      <c r="P30" s="279"/>
      <c r="Q30" s="279"/>
      <c r="R30" s="279"/>
    </row>
    <row r="31" spans="1:18" x14ac:dyDescent="0.25">
      <c r="A31" s="49"/>
      <c r="B31" s="61" t="s">
        <v>638</v>
      </c>
      <c r="D31" s="57"/>
    </row>
    <row r="32" spans="1:18" s="92" customFormat="1" x14ac:dyDescent="0.25">
      <c r="A32" s="164"/>
      <c r="B32" s="165"/>
      <c r="C32" s="166"/>
      <c r="D32" s="167"/>
      <c r="E32" s="30" t="str">
        <f>'Calcs-DMMY'!E$178</f>
        <v>RCV adjustment at end of period - real - DMMY</v>
      </c>
      <c r="F32" s="249"/>
      <c r="G32" s="250" t="str">
        <f>'Calcs-DMMY'!G$178</f>
        <v>£m</v>
      </c>
      <c r="H32" s="250">
        <f>'Calcs-DMMY'!H$178</f>
        <v>0</v>
      </c>
      <c r="I32" s="279"/>
      <c r="J32" s="250">
        <f>'Calcs-DMMY'!J$178</f>
        <v>0</v>
      </c>
      <c r="K32" s="250">
        <f>'Calcs-DMMY'!K$178</f>
        <v>0</v>
      </c>
      <c r="L32" s="250">
        <f>'Calcs-DMMY'!L$178</f>
        <v>0</v>
      </c>
      <c r="M32" s="250">
        <f>'Calcs-DMMY'!M$178</f>
        <v>0</v>
      </c>
      <c r="N32" s="250">
        <f>'Calcs-DMMY'!N$178</f>
        <v>0</v>
      </c>
      <c r="O32" s="250">
        <f>'Calcs-DMMY'!O$178</f>
        <v>0</v>
      </c>
      <c r="P32" s="250">
        <f>'Calcs-DMMY'!P$178</f>
        <v>0</v>
      </c>
      <c r="Q32" s="250">
        <f>'Calcs-DMMY'!Q$178</f>
        <v>2.6430084474758578E-10</v>
      </c>
      <c r="R32" s="250">
        <f>'Calcs-DMMY'!R$178</f>
        <v>0</v>
      </c>
    </row>
    <row r="33" spans="1:18" s="92" customFormat="1" x14ac:dyDescent="0.25">
      <c r="A33" s="164"/>
      <c r="B33" s="165"/>
      <c r="C33" s="166"/>
      <c r="D33" s="167"/>
      <c r="E33" s="30" t="str">
        <f>'Calcs-DMMY'!E$320</f>
        <v>Revenue adjustment for RCV run-off total - real - DMMY</v>
      </c>
      <c r="F33" s="249"/>
      <c r="G33" s="249" t="str">
        <f>'Calcs-DMMY'!G$320</f>
        <v>£m</v>
      </c>
      <c r="H33" s="279">
        <f>'Calcs-DMMY'!H$320</f>
        <v>0</v>
      </c>
      <c r="I33" s="279"/>
      <c r="J33" s="279">
        <f>'Calcs-DMMY'!J$320</f>
        <v>0</v>
      </c>
      <c r="K33" s="279">
        <f>'Calcs-DMMY'!K$320</f>
        <v>0</v>
      </c>
      <c r="L33" s="279">
        <f>'Calcs-DMMY'!L$320</f>
        <v>0</v>
      </c>
      <c r="M33" s="279">
        <f>'Calcs-DMMY'!M$320</f>
        <v>0</v>
      </c>
      <c r="N33" s="279">
        <f>'Calcs-DMMY'!N$320</f>
        <v>0</v>
      </c>
      <c r="O33" s="279">
        <f>'Calcs-DMMY'!O$320</f>
        <v>0</v>
      </c>
      <c r="P33" s="279">
        <f>'Calcs-DMMY'!P$320</f>
        <v>0</v>
      </c>
      <c r="Q33" s="279">
        <f>'Calcs-DMMY'!Q$320</f>
        <v>0</v>
      </c>
      <c r="R33" s="279">
        <f>'Calcs-DMMY'!R$320</f>
        <v>0</v>
      </c>
    </row>
    <row r="34" spans="1:18" s="92" customFormat="1" x14ac:dyDescent="0.25">
      <c r="A34" s="164"/>
      <c r="B34" s="165"/>
      <c r="C34" s="166"/>
      <c r="D34" s="167"/>
      <c r="E34" s="30" t="str">
        <f>'Calcs-DMMY'!E$321</f>
        <v>Revenue adjustment for return total - real - DMMY</v>
      </c>
      <c r="F34" s="249"/>
      <c r="G34" s="249" t="str">
        <f>'Calcs-DMMY'!G$321</f>
        <v>£m</v>
      </c>
      <c r="H34" s="279">
        <f>'Calcs-DMMY'!H$321</f>
        <v>1.4323399301662825E-11</v>
      </c>
      <c r="I34" s="279"/>
      <c r="J34" s="279">
        <f>'Calcs-DMMY'!J$321</f>
        <v>0</v>
      </c>
      <c r="K34" s="279">
        <f>'Calcs-DMMY'!K$321</f>
        <v>0</v>
      </c>
      <c r="L34" s="279">
        <f>'Calcs-DMMY'!L$321</f>
        <v>0</v>
      </c>
      <c r="M34" s="279">
        <f>'Calcs-DMMY'!M$321</f>
        <v>-3.9600142692722046E-13</v>
      </c>
      <c r="N34" s="279">
        <f>'Calcs-DMMY'!N$321</f>
        <v>7.9039505785701212E-13</v>
      </c>
      <c r="O34" s="279">
        <f>'Calcs-DMMY'!O$321</f>
        <v>3.8538586285836723E-12</v>
      </c>
      <c r="P34" s="279">
        <f>'Calcs-DMMY'!P$321</f>
        <v>4.9996267566573345E-12</v>
      </c>
      <c r="Q34" s="279">
        <f>'Calcs-DMMY'!Q$321</f>
        <v>5.0755202854920267E-12</v>
      </c>
      <c r="R34" s="279">
        <f>'Calcs-DMMY'!R$321</f>
        <v>0</v>
      </c>
    </row>
    <row r="35" spans="1:18" s="92" customFormat="1" x14ac:dyDescent="0.25">
      <c r="A35" s="164"/>
      <c r="B35" s="165"/>
      <c r="C35" s="166"/>
      <c r="D35" s="167"/>
      <c r="E35" s="30" t="str">
        <f>'Calcs-DMMY'!E$322</f>
        <v>Revenue adjustment total - real - DMMY</v>
      </c>
      <c r="F35" s="249"/>
      <c r="G35" s="249" t="str">
        <f>'Calcs-DMMY'!G$322</f>
        <v>£m</v>
      </c>
      <c r="H35" s="279">
        <f>'Calcs-DMMY'!H$322</f>
        <v>1.4323399301662825E-11</v>
      </c>
      <c r="I35" s="279"/>
      <c r="J35" s="279">
        <f>'Calcs-DMMY'!J$322</f>
        <v>0</v>
      </c>
      <c r="K35" s="279">
        <f>'Calcs-DMMY'!K$322</f>
        <v>0</v>
      </c>
      <c r="L35" s="279">
        <f>'Calcs-DMMY'!L$322</f>
        <v>0</v>
      </c>
      <c r="M35" s="279">
        <f>'Calcs-DMMY'!M$322</f>
        <v>-3.9600142692722046E-13</v>
      </c>
      <c r="N35" s="279">
        <f>'Calcs-DMMY'!N$322</f>
        <v>7.9039505785701212E-13</v>
      </c>
      <c r="O35" s="279">
        <f>'Calcs-DMMY'!O$322</f>
        <v>3.8538586285836723E-12</v>
      </c>
      <c r="P35" s="279">
        <f>'Calcs-DMMY'!P$322</f>
        <v>4.9996267566573345E-12</v>
      </c>
      <c r="Q35" s="279">
        <f>'Calcs-DMMY'!Q$322</f>
        <v>5.0755202854920267E-12</v>
      </c>
      <c r="R35" s="279">
        <f>'Calcs-DMMY'!R$322</f>
        <v>0</v>
      </c>
    </row>
    <row r="36" spans="1:18" s="92" customFormat="1" x14ac:dyDescent="0.25">
      <c r="A36" s="164"/>
      <c r="B36" s="165"/>
      <c r="C36" s="166"/>
      <c r="D36" s="167"/>
      <c r="E36" s="30"/>
      <c r="F36" s="249"/>
      <c r="G36" s="249"/>
      <c r="H36" s="279"/>
      <c r="I36" s="279"/>
      <c r="J36" s="279"/>
      <c r="K36" s="279"/>
      <c r="L36" s="279"/>
      <c r="M36" s="279"/>
      <c r="N36" s="279"/>
      <c r="O36" s="279"/>
      <c r="P36" s="279"/>
      <c r="Q36" s="279"/>
      <c r="R36" s="279"/>
    </row>
    <row r="37" spans="1:18" x14ac:dyDescent="0.25">
      <c r="A37" s="10" t="s">
        <v>121</v>
      </c>
      <c r="B37" s="1"/>
      <c r="C37" s="1"/>
      <c r="D37" s="1"/>
      <c r="E37" s="1"/>
      <c r="F37" s="1"/>
      <c r="G37" s="1"/>
      <c r="H37" s="1"/>
      <c r="I37" s="1"/>
      <c r="J37" s="1"/>
      <c r="K37" s="1"/>
      <c r="L37" s="1"/>
      <c r="M37" s="1"/>
      <c r="N37" s="1"/>
      <c r="O37" s="1"/>
      <c r="P37" s="1"/>
      <c r="Q37" s="1"/>
      <c r="R37" s="1"/>
    </row>
    <row r="39" spans="1:18" x14ac:dyDescent="0.25">
      <c r="J39" s="279"/>
      <c r="K39" s="279"/>
      <c r="L39" s="279"/>
      <c r="M39" s="279"/>
      <c r="N39" s="279"/>
      <c r="O39" s="279"/>
      <c r="P39" s="279"/>
      <c r="Q39" s="279"/>
      <c r="R39" s="279"/>
    </row>
    <row r="40" spans="1:18" x14ac:dyDescent="0.25">
      <c r="J40" s="279"/>
      <c r="K40" s="279"/>
      <c r="L40" s="279"/>
      <c r="M40" s="279"/>
      <c r="N40" s="279"/>
      <c r="O40" s="279"/>
      <c r="P40" s="279"/>
      <c r="Q40" s="279"/>
      <c r="R40" s="279"/>
    </row>
    <row r="41" spans="1:18" x14ac:dyDescent="0.25">
      <c r="J41" s="279"/>
      <c r="K41" s="279"/>
      <c r="L41" s="279"/>
      <c r="M41" s="279"/>
      <c r="N41" s="279"/>
      <c r="O41" s="279"/>
      <c r="P41" s="279"/>
      <c r="Q41" s="279"/>
      <c r="R41" s="279"/>
    </row>
  </sheetData>
  <conditionalFormatting sqref="F2">
    <cfRule type="cellIs" dxfId="13" priority="4" stopIfTrue="1" operator="notEqual">
      <formula>0</formula>
    </cfRule>
    <cfRule type="cellIs" dxfId="12" priority="5" stopIfTrue="1" operator="equal">
      <formula>""</formula>
    </cfRule>
  </conditionalFormatting>
  <conditionalFormatting sqref="J3:Z3">
    <cfRule type="cellIs" dxfId="11" priority="8" operator="equal">
      <formula>"Post-Fcst"</formula>
    </cfRule>
    <cfRule type="cellIs" dxfId="10" priority="9" operator="equal">
      <formula>"Forecast"</formula>
    </cfRule>
    <cfRule type="cellIs" dxfId="9" priority="10" operator="equal">
      <formula>"Pre Fcst"</formula>
    </cfRule>
  </conditionalFormatting>
  <pageMargins left="0.70866141732283472" right="0.70866141732283472" top="0.74803149606299213" bottom="0.74803149606299213" header="0.31496062992125984" footer="0.31496062992125984"/>
  <pageSetup paperSize="8" scale="71" fitToHeight="0" orientation="landscape" r:id="rId1"/>
  <headerFooter>
    <oddHeader>&amp;L&amp;F&amp;C&amp;A&amp;ROFFICIAL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B60A4-6A33-4FAD-8461-8670953B009F}">
  <sheetPr codeName="Sheet9">
    <tabColor rgb="FFCCFFFF"/>
    <outlinePr summaryBelow="0" summaryRight="0"/>
    <pageSetUpPr fitToPage="1"/>
  </sheetPr>
  <dimension ref="A1:CA22"/>
  <sheetViews>
    <sheetView zoomScale="80" zoomScaleNormal="80" workbookViewId="0"/>
  </sheetViews>
  <sheetFormatPr defaultColWidth="0" defaultRowHeight="13.2" x14ac:dyDescent="0.25"/>
  <cols>
    <col min="1" max="1" width="1.44140625" style="5" customWidth="1"/>
    <col min="2" max="3" width="1.44140625" style="9" customWidth="1"/>
    <col min="4" max="4" width="1.44140625" style="6" customWidth="1"/>
    <col min="5" max="5" width="48" style="7" bestFit="1" customWidth="1"/>
    <col min="6" max="6" width="12.5546875" style="7" customWidth="1"/>
    <col min="7" max="8" width="11.5546875" style="7" customWidth="1"/>
    <col min="9" max="9" width="2.5546875" style="7" customWidth="1"/>
    <col min="10" max="18" width="11.5546875" style="7" customWidth="1"/>
    <col min="19" max="79" width="11.5546875" style="7" hidden="1" customWidth="1"/>
    <col min="80" max="16384" width="0" style="7" hidden="1"/>
  </cols>
  <sheetData>
    <row r="1" spans="1:26" s="122" customFormat="1" ht="25.2" x14ac:dyDescent="0.4">
      <c r="A1" s="118" t="str">
        <f ca="1" xml:space="preserve"> RIGHT(CELL("filename", $A$1), LEN(CELL("filename", $A$1)) - SEARCH("]", CELL("filename", $A$1)))</f>
        <v>Checks</v>
      </c>
      <c r="B1" s="119"/>
      <c r="C1" s="120"/>
      <c r="D1" s="121"/>
      <c r="S1" s="123"/>
      <c r="T1" s="123"/>
      <c r="U1" s="123"/>
      <c r="V1" s="123"/>
      <c r="W1" s="123"/>
      <c r="X1" s="123"/>
      <c r="Y1" s="123"/>
      <c r="Z1" s="123"/>
    </row>
    <row r="2" spans="1:26" s="28" customFormat="1" x14ac:dyDescent="0.25">
      <c r="B2" s="58"/>
      <c r="C2" s="107"/>
      <c r="D2" s="52"/>
      <c r="E2" s="26" t="str">
        <f>Time!E$23</f>
        <v>Model Period END</v>
      </c>
      <c r="F2" s="29">
        <f xml:space="preserve"> Checks!$F$9</f>
        <v>0</v>
      </c>
      <c r="G2" s="26" t="s">
        <v>346</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c r="S4" s="21"/>
      <c r="T4" s="21"/>
      <c r="U4" s="21"/>
      <c r="V4" s="21"/>
      <c r="W4" s="21"/>
      <c r="X4" s="21"/>
      <c r="Y4" s="21"/>
      <c r="Z4" s="21"/>
    </row>
    <row r="5" spans="1:26" s="24" customFormat="1" x14ac:dyDescent="0.25">
      <c r="B5" s="60"/>
      <c r="C5" s="109"/>
      <c r="D5" s="54"/>
      <c r="E5" s="21" t="str">
        <f>Time!E$11</f>
        <v>Model column counter</v>
      </c>
      <c r="F5" s="5" t="s">
        <v>244</v>
      </c>
      <c r="G5" s="5" t="s">
        <v>179</v>
      </c>
      <c r="H5" s="5" t="s">
        <v>347</v>
      </c>
      <c r="I5" s="21"/>
      <c r="J5" s="21">
        <f>Time!J$11</f>
        <v>1</v>
      </c>
      <c r="K5" s="21">
        <f>Time!K$11</f>
        <v>2</v>
      </c>
      <c r="L5" s="21">
        <f>Time!L$11</f>
        <v>3</v>
      </c>
      <c r="M5" s="21">
        <f>Time!M$11</f>
        <v>4</v>
      </c>
      <c r="N5" s="21">
        <f>Time!N$11</f>
        <v>5</v>
      </c>
      <c r="O5" s="21">
        <f>Time!O$11</f>
        <v>6</v>
      </c>
      <c r="P5" s="21">
        <f>Time!P$11</f>
        <v>7</v>
      </c>
      <c r="Q5" s="21">
        <f>Time!Q$11</f>
        <v>8</v>
      </c>
      <c r="R5" s="21">
        <f>Time!R$11</f>
        <v>9</v>
      </c>
      <c r="S5" s="21"/>
      <c r="T5" s="21"/>
      <c r="U5" s="21"/>
      <c r="V5" s="21"/>
      <c r="W5" s="21"/>
      <c r="X5" s="21"/>
      <c r="Y5" s="21"/>
      <c r="Z5" s="21"/>
    </row>
    <row r="7" spans="1:26" x14ac:dyDescent="0.25">
      <c r="A7" s="5" t="s">
        <v>639</v>
      </c>
    </row>
    <row r="9" spans="1:26" x14ac:dyDescent="0.25">
      <c r="E9" s="7" t="s">
        <v>640</v>
      </c>
      <c r="F9" s="29">
        <f>SUM(F11:F20)</f>
        <v>0</v>
      </c>
      <c r="G9" s="7" t="s">
        <v>641</v>
      </c>
    </row>
    <row r="11" spans="1:26" s="12" customFormat="1" x14ac:dyDescent="0.25">
      <c r="A11" s="15"/>
      <c r="B11" s="14"/>
      <c r="C11" s="14"/>
      <c r="D11" s="13"/>
      <c r="E11" s="12" t="s">
        <v>642</v>
      </c>
      <c r="F11" s="12" t="s">
        <v>643</v>
      </c>
    </row>
    <row r="13" spans="1:26" x14ac:dyDescent="0.25">
      <c r="E13" s="7" t="str">
        <f xml:space="preserve"> Time!E$78</f>
        <v>Modelling Period Check</v>
      </c>
      <c r="F13" s="33">
        <f xml:space="preserve"> Time!F$78</f>
        <v>0</v>
      </c>
      <c r="G13" s="7" t="str">
        <f xml:space="preserve"> Time!G$78</f>
        <v>check</v>
      </c>
    </row>
    <row r="14" spans="1:26" x14ac:dyDescent="0.25">
      <c r="E14" s="7" t="str">
        <f>'Calcs-WR'!E$165 &amp; "-WR"</f>
        <v>True-up correctly calculates revenue adjustment-WR</v>
      </c>
      <c r="F14" s="33">
        <f>'Calcs-WR'!F$165</f>
        <v>0</v>
      </c>
      <c r="G14" s="7" t="str">
        <f>'Calcs-WR'!G$165</f>
        <v>check</v>
      </c>
    </row>
    <row r="15" spans="1:26" x14ac:dyDescent="0.25">
      <c r="E15" s="7" t="str">
        <f>'Calcs-WN'!E$165 &amp; "-WN"</f>
        <v>True-up correctly calculates revenue adjustment-WN</v>
      </c>
      <c r="F15" s="33">
        <f>'Calcs-WN'!F$165</f>
        <v>0</v>
      </c>
      <c r="G15" s="7" t="str">
        <f>'Calcs-WN'!G$165</f>
        <v>check</v>
      </c>
    </row>
    <row r="16" spans="1:26" x14ac:dyDescent="0.25">
      <c r="E16" s="7" t="str">
        <f>'Calcs-WWN'!E$165 &amp; "-WWN"</f>
        <v>True-up correctly calculates revenue adjustment-WWN</v>
      </c>
      <c r="F16" s="33">
        <f>'Calcs-WWN'!F$165</f>
        <v>0</v>
      </c>
      <c r="G16" s="7" t="str">
        <f>'Calcs-WWN'!G$165</f>
        <v>check</v>
      </c>
    </row>
    <row r="17" spans="1:7" x14ac:dyDescent="0.25">
      <c r="E17" s="7" t="str">
        <f>'Calcs-BR'!E$165 &amp; "-BR"</f>
        <v>True-up correctly calculates revenue adjustment-BR</v>
      </c>
      <c r="F17" s="33">
        <f>'Calcs-BR'!F$165</f>
        <v>0</v>
      </c>
      <c r="G17" s="7" t="str">
        <f>'Calcs-BR'!G$165</f>
        <v>check</v>
      </c>
    </row>
    <row r="18" spans="1:7" x14ac:dyDescent="0.25">
      <c r="E18" s="7" t="str">
        <f>'Calcs-DMMY'!E$165 &amp; "-DMMY"</f>
        <v>True-up correctly calculates revenue adjustment-DMMY</v>
      </c>
      <c r="F18" s="33">
        <f>'Calcs-DMMY'!F$165</f>
        <v>0</v>
      </c>
      <c r="G18" s="7" t="str">
        <f>'Calcs-DMMY'!G$165</f>
        <v>check</v>
      </c>
    </row>
    <row r="20" spans="1:7" s="12" customFormat="1" x14ac:dyDescent="0.25">
      <c r="A20" s="15"/>
      <c r="B20" s="14"/>
      <c r="C20" s="14"/>
      <c r="D20" s="13"/>
      <c r="E20" s="12" t="s">
        <v>642</v>
      </c>
      <c r="F20" s="12" t="s">
        <v>644</v>
      </c>
    </row>
    <row r="22" spans="1:7" s="1" customFormat="1" x14ac:dyDescent="0.25">
      <c r="A22" s="10" t="s">
        <v>121</v>
      </c>
    </row>
  </sheetData>
  <conditionalFormatting sqref="F2">
    <cfRule type="cellIs" dxfId="8" priority="12" stopIfTrue="1" operator="notEqual">
      <formula>0</formula>
    </cfRule>
    <cfRule type="cellIs" dxfId="7" priority="13" stopIfTrue="1" operator="equal">
      <formula>""</formula>
    </cfRule>
  </conditionalFormatting>
  <conditionalFormatting sqref="F9">
    <cfRule type="cellIs" dxfId="6" priority="26" stopIfTrue="1" operator="notEqual">
      <formula>0</formula>
    </cfRule>
    <cfRule type="cellIs" dxfId="5" priority="27" stopIfTrue="1" operator="equal">
      <formula>""</formula>
    </cfRule>
  </conditionalFormatting>
  <conditionalFormatting sqref="F13:F18">
    <cfRule type="cellIs" dxfId="4" priority="1" stopIfTrue="1" operator="notEqual">
      <formula>0</formula>
    </cfRule>
    <cfRule type="cellIs" dxfId="3" priority="2" stopIfTrue="1" operator="equal">
      <formula>""</formula>
    </cfRule>
  </conditionalFormatting>
  <conditionalFormatting sqref="J3:Z3">
    <cfRule type="cellIs" dxfId="2" priority="16" operator="equal">
      <formula>"Post-Fcst"</formula>
    </cfRule>
    <cfRule type="cellIs" dxfId="1" priority="17" operator="equal">
      <formula>"Forecast"</formula>
    </cfRule>
    <cfRule type="cellIs" dxfId="0" priority="18" operator="equal">
      <formula>"Pre Fcst"</formula>
    </cfRule>
  </conditionalFormatting>
  <pageMargins left="0.70866141732283472" right="0.70866141732283472" top="0.74803149606299213" bottom="0.74803149606299213" header="0.31496062992125984" footer="0.31496062992125984"/>
  <pageSetup paperSize="8" scale="74" fitToHeight="0" orientation="landscape" r:id="rId1"/>
  <headerFooter>
    <oddHeader>&amp;L&amp;F&amp;C&amp;A&amp;ROFFICIAL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A254E-0C95-4A1B-9A1F-62A0B9D113B8}">
  <sheetPr>
    <tabColor rgb="FF99CCFF"/>
    <pageSetUpPr fitToPage="1"/>
  </sheetPr>
  <dimension ref="A1:I19"/>
  <sheetViews>
    <sheetView tabSelected="1" zoomScale="80" zoomScaleNormal="80" workbookViewId="0">
      <selection activeCell="H9" sqref="H9:I15"/>
    </sheetView>
  </sheetViews>
  <sheetFormatPr defaultColWidth="9" defaultRowHeight="13.8" x14ac:dyDescent="0.25"/>
  <cols>
    <col min="1" max="1" width="10.44140625" style="295" bestFit="1" customWidth="1"/>
    <col min="2" max="2" width="38.5546875" style="295" bestFit="1" customWidth="1"/>
    <col min="3" max="3" width="89.44140625" style="295" bestFit="1" customWidth="1"/>
    <col min="4" max="4" width="5" style="295" bestFit="1" customWidth="1"/>
    <col min="5" max="5" width="18.77734375" style="295" customWidth="1"/>
    <col min="6" max="6" width="15.77734375" style="295" bestFit="1" customWidth="1"/>
    <col min="7" max="7" width="9" style="295"/>
    <col min="8" max="8" width="11.88671875" style="295" customWidth="1"/>
    <col min="9" max="9" width="10.77734375" style="295" customWidth="1"/>
    <col min="10" max="16384" width="9" style="295"/>
  </cols>
  <sheetData>
    <row r="1" spans="1:9" ht="14.4" x14ac:dyDescent="0.3">
      <c r="B1"/>
      <c r="C1" s="296" t="s">
        <v>645</v>
      </c>
      <c r="D1"/>
      <c r="E1" s="296" t="s">
        <v>646</v>
      </c>
      <c r="F1"/>
    </row>
    <row r="2" spans="1:9" ht="14.4" x14ac:dyDescent="0.3">
      <c r="A2" s="297" t="s">
        <v>141</v>
      </c>
      <c r="B2" s="297" t="s">
        <v>177</v>
      </c>
      <c r="C2" s="297" t="s">
        <v>178</v>
      </c>
      <c r="D2" s="297" t="s">
        <v>179</v>
      </c>
      <c r="E2" s="297" t="s">
        <v>180</v>
      </c>
      <c r="F2" s="297" t="s">
        <v>188</v>
      </c>
    </row>
    <row r="4" spans="1:9" x14ac:dyDescent="0.25">
      <c r="B4" s="295" t="s">
        <v>647</v>
      </c>
      <c r="C4" s="295" t="s">
        <v>648</v>
      </c>
      <c r="D4" s="295" t="s">
        <v>419</v>
      </c>
      <c r="E4" s="295" t="s">
        <v>192</v>
      </c>
      <c r="F4" s="322" t="str">
        <f t="shared" ref="F4" ca="1" si="0">CONCATENATE("[…]", TEXT(NOW(),"dd/mm/yyy hh:mm:ss"))</f>
        <v>[…]24/07/2024 13:21:59</v>
      </c>
    </row>
    <row r="5" spans="1:9" s="298" customFormat="1" ht="14.4" x14ac:dyDescent="0.25">
      <c r="A5" s="295"/>
      <c r="B5" s="295" t="s">
        <v>649</v>
      </c>
      <c r="C5" s="295" t="s">
        <v>650</v>
      </c>
      <c r="D5" s="295" t="s">
        <v>419</v>
      </c>
      <c r="E5" s="295" t="s">
        <v>192</v>
      </c>
      <c r="F5" s="323" t="str">
        <f t="shared" ref="F5" ca="1" si="1">MID(CELL("filename"),SEARCH("[",CELL("filename"))+1,SEARCH("]",CELL("filename"))-SEARCH("[",CELL("filename"))-1)</f>
        <v>PR24-DD-RPI-CPIH-wedge-model-Portsmouth-Water.xlsx</v>
      </c>
    </row>
    <row r="6" spans="1:9" s="298" customFormat="1" ht="14.4" x14ac:dyDescent="0.25">
      <c r="A6" s="295"/>
      <c r="B6" s="295" t="s">
        <v>651</v>
      </c>
      <c r="C6" s="295" t="s">
        <v>652</v>
      </c>
      <c r="D6" s="295" t="s">
        <v>419</v>
      </c>
      <c r="E6" s="295" t="s">
        <v>192</v>
      </c>
      <c r="F6" s="324" t="str">
        <f>F_Inputs!$E$1</f>
        <v>Run on 22 Apr 2024 16:18</v>
      </c>
    </row>
    <row r="7" spans="1:9" x14ac:dyDescent="0.25">
      <c r="B7" s="295" t="s">
        <v>653</v>
      </c>
      <c r="C7" s="295" t="s">
        <v>654</v>
      </c>
      <c r="D7" s="295" t="s">
        <v>191</v>
      </c>
      <c r="E7" s="295" t="s">
        <v>192</v>
      </c>
      <c r="F7" s="325">
        <f>IF(SUM(InpOverride!$F$4:$M$27)&gt;0,1,0)</f>
        <v>0</v>
      </c>
    </row>
    <row r="8" spans="1:9" s="298" customFormat="1" ht="14.4" x14ac:dyDescent="0.25">
      <c r="A8" s="295"/>
      <c r="B8" s="295" t="s">
        <v>655</v>
      </c>
      <c r="C8" s="295" t="s">
        <v>656</v>
      </c>
      <c r="D8" s="295" t="s">
        <v>296</v>
      </c>
      <c r="E8" s="295" t="s">
        <v>192</v>
      </c>
      <c r="F8" s="326">
        <f>Adjustments!$Q$8</f>
        <v>8.3850746574687163E-2</v>
      </c>
    </row>
    <row r="9" spans="1:9" s="298" customFormat="1" ht="14.4" x14ac:dyDescent="0.25">
      <c r="A9" s="295"/>
      <c r="B9" s="295" t="s">
        <v>657</v>
      </c>
      <c r="C9" s="295" t="s">
        <v>658</v>
      </c>
      <c r="D9" s="295" t="s">
        <v>296</v>
      </c>
      <c r="E9" s="295" t="s">
        <v>192</v>
      </c>
      <c r="F9" s="326">
        <f>Adjustments!$Q$14</f>
        <v>2.9654435277352533</v>
      </c>
      <c r="H9" s="366">
        <f>+F9+F8</f>
        <v>3.0492942743099407</v>
      </c>
      <c r="I9" s="366">
        <f>+H9*1.180633</f>
        <v>3.6000974469613682</v>
      </c>
    </row>
    <row r="10" spans="1:9" x14ac:dyDescent="0.25">
      <c r="B10" s="295" t="s">
        <v>659</v>
      </c>
      <c r="C10" s="295" t="s">
        <v>660</v>
      </c>
      <c r="D10" s="295" t="s">
        <v>296</v>
      </c>
      <c r="E10" s="295" t="s">
        <v>192</v>
      </c>
      <c r="F10" s="326">
        <f>Adjustments!$Q$20</f>
        <v>0</v>
      </c>
    </row>
    <row r="11" spans="1:9" s="298" customFormat="1" ht="14.4" x14ac:dyDescent="0.25">
      <c r="A11" s="295"/>
      <c r="B11" s="295" t="s">
        <v>661</v>
      </c>
      <c r="C11" s="295" t="s">
        <v>662</v>
      </c>
      <c r="D11" s="295" t="s">
        <v>296</v>
      </c>
      <c r="E11" s="295" t="s">
        <v>192</v>
      </c>
      <c r="F11" s="326">
        <f>Adjustments!$Q$26</f>
        <v>0</v>
      </c>
    </row>
    <row r="12" spans="1:9" s="298" customFormat="1" ht="14.4" x14ac:dyDescent="0.25">
      <c r="A12" s="295"/>
      <c r="B12" s="295" t="s">
        <v>663</v>
      </c>
      <c r="C12" s="295" t="s">
        <v>664</v>
      </c>
      <c r="D12" s="295" t="s">
        <v>296</v>
      </c>
      <c r="E12" s="295" t="s">
        <v>192</v>
      </c>
      <c r="F12" s="327">
        <f>Adjustments!$Q$32</f>
        <v>2.6430084474758578E-10</v>
      </c>
    </row>
    <row r="13" spans="1:9" x14ac:dyDescent="0.25">
      <c r="B13" s="295" t="s">
        <v>665</v>
      </c>
      <c r="C13" s="295" t="s">
        <v>666</v>
      </c>
      <c r="D13" s="295" t="s">
        <v>296</v>
      </c>
      <c r="E13" s="295" t="s">
        <v>192</v>
      </c>
      <c r="F13" s="328"/>
      <c r="H13" s="365" t="s">
        <v>681</v>
      </c>
      <c r="I13" s="365" t="s">
        <v>680</v>
      </c>
    </row>
    <row r="14" spans="1:9" x14ac:dyDescent="0.25">
      <c r="B14" s="295" t="s">
        <v>667</v>
      </c>
      <c r="C14" s="295" t="s">
        <v>668</v>
      </c>
      <c r="D14" s="295" t="s">
        <v>296</v>
      </c>
      <c r="E14" s="295" t="s">
        <v>192</v>
      </c>
      <c r="F14" s="328">
        <f>Adjustments!$H$11</f>
        <v>2.6255308356613667E-2</v>
      </c>
      <c r="H14" s="365"/>
      <c r="I14" s="365"/>
    </row>
    <row r="15" spans="1:9" x14ac:dyDescent="0.25">
      <c r="B15" s="295" t="s">
        <v>669</v>
      </c>
      <c r="C15" s="295" t="s">
        <v>670</v>
      </c>
      <c r="D15" s="295" t="s">
        <v>296</v>
      </c>
      <c r="E15" s="295" t="s">
        <v>192</v>
      </c>
      <c r="F15" s="328">
        <f>Adjustments!$H$17</f>
        <v>0.6736598938277969</v>
      </c>
      <c r="H15" s="366">
        <f>+F15+F14</f>
        <v>0.69991520218441061</v>
      </c>
      <c r="I15" s="366">
        <f>+H15*1.180633</f>
        <v>0.82634298490058733</v>
      </c>
    </row>
    <row r="16" spans="1:9" x14ac:dyDescent="0.25">
      <c r="B16" s="295" t="s">
        <v>671</v>
      </c>
      <c r="C16" s="295" t="s">
        <v>672</v>
      </c>
      <c r="D16" s="295" t="s">
        <v>296</v>
      </c>
      <c r="E16" s="295" t="s">
        <v>192</v>
      </c>
      <c r="F16" s="328">
        <f>Adjustments!$H$23</f>
        <v>0</v>
      </c>
    </row>
    <row r="17" spans="2:6" x14ac:dyDescent="0.25">
      <c r="B17" s="295" t="s">
        <v>673</v>
      </c>
      <c r="C17" s="295" t="s">
        <v>674</v>
      </c>
      <c r="D17" s="295" t="s">
        <v>296</v>
      </c>
      <c r="E17" s="295" t="s">
        <v>192</v>
      </c>
      <c r="F17" s="328">
        <f>Adjustments!$H$29</f>
        <v>0</v>
      </c>
    </row>
    <row r="18" spans="2:6" x14ac:dyDescent="0.25">
      <c r="B18" s="295" t="s">
        <v>675</v>
      </c>
      <c r="C18" s="295" t="s">
        <v>676</v>
      </c>
      <c r="D18" s="295" t="s">
        <v>296</v>
      </c>
      <c r="E18" s="295" t="s">
        <v>192</v>
      </c>
      <c r="F18" s="328">
        <f>Adjustments!$H$35</f>
        <v>1.4323399301662825E-11</v>
      </c>
    </row>
    <row r="19" spans="2:6" x14ac:dyDescent="0.25">
      <c r="B19" s="295" t="s">
        <v>677</v>
      </c>
      <c r="C19" s="295" t="s">
        <v>678</v>
      </c>
      <c r="D19" s="295" t="s">
        <v>296</v>
      </c>
      <c r="E19" s="295" t="s">
        <v>192</v>
      </c>
      <c r="F19" s="328"/>
    </row>
  </sheetData>
  <phoneticPr fontId="50" type="noConversion"/>
  <pageMargins left="0.70866141732283472" right="0.70866141732283472" top="0.74803149606299213" bottom="0.74803149606299213" header="0.31496062992125984" footer="0.31496062992125984"/>
  <pageSetup paperSize="8" scale="96" fitToHeight="0" orientation="landscape" r:id="rId1"/>
  <headerFooter>
    <oddHeader>&amp;L&amp;F&amp;C&amp;A&amp;ROFFICIAL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52163-3C75-4F30-B9A4-D80735892B99}">
  <sheetPr codeName="Sheet3">
    <pageSetUpPr fitToPage="1"/>
  </sheetPr>
  <dimension ref="A1:K148"/>
  <sheetViews>
    <sheetView zoomScale="80" zoomScaleNormal="80" workbookViewId="0"/>
  </sheetViews>
  <sheetFormatPr defaultColWidth="0" defaultRowHeight="13.2" zeroHeight="1" x14ac:dyDescent="0.25"/>
  <cols>
    <col min="1" max="1" width="2.5546875" customWidth="1"/>
    <col min="2" max="2" width="36.5546875" bestFit="1" customWidth="1"/>
    <col min="3" max="3" width="3.44140625" customWidth="1"/>
    <col min="4" max="4" width="54.88671875" customWidth="1"/>
    <col min="5" max="5" width="3.109375" customWidth="1"/>
    <col min="6" max="6" width="40.5546875" customWidth="1"/>
    <col min="7" max="7" width="3.109375" customWidth="1"/>
    <col min="8" max="8" width="40.5546875" customWidth="1"/>
    <col min="9" max="9" width="27.88671875" customWidth="1"/>
    <col min="10" max="10" width="63.109375" hidden="1" customWidth="1"/>
    <col min="11" max="16384" width="9.109375" hidden="1"/>
  </cols>
  <sheetData>
    <row r="1" spans="1:11" s="123" customFormat="1" ht="24.6" x14ac:dyDescent="0.4">
      <c r="A1" s="118" t="str">
        <f ca="1" xml:space="preserve"> RIGHT(CELL("filename", $A$1), LEN(CELL("filename", $A$1)) - SEARCH("]", CELL("filename", $A$1)))</f>
        <v>ToC</v>
      </c>
      <c r="B1" s="122"/>
      <c r="C1" s="122"/>
      <c r="D1" s="122"/>
      <c r="E1" s="122"/>
      <c r="F1" s="122"/>
      <c r="G1" s="122"/>
      <c r="H1" s="122"/>
      <c r="I1" s="122"/>
      <c r="J1" s="122"/>
      <c r="K1" s="122"/>
    </row>
    <row r="2" spans="1:11" x14ac:dyDescent="0.25"/>
    <row r="3" spans="1:11" x14ac:dyDescent="0.25">
      <c r="B3" t="s">
        <v>122</v>
      </c>
      <c r="D3" t="s">
        <v>123</v>
      </c>
      <c r="F3" t="s">
        <v>124</v>
      </c>
      <c r="H3" t="s">
        <v>125</v>
      </c>
    </row>
    <row r="4" spans="1:11" x14ac:dyDescent="0.25"/>
    <row r="5" spans="1:11" x14ac:dyDescent="0.25">
      <c r="B5" s="104" t="str">
        <f ca="1">Cover!$A$1</f>
        <v>Cover</v>
      </c>
      <c r="D5" s="104" t="str">
        <f ca="1">Time!A$1</f>
        <v>Time</v>
      </c>
      <c r="F5" s="264" t="str">
        <f ca="1">Adjustments!$A$1</f>
        <v>Adjustments</v>
      </c>
      <c r="H5" s="105" t="str">
        <f ca="1">Checks!$A$1</f>
        <v>Checks</v>
      </c>
    </row>
    <row r="6" spans="1:11" x14ac:dyDescent="0.25">
      <c r="B6" t="s">
        <v>126</v>
      </c>
      <c r="D6" t="s">
        <v>127</v>
      </c>
      <c r="F6" t="s">
        <v>128</v>
      </c>
      <c r="H6" t="s">
        <v>110</v>
      </c>
    </row>
    <row r="7" spans="1:11" x14ac:dyDescent="0.25">
      <c r="D7" s="37"/>
    </row>
    <row r="8" spans="1:11" x14ac:dyDescent="0.25">
      <c r="B8" s="104" t="str">
        <f ca="1">'Style Guide'!$A$1</f>
        <v>Style Guide</v>
      </c>
      <c r="D8" s="104" t="str">
        <f ca="1">Index!$A$1</f>
        <v>Index</v>
      </c>
    </row>
    <row r="9" spans="1:11" x14ac:dyDescent="0.25">
      <c r="B9" t="s">
        <v>129</v>
      </c>
      <c r="D9" t="s">
        <v>130</v>
      </c>
    </row>
    <row r="10" spans="1:11" x14ac:dyDescent="0.25"/>
    <row r="11" spans="1:11" x14ac:dyDescent="0.25">
      <c r="B11" s="106" t="str">
        <f ca="1">$A$1</f>
        <v>ToC</v>
      </c>
      <c r="D11" s="104" t="str">
        <f ca="1">'Calcs-WR'!$A$1</f>
        <v>Calcs-WR</v>
      </c>
    </row>
    <row r="12" spans="1:11" x14ac:dyDescent="0.25">
      <c r="B12" t="s">
        <v>131</v>
      </c>
      <c r="D12" t="s">
        <v>132</v>
      </c>
    </row>
    <row r="13" spans="1:11" x14ac:dyDescent="0.25"/>
    <row r="14" spans="1:11" x14ac:dyDescent="0.25">
      <c r="B14" s="306" t="s">
        <v>133</v>
      </c>
      <c r="D14" s="104" t="str">
        <f ca="1">'Calcs-WN'!$A$1</f>
        <v>Calcs-WN</v>
      </c>
    </row>
    <row r="15" spans="1:11" x14ac:dyDescent="0.25">
      <c r="B15" s="305" t="s">
        <v>134</v>
      </c>
      <c r="D15" t="s">
        <v>135</v>
      </c>
    </row>
    <row r="16" spans="1:11" x14ac:dyDescent="0.25"/>
    <row r="17" spans="1:4" x14ac:dyDescent="0.25">
      <c r="B17" s="103" t="str">
        <f ca="1">InpR!$A$1</f>
        <v>InpR</v>
      </c>
      <c r="D17" s="104" t="str">
        <f ca="1">'Calcs-WWN'!$A$1</f>
        <v>Calcs-WWN</v>
      </c>
    </row>
    <row r="18" spans="1:4" x14ac:dyDescent="0.25">
      <c r="B18" t="s">
        <v>136</v>
      </c>
      <c r="D18" t="s">
        <v>137</v>
      </c>
    </row>
    <row r="19" spans="1:4" x14ac:dyDescent="0.25"/>
    <row r="20" spans="1:4" x14ac:dyDescent="0.25">
      <c r="D20" s="104" t="str">
        <f ca="1">'Calcs-BR'!$A$1</f>
        <v>Calcs-BR</v>
      </c>
    </row>
    <row r="21" spans="1:4" x14ac:dyDescent="0.25">
      <c r="D21" t="s">
        <v>138</v>
      </c>
    </row>
    <row r="22" spans="1:4" x14ac:dyDescent="0.25"/>
    <row r="23" spans="1:4" x14ac:dyDescent="0.25">
      <c r="D23" s="104" t="str">
        <f ca="1">'Calcs-DMMY'!$A$1</f>
        <v>Calcs-DMMY</v>
      </c>
    </row>
    <row r="24" spans="1:4" x14ac:dyDescent="0.25">
      <c r="D24" t="s">
        <v>139</v>
      </c>
    </row>
    <row r="25" spans="1:4" x14ac:dyDescent="0.25"/>
    <row r="26" spans="1:4" x14ac:dyDescent="0.25"/>
    <row r="27" spans="1:4" x14ac:dyDescent="0.25"/>
    <row r="28" spans="1:4" x14ac:dyDescent="0.25"/>
    <row r="29" spans="1:4" s="1" customFormat="1" x14ac:dyDescent="0.25">
      <c r="A29" s="10" t="s">
        <v>121</v>
      </c>
    </row>
    <row r="30" spans="1:4" x14ac:dyDescent="0.25"/>
    <row r="79" spans="2:2" x14ac:dyDescent="0.25">
      <c r="B79" s="313"/>
    </row>
    <row r="80" spans="2:2"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sheetData>
  <pageMargins left="0.70866141732283472" right="0.70866141732283472" top="0.74803149606299213" bottom="0.74803149606299213" header="0.31496062992125984" footer="0.31496062992125984"/>
  <pageSetup paperSize="8" scale="92" fitToHeight="0" orientation="landscape" r:id="rId1"/>
  <headerFooter>
    <oddHeader>&amp;L&amp;F&amp;C&amp;A&amp;ROFFICIAL</oddHeader>
    <oddFooter>&amp;LPrinted on &amp;D at &amp;T&amp;CPage &amp;P of &amp;N&amp;ROFWAT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701B8-1F6F-44AA-9AFF-564A9395345A}">
  <sheetPr>
    <tabColor theme="5"/>
    <pageSetUpPr fitToPage="1"/>
  </sheetPr>
  <dimension ref="A1:B23"/>
  <sheetViews>
    <sheetView zoomScale="80" zoomScaleNormal="80" workbookViewId="0"/>
  </sheetViews>
  <sheetFormatPr defaultRowHeight="13.2" x14ac:dyDescent="0.25"/>
  <cols>
    <col min="1" max="1" width="18.77734375" bestFit="1" customWidth="1"/>
    <col min="2" max="2" width="16.88671875" bestFit="1" customWidth="1"/>
  </cols>
  <sheetData>
    <row r="1" spans="1:2" s="123" customFormat="1" ht="24.6" x14ac:dyDescent="0.4">
      <c r="A1" s="118" t="str">
        <f ca="1" xml:space="preserve"> RIGHT(CELL("filename", $A$1), LEN(CELL("filename", $A$1)) - SEARCH("]", CELL("filename", $A$1)))</f>
        <v>Validation</v>
      </c>
      <c r="B1" s="122"/>
    </row>
    <row r="2" spans="1:2" x14ac:dyDescent="0.25">
      <c r="A2" s="307"/>
      <c r="B2" s="307"/>
    </row>
    <row r="3" spans="1:2" x14ac:dyDescent="0.25">
      <c r="A3" s="308" t="s">
        <v>140</v>
      </c>
      <c r="B3" s="308" t="s">
        <v>141</v>
      </c>
    </row>
    <row r="4" spans="1:2" x14ac:dyDescent="0.25">
      <c r="A4" s="309" t="s">
        <v>142</v>
      </c>
      <c r="B4" s="310" t="s">
        <v>142</v>
      </c>
    </row>
    <row r="5" spans="1:2" x14ac:dyDescent="0.25">
      <c r="A5" s="309" t="s">
        <v>143</v>
      </c>
      <c r="B5" s="309" t="s">
        <v>144</v>
      </c>
    </row>
    <row r="6" spans="1:2" x14ac:dyDescent="0.25">
      <c r="A6" s="309" t="s">
        <v>145</v>
      </c>
      <c r="B6" s="309" t="s">
        <v>146</v>
      </c>
    </row>
    <row r="7" spans="1:2" x14ac:dyDescent="0.25">
      <c r="A7" s="309" t="s">
        <v>147</v>
      </c>
      <c r="B7" s="309" t="s">
        <v>148</v>
      </c>
    </row>
    <row r="8" spans="1:2" x14ac:dyDescent="0.25">
      <c r="A8" s="309" t="s">
        <v>149</v>
      </c>
      <c r="B8" s="309" t="s">
        <v>150</v>
      </c>
    </row>
    <row r="9" spans="1:2" x14ac:dyDescent="0.25">
      <c r="A9" s="309" t="s">
        <v>151</v>
      </c>
      <c r="B9" s="309" t="s">
        <v>152</v>
      </c>
    </row>
    <row r="10" spans="1:2" x14ac:dyDescent="0.25">
      <c r="A10" s="309" t="s">
        <v>153</v>
      </c>
      <c r="B10" s="309" t="s">
        <v>154</v>
      </c>
    </row>
    <row r="11" spans="1:2" x14ac:dyDescent="0.25">
      <c r="A11" s="309" t="s">
        <v>155</v>
      </c>
      <c r="B11" s="309" t="s">
        <v>156</v>
      </c>
    </row>
    <row r="12" spans="1:2" x14ac:dyDescent="0.25">
      <c r="A12" s="309" t="s">
        <v>157</v>
      </c>
      <c r="B12" s="309" t="s">
        <v>158</v>
      </c>
    </row>
    <row r="13" spans="1:2" x14ac:dyDescent="0.25">
      <c r="A13" s="309" t="s">
        <v>159</v>
      </c>
      <c r="B13" s="309" t="s">
        <v>160</v>
      </c>
    </row>
    <row r="14" spans="1:2" x14ac:dyDescent="0.25">
      <c r="A14" s="309" t="s">
        <v>161</v>
      </c>
      <c r="B14" s="309" t="s">
        <v>162</v>
      </c>
    </row>
    <row r="15" spans="1:2" x14ac:dyDescent="0.25">
      <c r="A15" s="309" t="s">
        <v>163</v>
      </c>
      <c r="B15" s="309" t="s">
        <v>164</v>
      </c>
    </row>
    <row r="16" spans="1:2" x14ac:dyDescent="0.25">
      <c r="A16" s="309" t="s">
        <v>165</v>
      </c>
      <c r="B16" s="309" t="s">
        <v>166</v>
      </c>
    </row>
    <row r="17" spans="1:2" x14ac:dyDescent="0.25">
      <c r="A17" s="309" t="s">
        <v>167</v>
      </c>
      <c r="B17" s="309" t="s">
        <v>168</v>
      </c>
    </row>
    <row r="18" spans="1:2" x14ac:dyDescent="0.25">
      <c r="A18" s="309" t="s">
        <v>169</v>
      </c>
      <c r="B18" s="309" t="s">
        <v>170</v>
      </c>
    </row>
    <row r="19" spans="1:2" x14ac:dyDescent="0.25">
      <c r="A19" s="309" t="s">
        <v>171</v>
      </c>
      <c r="B19" s="309" t="s">
        <v>172</v>
      </c>
    </row>
    <row r="20" spans="1:2" x14ac:dyDescent="0.25">
      <c r="A20" s="309" t="s">
        <v>173</v>
      </c>
      <c r="B20" s="309" t="s">
        <v>174</v>
      </c>
    </row>
    <row r="21" spans="1:2" x14ac:dyDescent="0.25">
      <c r="A21" s="309" t="s">
        <v>175</v>
      </c>
      <c r="B21" s="309" t="s">
        <v>176</v>
      </c>
    </row>
    <row r="22" spans="1:2" x14ac:dyDescent="0.25">
      <c r="A22" s="307"/>
      <c r="B22" s="307"/>
    </row>
    <row r="23" spans="1:2" ht="13.8" x14ac:dyDescent="0.25">
      <c r="A23" s="311"/>
      <c r="B23" s="312"/>
    </row>
  </sheetData>
  <pageMargins left="0.70866141732283472" right="0.70866141732283472" top="0.74803149606299213" bottom="0.74803149606299213" header="0.31496062992125984" footer="0.31496062992125984"/>
  <pageSetup paperSize="8" fitToHeight="0" orientation="landscape" r:id="rId1"/>
  <headerFooter>
    <oddHeader>&amp;L&amp;F&amp;C&amp;A&amp;ROFFICIAL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03C2C-E689-4085-B69E-DDD9E83AFE1D}">
  <sheetPr>
    <pageSetUpPr fitToPage="1"/>
  </sheetPr>
  <dimension ref="A1:M53"/>
  <sheetViews>
    <sheetView zoomScale="80" zoomScaleNormal="80" workbookViewId="0">
      <selection activeCell="E30" sqref="E30"/>
    </sheetView>
  </sheetViews>
  <sheetFormatPr defaultRowHeight="13.2" x14ac:dyDescent="0.25"/>
  <cols>
    <col min="2" max="2" width="28.33203125" bestFit="1" customWidth="1"/>
    <col min="3" max="3" width="92" bestFit="1" customWidth="1"/>
  </cols>
  <sheetData>
    <row r="1" spans="1:13" ht="14.4" x14ac:dyDescent="0.3">
      <c r="C1" s="360" t="s">
        <v>0</v>
      </c>
      <c r="E1" s="360" t="s">
        <v>679</v>
      </c>
    </row>
    <row r="2" spans="1:13" ht="14.4" x14ac:dyDescent="0.3">
      <c r="A2" s="359" t="s">
        <v>141</v>
      </c>
      <c r="B2" s="359" t="s">
        <v>177</v>
      </c>
      <c r="C2" s="359" t="s">
        <v>178</v>
      </c>
      <c r="D2" s="359" t="s">
        <v>179</v>
      </c>
      <c r="E2" s="359" t="s">
        <v>180</v>
      </c>
      <c r="F2" s="359" t="s">
        <v>181</v>
      </c>
      <c r="G2" s="359" t="s">
        <v>182</v>
      </c>
      <c r="H2" s="359" t="s">
        <v>183</v>
      </c>
      <c r="I2" s="359" t="s">
        <v>184</v>
      </c>
      <c r="J2" s="359" t="s">
        <v>185</v>
      </c>
      <c r="K2" s="359" t="s">
        <v>186</v>
      </c>
      <c r="L2" s="359" t="s">
        <v>187</v>
      </c>
      <c r="M2" s="359" t="s">
        <v>188</v>
      </c>
    </row>
    <row r="4" spans="1:13" x14ac:dyDescent="0.25">
      <c r="A4" t="s">
        <v>170</v>
      </c>
      <c r="B4" t="s">
        <v>189</v>
      </c>
      <c r="C4" t="s">
        <v>190</v>
      </c>
      <c r="D4" t="s">
        <v>191</v>
      </c>
      <c r="E4" t="s">
        <v>192</v>
      </c>
      <c r="F4" s="314">
        <v>270.60000000000002</v>
      </c>
      <c r="G4" s="314">
        <v>279.7</v>
      </c>
      <c r="H4" s="314">
        <v>288.2</v>
      </c>
      <c r="I4" s="314">
        <v>292.60000000000002</v>
      </c>
      <c r="J4" s="314">
        <v>301.10000000000002</v>
      </c>
      <c r="K4" s="314">
        <v>334.6</v>
      </c>
      <c r="L4" s="314">
        <v>372.8</v>
      </c>
      <c r="M4" s="314">
        <v>390.99361237138601</v>
      </c>
    </row>
    <row r="5" spans="1:13" x14ac:dyDescent="0.25">
      <c r="A5" t="s">
        <v>170</v>
      </c>
      <c r="B5" t="s">
        <v>193</v>
      </c>
      <c r="C5" t="s">
        <v>194</v>
      </c>
      <c r="D5" t="s">
        <v>191</v>
      </c>
      <c r="E5" t="s">
        <v>192</v>
      </c>
      <c r="F5" s="314">
        <v>271.7</v>
      </c>
      <c r="G5" s="314">
        <v>280.7</v>
      </c>
      <c r="H5" s="314">
        <v>289.2</v>
      </c>
      <c r="I5" s="314">
        <v>292.2</v>
      </c>
      <c r="J5" s="314">
        <v>301.89999999999998</v>
      </c>
      <c r="K5" s="314">
        <v>337.1</v>
      </c>
      <c r="L5" s="314">
        <v>375.3</v>
      </c>
      <c r="M5" s="314">
        <v>391.88592086503041</v>
      </c>
    </row>
    <row r="6" spans="1:13" x14ac:dyDescent="0.25">
      <c r="A6" t="s">
        <v>170</v>
      </c>
      <c r="B6" t="s">
        <v>195</v>
      </c>
      <c r="C6" t="s">
        <v>196</v>
      </c>
      <c r="D6" t="s">
        <v>191</v>
      </c>
      <c r="E6" t="s">
        <v>192</v>
      </c>
      <c r="F6" s="314">
        <v>272.3</v>
      </c>
      <c r="G6" s="314">
        <v>281.5</v>
      </c>
      <c r="H6" s="314">
        <v>289.60000000000002</v>
      </c>
      <c r="I6" s="314">
        <v>292.7</v>
      </c>
      <c r="J6" s="314">
        <v>304</v>
      </c>
      <c r="K6" s="314">
        <v>340</v>
      </c>
      <c r="L6" s="314">
        <v>376.4</v>
      </c>
      <c r="M6" s="314">
        <v>392.7802657460291</v>
      </c>
    </row>
    <row r="7" spans="1:13" x14ac:dyDescent="0.25">
      <c r="A7" t="s">
        <v>170</v>
      </c>
      <c r="B7" t="s">
        <v>197</v>
      </c>
      <c r="C7" t="s">
        <v>198</v>
      </c>
      <c r="D7" t="s">
        <v>191</v>
      </c>
      <c r="E7" t="s">
        <v>192</v>
      </c>
      <c r="F7" s="314">
        <v>272.89999999999998</v>
      </c>
      <c r="G7" s="314">
        <v>281.7</v>
      </c>
      <c r="H7" s="314">
        <v>289.5</v>
      </c>
      <c r="I7" s="314">
        <v>294.2</v>
      </c>
      <c r="J7" s="314">
        <v>305.5</v>
      </c>
      <c r="K7" s="314">
        <v>343.2</v>
      </c>
      <c r="L7" s="314">
        <v>374.2</v>
      </c>
      <c r="M7" s="314">
        <v>391.35560490414883</v>
      </c>
    </row>
    <row r="8" spans="1:13" x14ac:dyDescent="0.25">
      <c r="A8" t="s">
        <v>170</v>
      </c>
      <c r="B8" t="s">
        <v>199</v>
      </c>
      <c r="C8" t="s">
        <v>200</v>
      </c>
      <c r="D8" t="s">
        <v>191</v>
      </c>
      <c r="E8" t="s">
        <v>192</v>
      </c>
      <c r="F8" s="314">
        <v>274.7</v>
      </c>
      <c r="G8" s="314">
        <v>284.2</v>
      </c>
      <c r="H8" s="314">
        <v>291.7</v>
      </c>
      <c r="I8" s="314">
        <v>293.3</v>
      </c>
      <c r="J8" s="314">
        <v>307.39999999999998</v>
      </c>
      <c r="K8" s="314">
        <v>345.2</v>
      </c>
      <c r="L8" s="314">
        <v>376.6</v>
      </c>
      <c r="M8" s="314">
        <v>389.93611147695663</v>
      </c>
    </row>
    <row r="9" spans="1:13" x14ac:dyDescent="0.25">
      <c r="A9" t="s">
        <v>170</v>
      </c>
      <c r="B9" t="s">
        <v>201</v>
      </c>
      <c r="C9" t="s">
        <v>202</v>
      </c>
      <c r="D9" t="s">
        <v>191</v>
      </c>
      <c r="E9" t="s">
        <v>192</v>
      </c>
      <c r="F9" s="314">
        <v>275.10000000000002</v>
      </c>
      <c r="G9" s="314">
        <v>284.10000000000002</v>
      </c>
      <c r="H9" s="314">
        <v>291</v>
      </c>
      <c r="I9" s="314">
        <v>294.3</v>
      </c>
      <c r="J9" s="314">
        <v>308.60000000000002</v>
      </c>
      <c r="K9" s="314">
        <v>347.6</v>
      </c>
      <c r="L9" s="314">
        <v>378.4</v>
      </c>
      <c r="M9" s="314">
        <v>388.52176672162346</v>
      </c>
    </row>
    <row r="10" spans="1:13" x14ac:dyDescent="0.25">
      <c r="A10" t="s">
        <v>170</v>
      </c>
      <c r="B10" t="s">
        <v>203</v>
      </c>
      <c r="C10" t="s">
        <v>204</v>
      </c>
      <c r="D10" t="s">
        <v>191</v>
      </c>
      <c r="E10" t="s">
        <v>192</v>
      </c>
      <c r="F10" s="314">
        <v>275.3</v>
      </c>
      <c r="G10" s="314">
        <v>284.5</v>
      </c>
      <c r="H10" s="314">
        <v>290.39999999999998</v>
      </c>
      <c r="I10" s="314">
        <v>294.3</v>
      </c>
      <c r="J10" s="314">
        <v>312</v>
      </c>
      <c r="K10" s="314">
        <v>356.2</v>
      </c>
      <c r="L10" s="314">
        <v>377.8</v>
      </c>
      <c r="M10" s="314">
        <v>388.28575968822275</v>
      </c>
    </row>
    <row r="11" spans="1:13" x14ac:dyDescent="0.25">
      <c r="A11" t="s">
        <v>170</v>
      </c>
      <c r="B11" t="s">
        <v>205</v>
      </c>
      <c r="C11" t="s">
        <v>206</v>
      </c>
      <c r="D11" t="s">
        <v>191</v>
      </c>
      <c r="E11" t="s">
        <v>192</v>
      </c>
      <c r="F11" s="314">
        <v>275.8</v>
      </c>
      <c r="G11" s="314">
        <v>284.60000000000002</v>
      </c>
      <c r="H11" s="314">
        <v>291</v>
      </c>
      <c r="I11" s="314">
        <v>293.5</v>
      </c>
      <c r="J11" s="314">
        <v>314.3</v>
      </c>
      <c r="K11" s="314">
        <v>358.3</v>
      </c>
      <c r="L11" s="314">
        <v>377.3</v>
      </c>
      <c r="M11" s="314">
        <v>388.04989601698236</v>
      </c>
    </row>
    <row r="12" spans="1:13" x14ac:dyDescent="0.25">
      <c r="A12" t="s">
        <v>170</v>
      </c>
      <c r="B12" t="s">
        <v>207</v>
      </c>
      <c r="C12" t="s">
        <v>208</v>
      </c>
      <c r="D12" t="s">
        <v>191</v>
      </c>
      <c r="E12" t="s">
        <v>192</v>
      </c>
      <c r="F12" s="314">
        <v>278.10000000000002</v>
      </c>
      <c r="G12" s="314">
        <v>285.60000000000002</v>
      </c>
      <c r="H12" s="314">
        <v>291.89999999999998</v>
      </c>
      <c r="I12" s="314">
        <v>295.39999999999998</v>
      </c>
      <c r="J12" s="314">
        <v>317.7</v>
      </c>
      <c r="K12" s="314">
        <v>360.4</v>
      </c>
      <c r="L12" s="314">
        <v>379</v>
      </c>
      <c r="M12" s="314">
        <v>387.8141756208172</v>
      </c>
    </row>
    <row r="13" spans="1:13" x14ac:dyDescent="0.25">
      <c r="A13" t="s">
        <v>170</v>
      </c>
      <c r="B13" t="s">
        <v>209</v>
      </c>
      <c r="C13" t="s">
        <v>210</v>
      </c>
      <c r="D13" t="s">
        <v>191</v>
      </c>
      <c r="E13" t="s">
        <v>192</v>
      </c>
      <c r="F13" s="314">
        <v>276</v>
      </c>
      <c r="G13" s="314">
        <v>283</v>
      </c>
      <c r="H13" s="314">
        <v>290.60000000000002</v>
      </c>
      <c r="I13" s="314">
        <v>294.60000000000002</v>
      </c>
      <c r="J13" s="314">
        <v>317.7</v>
      </c>
      <c r="K13" s="314">
        <v>360.3</v>
      </c>
      <c r="L13" s="314">
        <v>378</v>
      </c>
      <c r="M13" s="314">
        <v>389.16094903409009</v>
      </c>
    </row>
    <row r="14" spans="1:13" x14ac:dyDescent="0.25">
      <c r="A14" t="s">
        <v>170</v>
      </c>
      <c r="B14" t="s">
        <v>211</v>
      </c>
      <c r="C14" t="s">
        <v>212</v>
      </c>
      <c r="D14" t="s">
        <v>191</v>
      </c>
      <c r="E14" t="s">
        <v>192</v>
      </c>
      <c r="F14" s="314">
        <v>278.10000000000002</v>
      </c>
      <c r="G14" s="314">
        <v>285</v>
      </c>
      <c r="H14" s="314">
        <v>292</v>
      </c>
      <c r="I14" s="314">
        <v>296</v>
      </c>
      <c r="J14" s="314">
        <v>320.2</v>
      </c>
      <c r="K14" s="314">
        <v>364.5</v>
      </c>
      <c r="L14" s="314">
        <v>384.00398548388318</v>
      </c>
      <c r="M14" s="314">
        <v>390.51239942603144</v>
      </c>
    </row>
    <row r="15" spans="1:13" x14ac:dyDescent="0.25">
      <c r="A15" t="s">
        <v>170</v>
      </c>
      <c r="B15" t="s">
        <v>213</v>
      </c>
      <c r="C15" t="s">
        <v>214</v>
      </c>
      <c r="D15" t="s">
        <v>191</v>
      </c>
      <c r="E15" t="s">
        <v>192</v>
      </c>
      <c r="F15" s="314">
        <v>278.3</v>
      </c>
      <c r="G15" s="314">
        <v>285.10000000000002</v>
      </c>
      <c r="H15" s="314">
        <v>292.60000000000002</v>
      </c>
      <c r="I15" s="314">
        <v>296.89999999999998</v>
      </c>
      <c r="J15" s="314">
        <v>323.5</v>
      </c>
      <c r="K15" s="314">
        <v>367.2</v>
      </c>
      <c r="L15" s="314">
        <v>390.10333562832369</v>
      </c>
      <c r="M15" s="314">
        <v>391.86854303851925</v>
      </c>
    </row>
    <row r="16" spans="1:13" x14ac:dyDescent="0.25">
      <c r="A16" t="s">
        <v>170</v>
      </c>
      <c r="B16" t="s">
        <v>215</v>
      </c>
      <c r="C16" t="s">
        <v>216</v>
      </c>
      <c r="D16" t="s">
        <v>191</v>
      </c>
      <c r="E16" t="s">
        <v>192</v>
      </c>
      <c r="F16" s="314">
        <v>103.2</v>
      </c>
      <c r="G16" s="314">
        <v>105.5</v>
      </c>
      <c r="H16" s="314">
        <v>107.6</v>
      </c>
      <c r="I16" s="314">
        <v>108.6</v>
      </c>
      <c r="J16" s="314">
        <v>110.4</v>
      </c>
      <c r="K16" s="314">
        <v>119</v>
      </c>
      <c r="L16" s="314">
        <v>128.30000000000001</v>
      </c>
      <c r="M16" s="314">
        <v>130.78040132655698</v>
      </c>
    </row>
    <row r="17" spans="1:13" x14ac:dyDescent="0.25">
      <c r="A17" t="s">
        <v>170</v>
      </c>
      <c r="B17" t="s">
        <v>217</v>
      </c>
      <c r="C17" t="s">
        <v>218</v>
      </c>
      <c r="D17" t="s">
        <v>191</v>
      </c>
      <c r="E17" t="s">
        <v>192</v>
      </c>
      <c r="F17" s="314">
        <v>103.5</v>
      </c>
      <c r="G17" s="314">
        <v>105.9</v>
      </c>
      <c r="H17" s="314">
        <v>107.9</v>
      </c>
      <c r="I17" s="314">
        <v>108.6</v>
      </c>
      <c r="J17" s="314">
        <v>111</v>
      </c>
      <c r="K17" s="314">
        <v>119.7</v>
      </c>
      <c r="L17" s="314">
        <v>129.1</v>
      </c>
      <c r="M17" s="314">
        <v>131.04157478721001</v>
      </c>
    </row>
    <row r="18" spans="1:13" x14ac:dyDescent="0.25">
      <c r="A18" t="s">
        <v>170</v>
      </c>
      <c r="B18" t="s">
        <v>219</v>
      </c>
      <c r="C18" t="s">
        <v>220</v>
      </c>
      <c r="D18" t="s">
        <v>191</v>
      </c>
      <c r="E18" t="s">
        <v>192</v>
      </c>
      <c r="F18" s="314">
        <v>103.5</v>
      </c>
      <c r="G18" s="314">
        <v>105.9</v>
      </c>
      <c r="H18" s="314">
        <v>107.9</v>
      </c>
      <c r="I18" s="314">
        <v>108.8</v>
      </c>
      <c r="J18" s="314">
        <v>111.4</v>
      </c>
      <c r="K18" s="314">
        <v>120.5</v>
      </c>
      <c r="L18" s="314">
        <v>129.4</v>
      </c>
      <c r="M18" s="314">
        <v>131.30326982124757</v>
      </c>
    </row>
    <row r="19" spans="1:13" x14ac:dyDescent="0.25">
      <c r="A19" t="s">
        <v>170</v>
      </c>
      <c r="B19" t="s">
        <v>221</v>
      </c>
      <c r="C19" t="s">
        <v>222</v>
      </c>
      <c r="D19" t="s">
        <v>191</v>
      </c>
      <c r="E19" t="s">
        <v>192</v>
      </c>
      <c r="F19" s="314">
        <v>103.5</v>
      </c>
      <c r="G19" s="314">
        <v>105.9</v>
      </c>
      <c r="H19" s="314">
        <v>108</v>
      </c>
      <c r="I19" s="314">
        <v>109.2</v>
      </c>
      <c r="J19" s="314">
        <v>111.4</v>
      </c>
      <c r="K19" s="314">
        <v>121.2</v>
      </c>
      <c r="L19" s="314">
        <v>129</v>
      </c>
      <c r="M19" s="314">
        <v>131.56548747027162</v>
      </c>
    </row>
    <row r="20" spans="1:13" x14ac:dyDescent="0.25">
      <c r="A20" t="s">
        <v>170</v>
      </c>
      <c r="B20" t="s">
        <v>223</v>
      </c>
      <c r="C20" t="s">
        <v>224</v>
      </c>
      <c r="D20" t="s">
        <v>191</v>
      </c>
      <c r="E20" t="s">
        <v>192</v>
      </c>
      <c r="F20" s="314">
        <v>104</v>
      </c>
      <c r="G20" s="314">
        <v>106.5</v>
      </c>
      <c r="H20" s="314">
        <v>108.3</v>
      </c>
      <c r="I20" s="314">
        <v>108.8</v>
      </c>
      <c r="J20" s="314">
        <v>112.1</v>
      </c>
      <c r="K20" s="314">
        <v>121.8</v>
      </c>
      <c r="L20" s="314">
        <v>129.4</v>
      </c>
      <c r="M20" s="314">
        <v>131.82822877796431</v>
      </c>
    </row>
    <row r="21" spans="1:13" x14ac:dyDescent="0.25">
      <c r="A21" t="s">
        <v>170</v>
      </c>
      <c r="B21" t="s">
        <v>225</v>
      </c>
      <c r="C21" t="s">
        <v>226</v>
      </c>
      <c r="D21" t="s">
        <v>191</v>
      </c>
      <c r="E21" t="s">
        <v>192</v>
      </c>
      <c r="F21" s="314">
        <v>104.3</v>
      </c>
      <c r="G21" s="314">
        <v>106.6</v>
      </c>
      <c r="H21" s="314">
        <v>108.4</v>
      </c>
      <c r="I21" s="314">
        <v>109.2</v>
      </c>
      <c r="J21" s="314">
        <v>112.4</v>
      </c>
      <c r="K21" s="314">
        <v>122.3</v>
      </c>
      <c r="L21" s="314">
        <v>130.1</v>
      </c>
      <c r="M21" s="314">
        <v>132.09149479009199</v>
      </c>
    </row>
    <row r="22" spans="1:13" x14ac:dyDescent="0.25">
      <c r="A22" t="s">
        <v>170</v>
      </c>
      <c r="B22" t="s">
        <v>227</v>
      </c>
      <c r="C22" t="s">
        <v>228</v>
      </c>
      <c r="D22" t="s">
        <v>191</v>
      </c>
      <c r="E22" t="s">
        <v>192</v>
      </c>
      <c r="F22" s="314">
        <v>104.4</v>
      </c>
      <c r="G22" s="314">
        <v>106.7</v>
      </c>
      <c r="H22" s="314">
        <v>108.3</v>
      </c>
      <c r="I22" s="314">
        <v>109.2</v>
      </c>
      <c r="J22" s="314">
        <v>113.4</v>
      </c>
      <c r="K22" s="314">
        <v>124.3</v>
      </c>
      <c r="L22" s="314">
        <v>130.19999999999999</v>
      </c>
      <c r="M22" s="314">
        <v>132.35528655450946</v>
      </c>
    </row>
    <row r="23" spans="1:13" x14ac:dyDescent="0.25">
      <c r="A23" t="s">
        <v>170</v>
      </c>
      <c r="B23" t="s">
        <v>229</v>
      </c>
      <c r="C23" t="s">
        <v>230</v>
      </c>
      <c r="D23" t="s">
        <v>191</v>
      </c>
      <c r="E23" t="s">
        <v>192</v>
      </c>
      <c r="F23" s="314">
        <v>104.7</v>
      </c>
      <c r="G23" s="314">
        <v>106.9</v>
      </c>
      <c r="H23" s="314">
        <v>108.5</v>
      </c>
      <c r="I23" s="314">
        <v>109.1</v>
      </c>
      <c r="J23" s="314">
        <v>114.1</v>
      </c>
      <c r="K23" s="314">
        <v>124.8</v>
      </c>
      <c r="L23" s="314">
        <v>130</v>
      </c>
      <c r="M23" s="314">
        <v>132.61960512116417</v>
      </c>
    </row>
    <row r="24" spans="1:13" x14ac:dyDescent="0.25">
      <c r="A24" t="s">
        <v>170</v>
      </c>
      <c r="B24" t="s">
        <v>231</v>
      </c>
      <c r="C24" t="s">
        <v>232</v>
      </c>
      <c r="D24" t="s">
        <v>191</v>
      </c>
      <c r="E24" t="s">
        <v>192</v>
      </c>
      <c r="F24" s="314">
        <v>105</v>
      </c>
      <c r="G24" s="314">
        <v>107.1</v>
      </c>
      <c r="H24" s="314">
        <v>108.5</v>
      </c>
      <c r="I24" s="314">
        <v>109.4</v>
      </c>
      <c r="J24" s="314">
        <v>114.7</v>
      </c>
      <c r="K24" s="314">
        <v>125.3</v>
      </c>
      <c r="L24" s="314">
        <v>130.5</v>
      </c>
      <c r="M24" s="314">
        <v>132.88445154210032</v>
      </c>
    </row>
    <row r="25" spans="1:13" x14ac:dyDescent="0.25">
      <c r="A25" t="s">
        <v>170</v>
      </c>
      <c r="B25" t="s">
        <v>233</v>
      </c>
      <c r="C25" t="s">
        <v>234</v>
      </c>
      <c r="D25" t="s">
        <v>191</v>
      </c>
      <c r="E25" t="s">
        <v>192</v>
      </c>
      <c r="F25" s="314">
        <v>104.5</v>
      </c>
      <c r="G25" s="314">
        <v>106.4</v>
      </c>
      <c r="H25" s="314">
        <v>108.3</v>
      </c>
      <c r="I25" s="314">
        <v>109.3</v>
      </c>
      <c r="J25" s="314">
        <v>114.6</v>
      </c>
      <c r="K25" s="314">
        <v>124.8</v>
      </c>
      <c r="L25" s="314">
        <v>130</v>
      </c>
      <c r="M25" s="314">
        <v>132.95933237383022</v>
      </c>
    </row>
    <row r="26" spans="1:13" x14ac:dyDescent="0.25">
      <c r="A26" t="s">
        <v>170</v>
      </c>
      <c r="B26" t="s">
        <v>235</v>
      </c>
      <c r="C26" t="s">
        <v>236</v>
      </c>
      <c r="D26" t="s">
        <v>191</v>
      </c>
      <c r="E26" t="s">
        <v>192</v>
      </c>
      <c r="F26" s="314">
        <v>104.9</v>
      </c>
      <c r="G26" s="314">
        <v>106.8</v>
      </c>
      <c r="H26" s="314">
        <v>108.6</v>
      </c>
      <c r="I26" s="314">
        <v>109.4</v>
      </c>
      <c r="J26" s="314">
        <v>115.4</v>
      </c>
      <c r="K26" s="314">
        <v>126</v>
      </c>
      <c r="L26" s="314">
        <v>130.25961496937231</v>
      </c>
      <c r="M26" s="314">
        <v>133.03425540115859</v>
      </c>
    </row>
    <row r="27" spans="1:13" x14ac:dyDescent="0.25">
      <c r="A27" t="s">
        <v>170</v>
      </c>
      <c r="B27" t="s">
        <v>237</v>
      </c>
      <c r="C27" t="s">
        <v>238</v>
      </c>
      <c r="D27" t="s">
        <v>191</v>
      </c>
      <c r="E27" t="s">
        <v>192</v>
      </c>
      <c r="F27" s="314">
        <v>105.1</v>
      </c>
      <c r="G27" s="314">
        <v>107</v>
      </c>
      <c r="H27" s="314">
        <v>108.6</v>
      </c>
      <c r="I27" s="314">
        <v>109.7</v>
      </c>
      <c r="J27" s="314">
        <v>116.5</v>
      </c>
      <c r="K27" s="314">
        <v>126.8</v>
      </c>
      <c r="L27" s="314">
        <v>130.51974839976248</v>
      </c>
      <c r="M27" s="314">
        <v>133.1092206478628</v>
      </c>
    </row>
    <row r="30" spans="1:13" x14ac:dyDescent="0.25">
      <c r="L30" s="361">
        <f t="shared" ref="L30:M32" si="0">+L4/K4-1</f>
        <v>0.11416616855947392</v>
      </c>
      <c r="M30" s="361">
        <f t="shared" si="0"/>
        <v>4.8802608292344507E-2</v>
      </c>
    </row>
    <row r="31" spans="1:13" x14ac:dyDescent="0.25">
      <c r="L31" s="361">
        <f t="shared" si="0"/>
        <v>0.11331948976564821</v>
      </c>
      <c r="M31" s="361">
        <f t="shared" si="0"/>
        <v>4.4193767292913355E-2</v>
      </c>
    </row>
    <row r="32" spans="1:13" x14ac:dyDescent="0.25">
      <c r="L32" s="361">
        <f t="shared" si="0"/>
        <v>0.10705882352941165</v>
      </c>
      <c r="M32" s="361">
        <f t="shared" si="0"/>
        <v>4.3518240557994581E-2</v>
      </c>
    </row>
    <row r="33" spans="12:13" x14ac:dyDescent="0.25">
      <c r="L33" s="361">
        <f>+L7/K7-1</f>
        <v>9.0326340326340349E-2</v>
      </c>
      <c r="M33" s="361">
        <f>+M7/L7-1</f>
        <v>4.5846084725143843E-2</v>
      </c>
    </row>
    <row r="34" spans="12:13" x14ac:dyDescent="0.25">
      <c r="L34" s="361">
        <f>+L8/K8-1</f>
        <v>9.0961761297798427E-2</v>
      </c>
      <c r="M34" s="361">
        <f>+M8/L8-1</f>
        <v>3.5411873279226347E-2</v>
      </c>
    </row>
    <row r="35" spans="12:13" x14ac:dyDescent="0.25">
      <c r="L35" s="361">
        <f>+L9/K9-1</f>
        <v>8.8607594936708667E-2</v>
      </c>
      <c r="M35" s="361">
        <f>+M9/L9-1</f>
        <v>2.674885497257784E-2</v>
      </c>
    </row>
    <row r="36" spans="12:13" x14ac:dyDescent="0.25">
      <c r="L36" s="361">
        <f>+L10/K10-1</f>
        <v>6.0640089837170175E-2</v>
      </c>
      <c r="M36" s="361">
        <f>+M10/L10-1</f>
        <v>2.7754790069409063E-2</v>
      </c>
    </row>
    <row r="37" spans="12:13" x14ac:dyDescent="0.25">
      <c r="L37" s="361">
        <f>+L11/K11-1</f>
        <v>5.3028188668713394E-2</v>
      </c>
      <c r="M37" s="361">
        <f>+M11/L11-1</f>
        <v>2.8491640649303873E-2</v>
      </c>
    </row>
    <row r="38" spans="12:13" x14ac:dyDescent="0.25">
      <c r="L38" s="361">
        <f>+L12/K12-1</f>
        <v>5.160932297447296E-2</v>
      </c>
      <c r="M38" s="361">
        <f>+M12/L12-1</f>
        <v>2.3256400054926685E-2</v>
      </c>
    </row>
    <row r="39" spans="12:13" x14ac:dyDescent="0.25">
      <c r="L39" s="361">
        <f>+L13/K13-1</f>
        <v>4.9125728559533677E-2</v>
      </c>
      <c r="M39" s="361">
        <f>+M13/L13-1</f>
        <v>2.9526320196005651E-2</v>
      </c>
    </row>
    <row r="40" spans="12:13" x14ac:dyDescent="0.25">
      <c r="L40" s="361">
        <f>+L14/K14-1</f>
        <v>5.3508876498993718E-2</v>
      </c>
      <c r="M40" s="362">
        <f>+M14/L14-1</f>
        <v>1.6948818731521875E-2</v>
      </c>
    </row>
    <row r="41" spans="12:13" x14ac:dyDescent="0.25">
      <c r="L41" s="363">
        <f>+L15/K15-1</f>
        <v>6.2372918377787911E-2</v>
      </c>
      <c r="M41" s="364">
        <f>+M15/L15-1</f>
        <v>4.5249738953203611E-3</v>
      </c>
    </row>
    <row r="42" spans="12:13" x14ac:dyDescent="0.25">
      <c r="L42" s="361">
        <f t="shared" ref="L42:M53" si="1">+L16/K16-1</f>
        <v>7.8151260504201847E-2</v>
      </c>
      <c r="M42" s="361">
        <f t="shared" si="1"/>
        <v>1.9332824057342046E-2</v>
      </c>
    </row>
    <row r="43" spans="12:13" x14ac:dyDescent="0.25">
      <c r="L43" s="361">
        <f t="shared" si="1"/>
        <v>7.8529657477025783E-2</v>
      </c>
      <c r="M43" s="361">
        <f t="shared" si="1"/>
        <v>1.5039308963671782E-2</v>
      </c>
    </row>
    <row r="44" spans="12:13" x14ac:dyDescent="0.25">
      <c r="L44" s="361">
        <f t="shared" si="1"/>
        <v>7.3858921161825686E-2</v>
      </c>
      <c r="M44" s="361">
        <f t="shared" si="1"/>
        <v>1.4708422111650465E-2</v>
      </c>
    </row>
    <row r="45" spans="12:13" x14ac:dyDescent="0.25">
      <c r="L45" s="361">
        <f t="shared" si="1"/>
        <v>6.4356435643564414E-2</v>
      </c>
      <c r="M45" s="361">
        <f t="shared" si="1"/>
        <v>1.9887499769547512E-2</v>
      </c>
    </row>
    <row r="46" spans="12:13" x14ac:dyDescent="0.25">
      <c r="L46" s="361">
        <f t="shared" si="1"/>
        <v>6.2397372742200474E-2</v>
      </c>
      <c r="M46" s="361">
        <f t="shared" si="1"/>
        <v>1.8765291947173912E-2</v>
      </c>
    </row>
    <row r="47" spans="12:13" x14ac:dyDescent="0.25">
      <c r="L47" s="361">
        <f t="shared" si="1"/>
        <v>6.3777596075224929E-2</v>
      </c>
      <c r="M47" s="361">
        <f t="shared" si="1"/>
        <v>1.5307415757817022E-2</v>
      </c>
    </row>
    <row r="48" spans="12:13" x14ac:dyDescent="0.25">
      <c r="L48" s="361">
        <f t="shared" si="1"/>
        <v>4.7465808527755282E-2</v>
      </c>
      <c r="M48" s="361">
        <f t="shared" si="1"/>
        <v>1.6553660172883733E-2</v>
      </c>
    </row>
    <row r="49" spans="12:13" x14ac:dyDescent="0.25">
      <c r="L49" s="361">
        <f t="shared" si="1"/>
        <v>4.1666666666666741E-2</v>
      </c>
      <c r="M49" s="361">
        <f t="shared" si="1"/>
        <v>2.0150808624339822E-2</v>
      </c>
    </row>
    <row r="50" spans="12:13" x14ac:dyDescent="0.25">
      <c r="L50" s="361">
        <f t="shared" si="1"/>
        <v>4.1500399042298408E-2</v>
      </c>
      <c r="M50" s="361">
        <f t="shared" si="1"/>
        <v>1.8271659326439149E-2</v>
      </c>
    </row>
    <row r="51" spans="12:13" x14ac:dyDescent="0.25">
      <c r="L51" s="361">
        <f t="shared" si="1"/>
        <v>4.1666666666666741E-2</v>
      </c>
      <c r="M51" s="361">
        <f t="shared" si="1"/>
        <v>2.2764095183309463E-2</v>
      </c>
    </row>
    <row r="52" spans="12:13" x14ac:dyDescent="0.25">
      <c r="L52" s="361">
        <f t="shared" si="1"/>
        <v>3.3806468010891377E-2</v>
      </c>
      <c r="M52" s="362">
        <f t="shared" si="1"/>
        <v>2.1300849326467475E-2</v>
      </c>
    </row>
    <row r="53" spans="12:13" x14ac:dyDescent="0.25">
      <c r="L53" s="361">
        <f t="shared" si="1"/>
        <v>2.9335555203174213E-2</v>
      </c>
      <c r="M53" s="362">
        <f t="shared" si="1"/>
        <v>1.9839696902947956E-2</v>
      </c>
    </row>
  </sheetData>
  <pageMargins left="0.70866141732283472" right="0.70866141732283472" top="0.74803149606299213" bottom="0.74803149606299213" header="0.31496062992125984" footer="0.31496062992125984"/>
  <pageSetup paperSize="8" fitToHeight="0" orientation="landscape" r:id="rId1"/>
  <headerFooter>
    <oddHeader>&amp;L&amp;F&amp;C&amp;A&amp;ROFFICIAL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6D61D-968F-4D0D-89AC-75765CFD4A27}">
  <sheetPr>
    <pageSetUpPr fitToPage="1"/>
  </sheetPr>
  <dimension ref="A1:P27"/>
  <sheetViews>
    <sheetView zoomScale="80" zoomScaleNormal="80" workbookViewId="0"/>
  </sheetViews>
  <sheetFormatPr defaultRowHeight="13.2" x14ac:dyDescent="0.25"/>
  <cols>
    <col min="1" max="1" width="8.88671875" bestFit="1" customWidth="1"/>
    <col min="2" max="2" width="29.109375" bestFit="1" customWidth="1"/>
    <col min="3" max="3" width="85.5546875" customWidth="1"/>
    <col min="4" max="4" width="4.88671875" bestFit="1" customWidth="1"/>
    <col min="5" max="5" width="16.21875" bestFit="1" customWidth="1"/>
    <col min="6" max="13" width="7.77734375" bestFit="1" customWidth="1"/>
    <col min="14" max="14" width="15.88671875" bestFit="1" customWidth="1"/>
    <col min="15" max="15" width="20" bestFit="1" customWidth="1"/>
    <col min="16" max="16" width="20.77734375" customWidth="1"/>
  </cols>
  <sheetData>
    <row r="1" spans="1:16" ht="24.6" x14ac:dyDescent="0.4">
      <c r="A1" s="123" t="str">
        <f ca="1" xml:space="preserve"> RIGHT(CELL("filename", $A$1), LEN(CELL("filename", $A$1)) - SEARCH("]", CELL("filename", $A$1)))</f>
        <v>InpOverride</v>
      </c>
      <c r="C1" s="340"/>
      <c r="E1" s="340"/>
    </row>
    <row r="2" spans="1:16" ht="28.8" x14ac:dyDescent="0.3">
      <c r="A2" s="341" t="s">
        <v>141</v>
      </c>
      <c r="B2" s="341" t="s">
        <v>177</v>
      </c>
      <c r="C2" s="341" t="s">
        <v>178</v>
      </c>
      <c r="D2" s="341" t="s">
        <v>179</v>
      </c>
      <c r="E2" s="341" t="s">
        <v>180</v>
      </c>
      <c r="F2" s="341" t="s">
        <v>181</v>
      </c>
      <c r="G2" s="341" t="s">
        <v>182</v>
      </c>
      <c r="H2" s="341" t="s">
        <v>183</v>
      </c>
      <c r="I2" s="341" t="s">
        <v>184</v>
      </c>
      <c r="J2" s="341" t="s">
        <v>185</v>
      </c>
      <c r="K2" s="341" t="s">
        <v>186</v>
      </c>
      <c r="L2" s="341" t="s">
        <v>187</v>
      </c>
      <c r="M2" s="341" t="s">
        <v>188</v>
      </c>
      <c r="N2" s="315" t="s">
        <v>239</v>
      </c>
      <c r="O2" s="315" t="s">
        <v>240</v>
      </c>
      <c r="P2" s="316" t="s">
        <v>241</v>
      </c>
    </row>
    <row r="3" spans="1:16" x14ac:dyDescent="0.25">
      <c r="N3" s="317"/>
      <c r="O3" s="317"/>
      <c r="P3" s="318"/>
    </row>
    <row r="4" spans="1:16" x14ac:dyDescent="0.25">
      <c r="A4" t="str">
        <f xml:space="preserve"> F_Inputs!A4</f>
        <v>PRT</v>
      </c>
      <c r="B4" t="str">
        <f xml:space="preserve"> F_Inputs!B4</f>
        <v>C_PR24FM01_BB3805AL_PR24</v>
      </c>
      <c r="C4" t="str">
        <f xml:space="preserve"> F_Inputs!C4</f>
        <v>Retail price index - for April</v>
      </c>
      <c r="D4" t="str">
        <f xml:space="preserve"> F_Inputs!D4</f>
        <v>nr</v>
      </c>
      <c r="E4" t="str">
        <f xml:space="preserve"> F_Inputs!E4</f>
        <v>Price Review 2024</v>
      </c>
      <c r="F4" s="314"/>
      <c r="G4" s="314"/>
      <c r="H4" s="314"/>
      <c r="I4" s="314"/>
      <c r="J4" s="314"/>
      <c r="K4" s="314"/>
      <c r="L4" s="314"/>
      <c r="M4" s="314"/>
      <c r="N4" s="319"/>
      <c r="O4" s="319"/>
      <c r="P4" s="320"/>
    </row>
    <row r="5" spans="1:16" x14ac:dyDescent="0.25">
      <c r="A5" t="str">
        <f xml:space="preserve"> F_Inputs!A5</f>
        <v>PRT</v>
      </c>
      <c r="B5" t="str">
        <f xml:space="preserve"> F_Inputs!B5</f>
        <v>C_PR24FM01_BB3805MY_PR24</v>
      </c>
      <c r="C5" t="str">
        <f xml:space="preserve"> F_Inputs!C5</f>
        <v>Retail price index - for May</v>
      </c>
      <c r="D5" t="str">
        <f xml:space="preserve"> F_Inputs!D5</f>
        <v>nr</v>
      </c>
      <c r="E5" t="str">
        <f xml:space="preserve"> F_Inputs!E5</f>
        <v>Price Review 2024</v>
      </c>
      <c r="F5" s="314"/>
      <c r="G5" s="314"/>
      <c r="H5" s="314"/>
      <c r="I5" s="314"/>
      <c r="J5" s="314"/>
      <c r="K5" s="314"/>
      <c r="L5" s="314"/>
      <c r="M5" s="314"/>
      <c r="N5" s="319"/>
      <c r="O5" s="319"/>
      <c r="P5" s="320"/>
    </row>
    <row r="6" spans="1:16" x14ac:dyDescent="0.25">
      <c r="A6" t="str">
        <f xml:space="preserve"> F_Inputs!A6</f>
        <v>PRT</v>
      </c>
      <c r="B6" t="str">
        <f xml:space="preserve"> F_Inputs!B6</f>
        <v>C_PR24FM01_BB3805JN_PR24</v>
      </c>
      <c r="C6" t="str">
        <f xml:space="preserve"> F_Inputs!C6</f>
        <v>Retail price index - for June</v>
      </c>
      <c r="D6" t="str">
        <f xml:space="preserve"> F_Inputs!D6</f>
        <v>nr</v>
      </c>
      <c r="E6" t="str">
        <f xml:space="preserve"> F_Inputs!E6</f>
        <v>Price Review 2024</v>
      </c>
      <c r="F6" s="314"/>
      <c r="G6" s="314"/>
      <c r="H6" s="314"/>
      <c r="I6" s="314"/>
      <c r="J6" s="314"/>
      <c r="K6" s="314"/>
      <c r="L6" s="314"/>
      <c r="M6" s="314"/>
      <c r="N6" s="319"/>
      <c r="O6" s="319"/>
      <c r="P6" s="320"/>
    </row>
    <row r="7" spans="1:16" x14ac:dyDescent="0.25">
      <c r="A7" t="str">
        <f xml:space="preserve"> F_Inputs!A7</f>
        <v>PRT</v>
      </c>
      <c r="B7" t="str">
        <f xml:space="preserve"> F_Inputs!B7</f>
        <v>C_PR24FM01_BB3805JL_PR24</v>
      </c>
      <c r="C7" t="str">
        <f xml:space="preserve"> F_Inputs!C7</f>
        <v>Retail price index - for July</v>
      </c>
      <c r="D7" t="str">
        <f xml:space="preserve"> F_Inputs!D7</f>
        <v>nr</v>
      </c>
      <c r="E7" t="str">
        <f xml:space="preserve"> F_Inputs!E7</f>
        <v>Price Review 2024</v>
      </c>
      <c r="F7" s="321"/>
      <c r="G7" s="321"/>
      <c r="H7" s="321"/>
      <c r="I7" s="321"/>
      <c r="J7" s="321"/>
      <c r="K7" s="321"/>
      <c r="L7" s="321"/>
      <c r="M7" s="321"/>
      <c r="N7" s="319"/>
      <c r="O7" s="319"/>
      <c r="P7" s="320"/>
    </row>
    <row r="8" spans="1:16" x14ac:dyDescent="0.25">
      <c r="A8" t="str">
        <f xml:space="preserve"> F_Inputs!A8</f>
        <v>PRT</v>
      </c>
      <c r="B8" t="str">
        <f xml:space="preserve"> F_Inputs!B8</f>
        <v>C_PR24FM01_BB3805AT_PR24</v>
      </c>
      <c r="C8" t="str">
        <f xml:space="preserve"> F_Inputs!C8</f>
        <v>Retail price index - for August</v>
      </c>
      <c r="D8" t="str">
        <f xml:space="preserve"> F_Inputs!D8</f>
        <v>nr</v>
      </c>
      <c r="E8" t="str">
        <f xml:space="preserve"> F_Inputs!E8</f>
        <v>Price Review 2024</v>
      </c>
      <c r="F8" s="321"/>
      <c r="G8" s="321"/>
      <c r="H8" s="321"/>
      <c r="I8" s="321"/>
      <c r="J8" s="321"/>
      <c r="K8" s="321"/>
      <c r="L8" s="321"/>
      <c r="M8" s="321"/>
      <c r="N8" s="319"/>
      <c r="O8" s="319"/>
      <c r="P8" s="320"/>
    </row>
    <row r="9" spans="1:16" x14ac:dyDescent="0.25">
      <c r="A9" t="str">
        <f xml:space="preserve"> F_Inputs!A9</f>
        <v>PRT</v>
      </c>
      <c r="B9" t="str">
        <f xml:space="preserve"> F_Inputs!B9</f>
        <v>C_PR24FM01_BB3805SR_PR24</v>
      </c>
      <c r="C9" t="str">
        <f xml:space="preserve"> F_Inputs!C9</f>
        <v>Retail price index - for September</v>
      </c>
      <c r="D9" t="str">
        <f xml:space="preserve"> F_Inputs!D9</f>
        <v>nr</v>
      </c>
      <c r="E9" t="str">
        <f xml:space="preserve"> F_Inputs!E9</f>
        <v>Price Review 2024</v>
      </c>
      <c r="F9" s="321"/>
      <c r="G9" s="321"/>
      <c r="H9" s="321"/>
      <c r="I9" s="321"/>
      <c r="J9" s="321"/>
      <c r="K9" s="321"/>
      <c r="L9" s="321"/>
      <c r="M9" s="321"/>
      <c r="N9" s="319"/>
      <c r="O9" s="319"/>
      <c r="P9" s="320"/>
    </row>
    <row r="10" spans="1:16" x14ac:dyDescent="0.25">
      <c r="A10" t="str">
        <f xml:space="preserve"> F_Inputs!A10</f>
        <v>PRT</v>
      </c>
      <c r="B10" t="str">
        <f xml:space="preserve"> F_Inputs!B10</f>
        <v>C_PR24FM01_BB3805OR_PR24</v>
      </c>
      <c r="C10" t="str">
        <f xml:space="preserve"> F_Inputs!C10</f>
        <v>Retail price index - for October</v>
      </c>
      <c r="D10" t="str">
        <f xml:space="preserve"> F_Inputs!D10</f>
        <v>nr</v>
      </c>
      <c r="E10" t="str">
        <f xml:space="preserve"> F_Inputs!E10</f>
        <v>Price Review 2024</v>
      </c>
      <c r="F10" s="321"/>
      <c r="G10" s="321"/>
      <c r="H10" s="321"/>
      <c r="I10" s="321"/>
      <c r="J10" s="321"/>
      <c r="K10" s="321"/>
      <c r="L10" s="321"/>
      <c r="M10" s="321"/>
      <c r="N10" s="319"/>
      <c r="O10" s="319"/>
      <c r="P10" s="320"/>
    </row>
    <row r="11" spans="1:16" x14ac:dyDescent="0.25">
      <c r="A11" t="str">
        <f xml:space="preserve"> F_Inputs!A11</f>
        <v>PRT</v>
      </c>
      <c r="B11" t="str">
        <f xml:space="preserve"> F_Inputs!B11</f>
        <v>C_PR24FM01_BB3805NR_PR24</v>
      </c>
      <c r="C11" t="str">
        <f xml:space="preserve"> F_Inputs!C11</f>
        <v>Retail price index - for November</v>
      </c>
      <c r="D11" t="str">
        <f xml:space="preserve"> F_Inputs!D11</f>
        <v>nr</v>
      </c>
      <c r="E11" t="str">
        <f xml:space="preserve"> F_Inputs!E11</f>
        <v>Price Review 2024</v>
      </c>
      <c r="F11" s="321"/>
      <c r="G11" s="321"/>
      <c r="H11" s="321"/>
      <c r="I11" s="321"/>
      <c r="J11" s="321"/>
      <c r="K11" s="321"/>
      <c r="L11" s="321"/>
      <c r="M11" s="321"/>
      <c r="N11" s="319"/>
      <c r="O11" s="319"/>
      <c r="P11" s="320"/>
    </row>
    <row r="12" spans="1:16" x14ac:dyDescent="0.25">
      <c r="A12" t="str">
        <f xml:space="preserve"> F_Inputs!A12</f>
        <v>PRT</v>
      </c>
      <c r="B12" t="str">
        <f xml:space="preserve"> F_Inputs!B12</f>
        <v>C_PR24FM01_BB3805DR_PR24</v>
      </c>
      <c r="C12" t="str">
        <f xml:space="preserve"> F_Inputs!C12</f>
        <v>Retail price index - for December</v>
      </c>
      <c r="D12" t="str">
        <f xml:space="preserve"> F_Inputs!D12</f>
        <v>nr</v>
      </c>
      <c r="E12" t="str">
        <f xml:space="preserve"> F_Inputs!E12</f>
        <v>Price Review 2024</v>
      </c>
      <c r="F12" s="321"/>
      <c r="G12" s="321"/>
      <c r="H12" s="321"/>
      <c r="I12" s="321"/>
      <c r="J12" s="321"/>
      <c r="K12" s="321"/>
      <c r="L12" s="321"/>
      <c r="M12" s="321"/>
      <c r="N12" s="319"/>
      <c r="O12" s="319"/>
      <c r="P12" s="320"/>
    </row>
    <row r="13" spans="1:16" x14ac:dyDescent="0.25">
      <c r="A13" t="str">
        <f xml:space="preserve"> F_Inputs!A13</f>
        <v>PRT</v>
      </c>
      <c r="B13" t="str">
        <f xml:space="preserve"> F_Inputs!B13</f>
        <v>C_PR24FM01_BB3805JY_PR24</v>
      </c>
      <c r="C13" t="str">
        <f xml:space="preserve"> F_Inputs!C13</f>
        <v>Retail price index - for January</v>
      </c>
      <c r="D13" t="str">
        <f xml:space="preserve"> F_Inputs!D13</f>
        <v>nr</v>
      </c>
      <c r="E13" t="str">
        <f xml:space="preserve"> F_Inputs!E13</f>
        <v>Price Review 2024</v>
      </c>
      <c r="F13" s="321"/>
      <c r="G13" s="321"/>
      <c r="H13" s="321"/>
      <c r="I13" s="321"/>
      <c r="J13" s="321"/>
      <c r="K13" s="321"/>
      <c r="L13" s="321"/>
      <c r="M13" s="321"/>
      <c r="N13" s="319"/>
      <c r="O13" s="319"/>
      <c r="P13" s="320"/>
    </row>
    <row r="14" spans="1:16" x14ac:dyDescent="0.25">
      <c r="A14" t="str">
        <f xml:space="preserve"> F_Inputs!A14</f>
        <v>PRT</v>
      </c>
      <c r="B14" t="str">
        <f xml:space="preserve"> F_Inputs!B14</f>
        <v>C_PR24FM01_BB3805FY_PR24</v>
      </c>
      <c r="C14" t="str">
        <f xml:space="preserve"> F_Inputs!C14</f>
        <v>Retail price index - for February</v>
      </c>
      <c r="D14" t="str">
        <f xml:space="preserve"> F_Inputs!D14</f>
        <v>nr</v>
      </c>
      <c r="E14" t="str">
        <f xml:space="preserve"> F_Inputs!E14</f>
        <v>Price Review 2024</v>
      </c>
      <c r="F14" s="321"/>
      <c r="G14" s="321"/>
      <c r="H14" s="321"/>
      <c r="I14" s="321"/>
      <c r="J14" s="321"/>
      <c r="K14" s="321"/>
      <c r="L14" s="321"/>
      <c r="M14" s="321"/>
      <c r="N14" s="319"/>
      <c r="O14" s="319"/>
      <c r="P14" s="320"/>
    </row>
    <row r="15" spans="1:16" x14ac:dyDescent="0.25">
      <c r="A15" t="str">
        <f xml:space="preserve"> F_Inputs!A15</f>
        <v>PRT</v>
      </c>
      <c r="B15" t="str">
        <f xml:space="preserve"> F_Inputs!B15</f>
        <v>C_PR24FM01_BB3805MH_PR24</v>
      </c>
      <c r="C15" t="str">
        <f xml:space="preserve"> F_Inputs!C15</f>
        <v>Retail price index - for March</v>
      </c>
      <c r="D15" t="str">
        <f xml:space="preserve"> F_Inputs!D15</f>
        <v>nr</v>
      </c>
      <c r="E15" t="str">
        <f xml:space="preserve"> F_Inputs!E15</f>
        <v>Price Review 2024</v>
      </c>
      <c r="F15" s="321"/>
      <c r="G15" s="321"/>
      <c r="H15" s="321"/>
      <c r="I15" s="321"/>
      <c r="J15" s="321"/>
      <c r="K15" s="321"/>
      <c r="L15" s="321"/>
      <c r="M15" s="321"/>
      <c r="N15" s="319"/>
      <c r="O15" s="319"/>
      <c r="P15" s="320"/>
    </row>
    <row r="16" spans="1:16" x14ac:dyDescent="0.25">
      <c r="A16" t="str">
        <f xml:space="preserve"> F_Inputs!A16</f>
        <v>PRT</v>
      </c>
      <c r="B16" t="str">
        <f xml:space="preserve"> F_Inputs!B16</f>
        <v>C_PR24FM_BB3905AL_PR24</v>
      </c>
      <c r="C16" t="str">
        <f xml:space="preserve"> F_Inputs!C16</f>
        <v>Ofwat - Consumer price index (including housing costs) - Consumer Price Index (with housing) for April</v>
      </c>
      <c r="D16" t="str">
        <f xml:space="preserve"> F_Inputs!D16</f>
        <v>nr</v>
      </c>
      <c r="E16" t="str">
        <f xml:space="preserve"> F_Inputs!E16</f>
        <v>Price Review 2024</v>
      </c>
      <c r="F16" s="321"/>
      <c r="G16" s="321"/>
      <c r="H16" s="321"/>
      <c r="I16" s="321"/>
      <c r="J16" s="321"/>
      <c r="K16" s="321"/>
      <c r="L16" s="321"/>
      <c r="M16" s="321"/>
      <c r="N16" s="319"/>
      <c r="O16" s="319"/>
      <c r="P16" s="320"/>
    </row>
    <row r="17" spans="1:16" x14ac:dyDescent="0.25">
      <c r="A17" t="str">
        <f xml:space="preserve"> F_Inputs!A17</f>
        <v>PRT</v>
      </c>
      <c r="B17" t="str">
        <f xml:space="preserve"> F_Inputs!B17</f>
        <v>C_PR24FM_BB3905MY_PR24</v>
      </c>
      <c r="C17" t="str">
        <f xml:space="preserve"> F_Inputs!C17</f>
        <v>Ofwat - Consumer price index (including housing costs) - Consumer Price Index (with housing) for May</v>
      </c>
      <c r="D17" t="str">
        <f xml:space="preserve"> F_Inputs!D17</f>
        <v>nr</v>
      </c>
      <c r="E17" t="str">
        <f xml:space="preserve"> F_Inputs!E17</f>
        <v>Price Review 2024</v>
      </c>
      <c r="F17" s="321"/>
      <c r="G17" s="321"/>
      <c r="H17" s="321"/>
      <c r="I17" s="321"/>
      <c r="J17" s="321"/>
      <c r="K17" s="321"/>
      <c r="L17" s="321"/>
      <c r="M17" s="321"/>
      <c r="N17" s="319"/>
      <c r="O17" s="319"/>
      <c r="P17" s="320"/>
    </row>
    <row r="18" spans="1:16" x14ac:dyDescent="0.25">
      <c r="A18" t="str">
        <f xml:space="preserve"> F_Inputs!A18</f>
        <v>PRT</v>
      </c>
      <c r="B18" t="str">
        <f xml:space="preserve"> F_Inputs!B18</f>
        <v>C_PR24FM_BB3905JN_PR24</v>
      </c>
      <c r="C18" t="str">
        <f xml:space="preserve"> F_Inputs!C18</f>
        <v>Ofwat - Consumer price index (including housing costs) - Consumer Price Index (with housing) for June</v>
      </c>
      <c r="D18" t="str">
        <f xml:space="preserve"> F_Inputs!D18</f>
        <v>nr</v>
      </c>
      <c r="E18" t="str">
        <f xml:space="preserve"> F_Inputs!E18</f>
        <v>Price Review 2024</v>
      </c>
      <c r="F18" s="321"/>
      <c r="G18" s="321"/>
      <c r="H18" s="321"/>
      <c r="I18" s="321"/>
      <c r="J18" s="321"/>
      <c r="K18" s="321"/>
      <c r="L18" s="321"/>
      <c r="M18" s="321"/>
      <c r="N18" s="319"/>
      <c r="O18" s="319"/>
      <c r="P18" s="320"/>
    </row>
    <row r="19" spans="1:16" x14ac:dyDescent="0.25">
      <c r="A19" t="str">
        <f xml:space="preserve"> F_Inputs!A19</f>
        <v>PRT</v>
      </c>
      <c r="B19" t="str">
        <f xml:space="preserve"> F_Inputs!B19</f>
        <v>C_PR24FM_BB3905JL_PR24</v>
      </c>
      <c r="C19" t="str">
        <f xml:space="preserve"> F_Inputs!C19</f>
        <v>Ofwat - Consumer price index (including housing costs) - Consumer Price Index (with housing) for July</v>
      </c>
      <c r="D19" t="str">
        <f xml:space="preserve"> F_Inputs!D19</f>
        <v>nr</v>
      </c>
      <c r="E19" t="str">
        <f xml:space="preserve"> F_Inputs!E19</f>
        <v>Price Review 2024</v>
      </c>
      <c r="F19" s="321"/>
      <c r="G19" s="321"/>
      <c r="H19" s="321"/>
      <c r="I19" s="321"/>
      <c r="J19" s="321"/>
      <c r="K19" s="321"/>
      <c r="L19" s="321"/>
      <c r="M19" s="321"/>
      <c r="N19" s="319"/>
      <c r="O19" s="319"/>
      <c r="P19" s="320"/>
    </row>
    <row r="20" spans="1:16" x14ac:dyDescent="0.25">
      <c r="A20" t="str">
        <f xml:space="preserve"> F_Inputs!A20</f>
        <v>PRT</v>
      </c>
      <c r="B20" t="str">
        <f xml:space="preserve"> F_Inputs!B20</f>
        <v>C_PR24FM_BB3905AT_PR24</v>
      </c>
      <c r="C20" t="str">
        <f xml:space="preserve"> F_Inputs!C20</f>
        <v>Ofwat - Consumer price index (including housing costs) - Consumer Price Index (with housing) for August</v>
      </c>
      <c r="D20" t="str">
        <f xml:space="preserve"> F_Inputs!D20</f>
        <v>nr</v>
      </c>
      <c r="E20" t="str">
        <f xml:space="preserve"> F_Inputs!E20</f>
        <v>Price Review 2024</v>
      </c>
      <c r="F20" s="321"/>
      <c r="G20" s="321"/>
      <c r="H20" s="321"/>
      <c r="I20" s="321"/>
      <c r="J20" s="321"/>
      <c r="K20" s="321"/>
      <c r="L20" s="321"/>
      <c r="M20" s="321"/>
      <c r="N20" s="319"/>
      <c r="O20" s="319"/>
      <c r="P20" s="320"/>
    </row>
    <row r="21" spans="1:16" x14ac:dyDescent="0.25">
      <c r="A21" t="str">
        <f xml:space="preserve"> F_Inputs!A21</f>
        <v>PRT</v>
      </c>
      <c r="B21" t="str">
        <f xml:space="preserve"> F_Inputs!B21</f>
        <v>C_PR24FM_BB3905SR_PR24</v>
      </c>
      <c r="C21" t="str">
        <f xml:space="preserve"> F_Inputs!C21</f>
        <v>Ofwat - Consumer price index (including housing costs) - Consumer Price Index (with housing) for September</v>
      </c>
      <c r="D21" t="str">
        <f xml:space="preserve"> F_Inputs!D21</f>
        <v>nr</v>
      </c>
      <c r="E21" t="str">
        <f xml:space="preserve"> F_Inputs!E21</f>
        <v>Price Review 2024</v>
      </c>
      <c r="F21" s="321"/>
      <c r="G21" s="321"/>
      <c r="H21" s="321"/>
      <c r="I21" s="321"/>
      <c r="J21" s="321"/>
      <c r="K21" s="321"/>
      <c r="L21" s="321"/>
      <c r="M21" s="321"/>
      <c r="N21" s="319"/>
      <c r="O21" s="319"/>
      <c r="P21" s="320"/>
    </row>
    <row r="22" spans="1:16" x14ac:dyDescent="0.25">
      <c r="A22" t="str">
        <f xml:space="preserve"> F_Inputs!A22</f>
        <v>PRT</v>
      </c>
      <c r="B22" t="str">
        <f xml:space="preserve"> F_Inputs!B22</f>
        <v>C_PR24FM_BB3905OR_PR24</v>
      </c>
      <c r="C22" t="str">
        <f xml:space="preserve"> F_Inputs!C22</f>
        <v>Ofwat - Consumer price index (including housing costs) - Consumer Price Index (with housing) for October</v>
      </c>
      <c r="D22" t="str">
        <f xml:space="preserve"> F_Inputs!D22</f>
        <v>nr</v>
      </c>
      <c r="E22" t="str">
        <f xml:space="preserve"> F_Inputs!E22</f>
        <v>Price Review 2024</v>
      </c>
      <c r="F22" s="321"/>
      <c r="G22" s="321"/>
      <c r="H22" s="321"/>
      <c r="I22" s="321"/>
      <c r="J22" s="321"/>
      <c r="K22" s="321"/>
      <c r="L22" s="321"/>
      <c r="M22" s="321"/>
      <c r="N22" s="319"/>
      <c r="O22" s="319"/>
      <c r="P22" s="320"/>
    </row>
    <row r="23" spans="1:16" x14ac:dyDescent="0.25">
      <c r="A23" t="str">
        <f xml:space="preserve"> F_Inputs!A23</f>
        <v>PRT</v>
      </c>
      <c r="B23" t="str">
        <f xml:space="preserve"> F_Inputs!B23</f>
        <v>C_PR24FM_BB3905NR_PR24</v>
      </c>
      <c r="C23" t="str">
        <f xml:space="preserve"> F_Inputs!C23</f>
        <v>Ofwat - Consumer price index (including housing costs) - Consumer Price Index (with housing) for November</v>
      </c>
      <c r="D23" t="str">
        <f xml:space="preserve"> F_Inputs!D23</f>
        <v>nr</v>
      </c>
      <c r="E23" t="str">
        <f xml:space="preserve"> F_Inputs!E23</f>
        <v>Price Review 2024</v>
      </c>
      <c r="F23" s="321"/>
      <c r="G23" s="321"/>
      <c r="H23" s="321"/>
      <c r="I23" s="321"/>
      <c r="J23" s="321"/>
      <c r="K23" s="321"/>
      <c r="L23" s="321"/>
      <c r="M23" s="321"/>
      <c r="N23" s="319"/>
      <c r="O23" s="319"/>
      <c r="P23" s="320"/>
    </row>
    <row r="24" spans="1:16" x14ac:dyDescent="0.25">
      <c r="A24" t="str">
        <f xml:space="preserve"> F_Inputs!A24</f>
        <v>PRT</v>
      </c>
      <c r="B24" t="str">
        <f xml:space="preserve"> F_Inputs!B24</f>
        <v>C_PR24FM_BB3905DR_PR24</v>
      </c>
      <c r="C24" t="str">
        <f xml:space="preserve"> F_Inputs!C24</f>
        <v>Ofwat - Consumer price index (including housing costs) - Consumer Price Index (with housing) for December</v>
      </c>
      <c r="D24" t="str">
        <f xml:space="preserve"> F_Inputs!D24</f>
        <v>nr</v>
      </c>
      <c r="E24" t="str">
        <f xml:space="preserve"> F_Inputs!E24</f>
        <v>Price Review 2024</v>
      </c>
      <c r="F24" s="321"/>
      <c r="G24" s="321"/>
      <c r="H24" s="321"/>
      <c r="I24" s="321"/>
      <c r="J24" s="321"/>
      <c r="K24" s="321"/>
      <c r="L24" s="321"/>
      <c r="M24" s="321"/>
      <c r="N24" s="319"/>
      <c r="O24" s="319"/>
      <c r="P24" s="320"/>
    </row>
    <row r="25" spans="1:16" x14ac:dyDescent="0.25">
      <c r="A25" t="str">
        <f xml:space="preserve"> F_Inputs!A25</f>
        <v>PRT</v>
      </c>
      <c r="B25" t="str">
        <f xml:space="preserve"> F_Inputs!B25</f>
        <v>C_PR24FM_BB3905JY_PR24</v>
      </c>
      <c r="C25" t="str">
        <f xml:space="preserve"> F_Inputs!C25</f>
        <v>Ofwat - Consumer price index (including housing costs) - Consumer Price Index (with housing) for January</v>
      </c>
      <c r="D25" t="str">
        <f xml:space="preserve"> F_Inputs!D25</f>
        <v>nr</v>
      </c>
      <c r="E25" t="str">
        <f xml:space="preserve"> F_Inputs!E25</f>
        <v>Price Review 2024</v>
      </c>
      <c r="F25" s="321"/>
      <c r="G25" s="321"/>
      <c r="H25" s="321"/>
      <c r="I25" s="321"/>
      <c r="J25" s="321"/>
      <c r="K25" s="321"/>
      <c r="L25" s="321"/>
      <c r="M25" s="321"/>
      <c r="N25" s="319"/>
      <c r="O25" s="319"/>
      <c r="P25" s="320"/>
    </row>
    <row r="26" spans="1:16" x14ac:dyDescent="0.25">
      <c r="A26" t="str">
        <f xml:space="preserve"> F_Inputs!A26</f>
        <v>PRT</v>
      </c>
      <c r="B26" t="str">
        <f xml:space="preserve"> F_Inputs!B26</f>
        <v>C_PR24FM_BB3905FY_PR24</v>
      </c>
      <c r="C26" t="str">
        <f xml:space="preserve"> F_Inputs!C26</f>
        <v>Ofwat - Consumer price index (including housing costs) - Consumer Price Index (with housing) for February</v>
      </c>
      <c r="D26" t="str">
        <f xml:space="preserve"> F_Inputs!D26</f>
        <v>nr</v>
      </c>
      <c r="E26" t="str">
        <f xml:space="preserve"> F_Inputs!E26</f>
        <v>Price Review 2024</v>
      </c>
      <c r="F26" s="321"/>
      <c r="G26" s="321"/>
      <c r="H26" s="321"/>
      <c r="I26" s="321"/>
      <c r="J26" s="321"/>
      <c r="K26" s="321"/>
      <c r="L26" s="321"/>
      <c r="M26" s="321"/>
      <c r="N26" s="319"/>
      <c r="O26" s="319"/>
      <c r="P26" s="320"/>
    </row>
    <row r="27" spans="1:16" x14ac:dyDescent="0.25">
      <c r="A27" t="str">
        <f xml:space="preserve"> F_Inputs!A27</f>
        <v>PRT</v>
      </c>
      <c r="B27" t="str">
        <f xml:space="preserve"> F_Inputs!B27</f>
        <v>C_PR24FM_BB3905MH_PR24</v>
      </c>
      <c r="C27" t="str">
        <f xml:space="preserve"> F_Inputs!C27</f>
        <v>Ofwat - Consumer price index (including housing costs) - Consumer Price Index (with housing) for March</v>
      </c>
      <c r="D27" t="str">
        <f xml:space="preserve"> F_Inputs!D27</f>
        <v>nr</v>
      </c>
      <c r="E27" t="str">
        <f xml:space="preserve"> F_Inputs!E27</f>
        <v>Price Review 2024</v>
      </c>
      <c r="F27" s="321"/>
      <c r="G27" s="321"/>
      <c r="H27" s="321"/>
      <c r="I27" s="321"/>
      <c r="J27" s="321"/>
      <c r="K27" s="321"/>
      <c r="L27" s="321"/>
      <c r="M27" s="321"/>
      <c r="N27" s="319"/>
      <c r="O27" s="319"/>
      <c r="P27" s="320"/>
    </row>
  </sheetData>
  <pageMargins left="0.70866141732283472" right="0.70866141732283472" top="0.74803149606299213" bottom="0.74803149606299213" header="0.31496062992125984" footer="0.31496062992125984"/>
  <pageSetup paperSize="8" scale="74" fitToHeight="0" orientation="landscape" r:id="rId1"/>
  <headerFooter>
    <oddHeader>&amp;L&amp;F&amp;C&amp;A&amp;ROFFICIAL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3D124-242B-48C1-BAAC-E39649BCF739}">
  <sheetPr>
    <pageSetUpPr fitToPage="1"/>
  </sheetPr>
  <dimension ref="A1:M27"/>
  <sheetViews>
    <sheetView zoomScale="80" zoomScaleNormal="80" workbookViewId="0"/>
  </sheetViews>
  <sheetFormatPr defaultRowHeight="13.2" x14ac:dyDescent="0.25"/>
  <cols>
    <col min="2" max="2" width="29.109375" bestFit="1" customWidth="1"/>
    <col min="5" max="5" width="16.21875" bestFit="1" customWidth="1"/>
  </cols>
  <sheetData>
    <row r="1" spans="1:13" ht="24.6" x14ac:dyDescent="0.4">
      <c r="A1" s="123" t="str">
        <f ca="1" xml:space="preserve"> RIGHT(CELL("filename", $A$1), LEN(CELL("filename", $A$1)) - SEARCH("]", CELL("filename", $A$1)))</f>
        <v>Inp_active PR24</v>
      </c>
      <c r="C1" s="340"/>
      <c r="E1" s="340"/>
    </row>
    <row r="2" spans="1:13" ht="14.4" x14ac:dyDescent="0.3">
      <c r="A2" s="341" t="s">
        <v>141</v>
      </c>
      <c r="B2" s="341" t="s">
        <v>177</v>
      </c>
      <c r="C2" s="341" t="s">
        <v>178</v>
      </c>
      <c r="D2" s="341" t="s">
        <v>179</v>
      </c>
      <c r="E2" s="341" t="s">
        <v>180</v>
      </c>
      <c r="F2" s="341" t="s">
        <v>181</v>
      </c>
      <c r="G2" s="341" t="s">
        <v>182</v>
      </c>
      <c r="H2" s="341" t="s">
        <v>183</v>
      </c>
      <c r="I2" s="341" t="s">
        <v>184</v>
      </c>
      <c r="J2" s="341" t="s">
        <v>185</v>
      </c>
      <c r="K2" s="341" t="s">
        <v>186</v>
      </c>
      <c r="L2" s="341" t="s">
        <v>187</v>
      </c>
      <c r="M2" s="341" t="s">
        <v>188</v>
      </c>
    </row>
    <row r="4" spans="1:13" x14ac:dyDescent="0.25">
      <c r="A4" t="str">
        <f xml:space="preserve"> F_Inputs!A4</f>
        <v>PRT</v>
      </c>
      <c r="B4" t="str">
        <f xml:space="preserve"> F_Inputs!B4</f>
        <v>C_PR24FM01_BB3805AL_PR24</v>
      </c>
      <c r="C4" t="str">
        <f xml:space="preserve"> F_Inputs!C4</f>
        <v>Retail price index - for April</v>
      </c>
      <c r="D4" t="str">
        <f xml:space="preserve"> F_Inputs!D4</f>
        <v>nr</v>
      </c>
      <c r="E4" t="str">
        <f xml:space="preserve"> F_Inputs!E4</f>
        <v>Price Review 2024</v>
      </c>
      <c r="F4" s="314">
        <f xml:space="preserve"> IF(InpOverride!F4 = 0, F_Inputs!F4, InpOverride!F4)</f>
        <v>270.60000000000002</v>
      </c>
      <c r="G4" s="314">
        <f xml:space="preserve"> IF(InpOverride!G4 = 0, F_Inputs!G4, InpOverride!G4)</f>
        <v>279.7</v>
      </c>
      <c r="H4" s="314">
        <f xml:space="preserve"> IF(InpOverride!H4 = 0, F_Inputs!H4, InpOverride!H4)</f>
        <v>288.2</v>
      </c>
      <c r="I4" s="314">
        <f xml:space="preserve"> IF(InpOverride!I4 = 0, F_Inputs!I4, InpOverride!I4)</f>
        <v>292.60000000000002</v>
      </c>
      <c r="J4" s="314">
        <f xml:space="preserve"> IF(InpOverride!J4 = 0, F_Inputs!J4, InpOverride!J4)</f>
        <v>301.10000000000002</v>
      </c>
      <c r="K4" s="314">
        <f xml:space="preserve"> IF(InpOverride!K4 = 0, F_Inputs!K4, InpOverride!K4)</f>
        <v>334.6</v>
      </c>
      <c r="L4" s="314">
        <f xml:space="preserve"> IF(InpOverride!L4 = 0, F_Inputs!L4, InpOverride!L4)</f>
        <v>372.8</v>
      </c>
      <c r="M4" s="314">
        <f xml:space="preserve"> IF(InpOverride!M4 = 0, F_Inputs!M4, InpOverride!M4)</f>
        <v>390.99361237138601</v>
      </c>
    </row>
    <row r="5" spans="1:13" x14ac:dyDescent="0.25">
      <c r="A5" t="str">
        <f xml:space="preserve"> F_Inputs!A5</f>
        <v>PRT</v>
      </c>
      <c r="B5" t="str">
        <f xml:space="preserve"> F_Inputs!B5</f>
        <v>C_PR24FM01_BB3805MY_PR24</v>
      </c>
      <c r="C5" t="str">
        <f xml:space="preserve"> F_Inputs!C5</f>
        <v>Retail price index - for May</v>
      </c>
      <c r="D5" t="str">
        <f xml:space="preserve"> F_Inputs!D5</f>
        <v>nr</v>
      </c>
      <c r="E5" t="str">
        <f xml:space="preserve"> F_Inputs!E5</f>
        <v>Price Review 2024</v>
      </c>
      <c r="F5" s="314">
        <f xml:space="preserve"> IF(InpOverride!F5 = 0, F_Inputs!F5, InpOverride!F5)</f>
        <v>271.7</v>
      </c>
      <c r="G5" s="314">
        <f xml:space="preserve"> IF(InpOverride!G5 = 0, F_Inputs!G5, InpOverride!G5)</f>
        <v>280.7</v>
      </c>
      <c r="H5" s="314">
        <f xml:space="preserve"> IF(InpOverride!H5 = 0, F_Inputs!H5, InpOverride!H5)</f>
        <v>289.2</v>
      </c>
      <c r="I5" s="314">
        <f xml:space="preserve"> IF(InpOverride!I5 = 0, F_Inputs!I5, InpOverride!I5)</f>
        <v>292.2</v>
      </c>
      <c r="J5" s="314">
        <f xml:space="preserve"> IF(InpOverride!J5 = 0, F_Inputs!J5, InpOverride!J5)</f>
        <v>301.89999999999998</v>
      </c>
      <c r="K5" s="314">
        <f xml:space="preserve"> IF(InpOverride!K5 = 0, F_Inputs!K5, InpOverride!K5)</f>
        <v>337.1</v>
      </c>
      <c r="L5" s="314">
        <f xml:space="preserve"> IF(InpOverride!L5 = 0, F_Inputs!L5, InpOverride!L5)</f>
        <v>375.3</v>
      </c>
      <c r="M5" s="314">
        <f xml:space="preserve"> IF(InpOverride!M5 = 0, F_Inputs!M5, InpOverride!M5)</f>
        <v>391.88592086503041</v>
      </c>
    </row>
    <row r="6" spans="1:13" x14ac:dyDescent="0.25">
      <c r="A6" t="str">
        <f xml:space="preserve"> F_Inputs!A6</f>
        <v>PRT</v>
      </c>
      <c r="B6" t="str">
        <f xml:space="preserve"> F_Inputs!B6</f>
        <v>C_PR24FM01_BB3805JN_PR24</v>
      </c>
      <c r="C6" t="str">
        <f xml:space="preserve"> F_Inputs!C6</f>
        <v>Retail price index - for June</v>
      </c>
      <c r="D6" t="str">
        <f xml:space="preserve"> F_Inputs!D6</f>
        <v>nr</v>
      </c>
      <c r="E6" t="str">
        <f xml:space="preserve"> F_Inputs!E6</f>
        <v>Price Review 2024</v>
      </c>
      <c r="F6" s="314">
        <f xml:space="preserve"> IF(InpOverride!F6 = 0, F_Inputs!F6, InpOverride!F6)</f>
        <v>272.3</v>
      </c>
      <c r="G6" s="314">
        <f xml:space="preserve"> IF(InpOverride!G6 = 0, F_Inputs!G6, InpOverride!G6)</f>
        <v>281.5</v>
      </c>
      <c r="H6" s="314">
        <f xml:space="preserve"> IF(InpOverride!H6 = 0, F_Inputs!H6, InpOverride!H6)</f>
        <v>289.60000000000002</v>
      </c>
      <c r="I6" s="314">
        <f xml:space="preserve"> IF(InpOverride!I6 = 0, F_Inputs!I6, InpOverride!I6)</f>
        <v>292.7</v>
      </c>
      <c r="J6" s="314">
        <f xml:space="preserve"> IF(InpOverride!J6 = 0, F_Inputs!J6, InpOverride!J6)</f>
        <v>304</v>
      </c>
      <c r="K6" s="314">
        <f xml:space="preserve"> IF(InpOverride!K6 = 0, F_Inputs!K6, InpOverride!K6)</f>
        <v>340</v>
      </c>
      <c r="L6" s="314">
        <f xml:space="preserve"> IF(InpOverride!L6 = 0, F_Inputs!L6, InpOverride!L6)</f>
        <v>376.4</v>
      </c>
      <c r="M6" s="314">
        <f xml:space="preserve"> IF(InpOverride!M6 = 0, F_Inputs!M6, InpOverride!M6)</f>
        <v>392.7802657460291</v>
      </c>
    </row>
    <row r="7" spans="1:13" x14ac:dyDescent="0.25">
      <c r="A7" t="str">
        <f xml:space="preserve"> F_Inputs!A7</f>
        <v>PRT</v>
      </c>
      <c r="B7" t="str">
        <f xml:space="preserve"> F_Inputs!B7</f>
        <v>C_PR24FM01_BB3805JL_PR24</v>
      </c>
      <c r="C7" t="str">
        <f xml:space="preserve"> F_Inputs!C7</f>
        <v>Retail price index - for July</v>
      </c>
      <c r="D7" t="str">
        <f xml:space="preserve"> F_Inputs!D7</f>
        <v>nr</v>
      </c>
      <c r="E7" t="str">
        <f xml:space="preserve"> F_Inputs!E7</f>
        <v>Price Review 2024</v>
      </c>
      <c r="F7" s="314">
        <f xml:space="preserve"> IF(InpOverride!F7 = 0, F_Inputs!F7, InpOverride!F7)</f>
        <v>272.89999999999998</v>
      </c>
      <c r="G7" s="314">
        <f xml:space="preserve"> IF(InpOverride!G7 = 0, F_Inputs!G7, InpOverride!G7)</f>
        <v>281.7</v>
      </c>
      <c r="H7" s="314">
        <f xml:space="preserve"> IF(InpOverride!H7 = 0, F_Inputs!H7, InpOverride!H7)</f>
        <v>289.5</v>
      </c>
      <c r="I7" s="314">
        <f xml:space="preserve"> IF(InpOverride!I7 = 0, F_Inputs!I7, InpOverride!I7)</f>
        <v>294.2</v>
      </c>
      <c r="J7" s="314">
        <f xml:space="preserve"> IF(InpOverride!J7 = 0, F_Inputs!J7, InpOverride!J7)</f>
        <v>305.5</v>
      </c>
      <c r="K7" s="314">
        <f xml:space="preserve"> IF(InpOverride!K7 = 0, F_Inputs!K7, InpOverride!K7)</f>
        <v>343.2</v>
      </c>
      <c r="L7" s="314">
        <f xml:space="preserve"> IF(InpOverride!L7 = 0, F_Inputs!L7, InpOverride!L7)</f>
        <v>374.2</v>
      </c>
      <c r="M7" s="314">
        <f xml:space="preserve"> IF(InpOverride!M7 = 0, F_Inputs!M7, InpOverride!M7)</f>
        <v>391.35560490414883</v>
      </c>
    </row>
    <row r="8" spans="1:13" x14ac:dyDescent="0.25">
      <c r="A8" t="str">
        <f xml:space="preserve"> F_Inputs!A8</f>
        <v>PRT</v>
      </c>
      <c r="B8" t="str">
        <f xml:space="preserve"> F_Inputs!B8</f>
        <v>C_PR24FM01_BB3805AT_PR24</v>
      </c>
      <c r="C8" t="str">
        <f xml:space="preserve"> F_Inputs!C8</f>
        <v>Retail price index - for August</v>
      </c>
      <c r="D8" t="str">
        <f xml:space="preserve"> F_Inputs!D8</f>
        <v>nr</v>
      </c>
      <c r="E8" t="str">
        <f xml:space="preserve"> F_Inputs!E8</f>
        <v>Price Review 2024</v>
      </c>
      <c r="F8" s="314">
        <f xml:space="preserve"> IF(InpOverride!F8 = 0, F_Inputs!F8, InpOverride!F8)</f>
        <v>274.7</v>
      </c>
      <c r="G8" s="314">
        <f xml:space="preserve"> IF(InpOverride!G8 = 0, F_Inputs!G8, InpOverride!G8)</f>
        <v>284.2</v>
      </c>
      <c r="H8" s="314">
        <f xml:space="preserve"> IF(InpOverride!H8 = 0, F_Inputs!H8, InpOverride!H8)</f>
        <v>291.7</v>
      </c>
      <c r="I8" s="314">
        <f xml:space="preserve"> IF(InpOverride!I8 = 0, F_Inputs!I8, InpOverride!I8)</f>
        <v>293.3</v>
      </c>
      <c r="J8" s="314">
        <f xml:space="preserve"> IF(InpOverride!J8 = 0, F_Inputs!J8, InpOverride!J8)</f>
        <v>307.39999999999998</v>
      </c>
      <c r="K8" s="314">
        <f xml:space="preserve"> IF(InpOverride!K8 = 0, F_Inputs!K8, InpOverride!K8)</f>
        <v>345.2</v>
      </c>
      <c r="L8" s="314">
        <f xml:space="preserve"> IF(InpOverride!L8 = 0, F_Inputs!L8, InpOverride!L8)</f>
        <v>376.6</v>
      </c>
      <c r="M8" s="314">
        <f xml:space="preserve"> IF(InpOverride!M8 = 0, F_Inputs!M8, InpOverride!M8)</f>
        <v>389.93611147695663</v>
      </c>
    </row>
    <row r="9" spans="1:13" x14ac:dyDescent="0.25">
      <c r="A9" t="str">
        <f xml:space="preserve"> F_Inputs!A9</f>
        <v>PRT</v>
      </c>
      <c r="B9" t="str">
        <f xml:space="preserve"> F_Inputs!B9</f>
        <v>C_PR24FM01_BB3805SR_PR24</v>
      </c>
      <c r="C9" t="str">
        <f xml:space="preserve"> F_Inputs!C9</f>
        <v>Retail price index - for September</v>
      </c>
      <c r="D9" t="str">
        <f xml:space="preserve"> F_Inputs!D9</f>
        <v>nr</v>
      </c>
      <c r="E9" t="str">
        <f xml:space="preserve"> F_Inputs!E9</f>
        <v>Price Review 2024</v>
      </c>
      <c r="F9" s="314">
        <f xml:space="preserve"> IF(InpOverride!F9 = 0, F_Inputs!F9, InpOverride!F9)</f>
        <v>275.10000000000002</v>
      </c>
      <c r="G9" s="314">
        <f xml:space="preserve"> IF(InpOverride!G9 = 0, F_Inputs!G9, InpOverride!G9)</f>
        <v>284.10000000000002</v>
      </c>
      <c r="H9" s="314">
        <f xml:space="preserve"> IF(InpOverride!H9 = 0, F_Inputs!H9, InpOverride!H9)</f>
        <v>291</v>
      </c>
      <c r="I9" s="314">
        <f xml:space="preserve"> IF(InpOverride!I9 = 0, F_Inputs!I9, InpOverride!I9)</f>
        <v>294.3</v>
      </c>
      <c r="J9" s="314">
        <f xml:space="preserve"> IF(InpOverride!J9 = 0, F_Inputs!J9, InpOverride!J9)</f>
        <v>308.60000000000002</v>
      </c>
      <c r="K9" s="314">
        <f xml:space="preserve"> IF(InpOverride!K9 = 0, F_Inputs!K9, InpOverride!K9)</f>
        <v>347.6</v>
      </c>
      <c r="L9" s="314">
        <f xml:space="preserve"> IF(InpOverride!L9 = 0, F_Inputs!L9, InpOverride!L9)</f>
        <v>378.4</v>
      </c>
      <c r="M9" s="314">
        <f xml:space="preserve"> IF(InpOverride!M9 = 0, F_Inputs!M9, InpOverride!M9)</f>
        <v>388.52176672162346</v>
      </c>
    </row>
    <row r="10" spans="1:13" x14ac:dyDescent="0.25">
      <c r="A10" t="str">
        <f xml:space="preserve"> F_Inputs!A10</f>
        <v>PRT</v>
      </c>
      <c r="B10" t="str">
        <f xml:space="preserve"> F_Inputs!B10</f>
        <v>C_PR24FM01_BB3805OR_PR24</v>
      </c>
      <c r="C10" t="str">
        <f xml:space="preserve"> F_Inputs!C10</f>
        <v>Retail price index - for October</v>
      </c>
      <c r="D10" t="str">
        <f xml:space="preserve"> F_Inputs!D10</f>
        <v>nr</v>
      </c>
      <c r="E10" t="str">
        <f xml:space="preserve"> F_Inputs!E10</f>
        <v>Price Review 2024</v>
      </c>
      <c r="F10" s="314">
        <f xml:space="preserve"> IF(InpOverride!F10 = 0, F_Inputs!F10, InpOverride!F10)</f>
        <v>275.3</v>
      </c>
      <c r="G10" s="314">
        <f xml:space="preserve"> IF(InpOverride!G10 = 0, F_Inputs!G10, InpOverride!G10)</f>
        <v>284.5</v>
      </c>
      <c r="H10" s="314">
        <f xml:space="preserve"> IF(InpOverride!H10 = 0, F_Inputs!H10, InpOverride!H10)</f>
        <v>290.39999999999998</v>
      </c>
      <c r="I10" s="314">
        <f xml:space="preserve"> IF(InpOverride!I10 = 0, F_Inputs!I10, InpOverride!I10)</f>
        <v>294.3</v>
      </c>
      <c r="J10" s="314">
        <f xml:space="preserve"> IF(InpOverride!J10 = 0, F_Inputs!J10, InpOverride!J10)</f>
        <v>312</v>
      </c>
      <c r="K10" s="314">
        <f xml:space="preserve"> IF(InpOverride!K10 = 0, F_Inputs!K10, InpOverride!K10)</f>
        <v>356.2</v>
      </c>
      <c r="L10" s="314">
        <f xml:space="preserve"> IF(InpOverride!L10 = 0, F_Inputs!L10, InpOverride!L10)</f>
        <v>377.8</v>
      </c>
      <c r="M10" s="314">
        <f xml:space="preserve"> IF(InpOverride!M10 = 0, F_Inputs!M10, InpOverride!M10)</f>
        <v>388.28575968822275</v>
      </c>
    </row>
    <row r="11" spans="1:13" x14ac:dyDescent="0.25">
      <c r="A11" t="str">
        <f xml:space="preserve"> F_Inputs!A11</f>
        <v>PRT</v>
      </c>
      <c r="B11" t="str">
        <f xml:space="preserve"> F_Inputs!B11</f>
        <v>C_PR24FM01_BB3805NR_PR24</v>
      </c>
      <c r="C11" t="str">
        <f xml:space="preserve"> F_Inputs!C11</f>
        <v>Retail price index - for November</v>
      </c>
      <c r="D11" t="str">
        <f xml:space="preserve"> F_Inputs!D11</f>
        <v>nr</v>
      </c>
      <c r="E11" t="str">
        <f xml:space="preserve"> F_Inputs!E11</f>
        <v>Price Review 2024</v>
      </c>
      <c r="F11" s="314">
        <f xml:space="preserve"> IF(InpOverride!F11 = 0, F_Inputs!F11, InpOverride!F11)</f>
        <v>275.8</v>
      </c>
      <c r="G11" s="314">
        <f xml:space="preserve"> IF(InpOverride!G11 = 0, F_Inputs!G11, InpOverride!G11)</f>
        <v>284.60000000000002</v>
      </c>
      <c r="H11" s="314">
        <f xml:space="preserve"> IF(InpOverride!H11 = 0, F_Inputs!H11, InpOverride!H11)</f>
        <v>291</v>
      </c>
      <c r="I11" s="314">
        <f xml:space="preserve"> IF(InpOverride!I11 = 0, F_Inputs!I11, InpOverride!I11)</f>
        <v>293.5</v>
      </c>
      <c r="J11" s="314">
        <f xml:space="preserve"> IF(InpOverride!J11 = 0, F_Inputs!J11, InpOverride!J11)</f>
        <v>314.3</v>
      </c>
      <c r="K11" s="314">
        <f xml:space="preserve"> IF(InpOverride!K11 = 0, F_Inputs!K11, InpOverride!K11)</f>
        <v>358.3</v>
      </c>
      <c r="L11" s="314">
        <f xml:space="preserve"> IF(InpOverride!L11 = 0, F_Inputs!L11, InpOverride!L11)</f>
        <v>377.3</v>
      </c>
      <c r="M11" s="314">
        <f xml:space="preserve"> IF(InpOverride!M11 = 0, F_Inputs!M11, InpOverride!M11)</f>
        <v>388.04989601698236</v>
      </c>
    </row>
    <row r="12" spans="1:13" x14ac:dyDescent="0.25">
      <c r="A12" t="str">
        <f xml:space="preserve"> F_Inputs!A12</f>
        <v>PRT</v>
      </c>
      <c r="B12" t="str">
        <f xml:space="preserve"> F_Inputs!B12</f>
        <v>C_PR24FM01_BB3805DR_PR24</v>
      </c>
      <c r="C12" t="str">
        <f xml:space="preserve"> F_Inputs!C12</f>
        <v>Retail price index - for December</v>
      </c>
      <c r="D12" t="str">
        <f xml:space="preserve"> F_Inputs!D12</f>
        <v>nr</v>
      </c>
      <c r="E12" t="str">
        <f xml:space="preserve"> F_Inputs!E12</f>
        <v>Price Review 2024</v>
      </c>
      <c r="F12" s="314">
        <f xml:space="preserve"> IF(InpOverride!F12 = 0, F_Inputs!F12, InpOverride!F12)</f>
        <v>278.10000000000002</v>
      </c>
      <c r="G12" s="314">
        <f xml:space="preserve"> IF(InpOverride!G12 = 0, F_Inputs!G12, InpOverride!G12)</f>
        <v>285.60000000000002</v>
      </c>
      <c r="H12" s="314">
        <f xml:space="preserve"> IF(InpOverride!H12 = 0, F_Inputs!H12, InpOverride!H12)</f>
        <v>291.89999999999998</v>
      </c>
      <c r="I12" s="314">
        <f xml:space="preserve"> IF(InpOverride!I12 = 0, F_Inputs!I12, InpOverride!I12)</f>
        <v>295.39999999999998</v>
      </c>
      <c r="J12" s="314">
        <f xml:space="preserve"> IF(InpOverride!J12 = 0, F_Inputs!J12, InpOverride!J12)</f>
        <v>317.7</v>
      </c>
      <c r="K12" s="314">
        <f xml:space="preserve"> IF(InpOverride!K12 = 0, F_Inputs!K12, InpOverride!K12)</f>
        <v>360.4</v>
      </c>
      <c r="L12" s="314">
        <f xml:space="preserve"> IF(InpOverride!L12 = 0, F_Inputs!L12, InpOverride!L12)</f>
        <v>379</v>
      </c>
      <c r="M12" s="314">
        <f xml:space="preserve"> IF(InpOverride!M12 = 0, F_Inputs!M12, InpOverride!M12)</f>
        <v>387.8141756208172</v>
      </c>
    </row>
    <row r="13" spans="1:13" x14ac:dyDescent="0.25">
      <c r="A13" t="str">
        <f xml:space="preserve"> F_Inputs!A13</f>
        <v>PRT</v>
      </c>
      <c r="B13" t="str">
        <f xml:space="preserve"> F_Inputs!B13</f>
        <v>C_PR24FM01_BB3805JY_PR24</v>
      </c>
      <c r="C13" t="str">
        <f xml:space="preserve"> F_Inputs!C13</f>
        <v>Retail price index - for January</v>
      </c>
      <c r="D13" t="str">
        <f xml:space="preserve"> F_Inputs!D13</f>
        <v>nr</v>
      </c>
      <c r="E13" t="str">
        <f xml:space="preserve"> F_Inputs!E13</f>
        <v>Price Review 2024</v>
      </c>
      <c r="F13" s="314">
        <f xml:space="preserve"> IF(InpOverride!F13 = 0, F_Inputs!F13, InpOverride!F13)</f>
        <v>276</v>
      </c>
      <c r="G13" s="314">
        <f xml:space="preserve"> IF(InpOverride!G13 = 0, F_Inputs!G13, InpOverride!G13)</f>
        <v>283</v>
      </c>
      <c r="H13" s="314">
        <f xml:space="preserve"> IF(InpOverride!H13 = 0, F_Inputs!H13, InpOverride!H13)</f>
        <v>290.60000000000002</v>
      </c>
      <c r="I13" s="314">
        <f xml:space="preserve"> IF(InpOverride!I13 = 0, F_Inputs!I13, InpOverride!I13)</f>
        <v>294.60000000000002</v>
      </c>
      <c r="J13" s="314">
        <f xml:space="preserve"> IF(InpOverride!J13 = 0, F_Inputs!J13, InpOverride!J13)</f>
        <v>317.7</v>
      </c>
      <c r="K13" s="314">
        <f xml:space="preserve"> IF(InpOverride!K13 = 0, F_Inputs!K13, InpOverride!K13)</f>
        <v>360.3</v>
      </c>
      <c r="L13" s="314">
        <f xml:space="preserve"> IF(InpOverride!L13 = 0, F_Inputs!L13, InpOverride!L13)</f>
        <v>378</v>
      </c>
      <c r="M13" s="314">
        <f xml:space="preserve"> IF(InpOverride!M13 = 0, F_Inputs!M13, InpOverride!M13)</f>
        <v>389.16094903409009</v>
      </c>
    </row>
    <row r="14" spans="1:13" x14ac:dyDescent="0.25">
      <c r="A14" t="str">
        <f xml:space="preserve"> F_Inputs!A14</f>
        <v>PRT</v>
      </c>
      <c r="B14" t="str">
        <f xml:space="preserve"> F_Inputs!B14</f>
        <v>C_PR24FM01_BB3805FY_PR24</v>
      </c>
      <c r="C14" t="str">
        <f xml:space="preserve"> F_Inputs!C14</f>
        <v>Retail price index - for February</v>
      </c>
      <c r="D14" t="str">
        <f xml:space="preserve"> F_Inputs!D14</f>
        <v>nr</v>
      </c>
      <c r="E14" t="str">
        <f xml:space="preserve"> F_Inputs!E14</f>
        <v>Price Review 2024</v>
      </c>
      <c r="F14" s="314">
        <f xml:space="preserve"> IF(InpOverride!F14 = 0, F_Inputs!F14, InpOverride!F14)</f>
        <v>278.10000000000002</v>
      </c>
      <c r="G14" s="314">
        <f xml:space="preserve"> IF(InpOverride!G14 = 0, F_Inputs!G14, InpOverride!G14)</f>
        <v>285</v>
      </c>
      <c r="H14" s="314">
        <f xml:space="preserve"> IF(InpOverride!H14 = 0, F_Inputs!H14, InpOverride!H14)</f>
        <v>292</v>
      </c>
      <c r="I14" s="314">
        <f xml:space="preserve"> IF(InpOverride!I14 = 0, F_Inputs!I14, InpOverride!I14)</f>
        <v>296</v>
      </c>
      <c r="J14" s="314">
        <f xml:space="preserve"> IF(InpOverride!J14 = 0, F_Inputs!J14, InpOverride!J14)</f>
        <v>320.2</v>
      </c>
      <c r="K14" s="314">
        <f xml:space="preserve"> IF(InpOverride!K14 = 0, F_Inputs!K14, InpOverride!K14)</f>
        <v>364.5</v>
      </c>
      <c r="L14" s="314">
        <f xml:space="preserve"> IF(InpOverride!L14 = 0, F_Inputs!L14, InpOverride!L14)</f>
        <v>384.00398548388318</v>
      </c>
      <c r="M14" s="314">
        <f xml:space="preserve"> IF(InpOverride!M14 = 0, F_Inputs!M14, InpOverride!M14)</f>
        <v>390.51239942603144</v>
      </c>
    </row>
    <row r="15" spans="1:13" x14ac:dyDescent="0.25">
      <c r="A15" t="str">
        <f xml:space="preserve"> F_Inputs!A15</f>
        <v>PRT</v>
      </c>
      <c r="B15" t="str">
        <f xml:space="preserve"> F_Inputs!B15</f>
        <v>C_PR24FM01_BB3805MH_PR24</v>
      </c>
      <c r="C15" t="str">
        <f xml:space="preserve"> F_Inputs!C15</f>
        <v>Retail price index - for March</v>
      </c>
      <c r="D15" t="str">
        <f xml:space="preserve"> F_Inputs!D15</f>
        <v>nr</v>
      </c>
      <c r="E15" t="str">
        <f xml:space="preserve"> F_Inputs!E15</f>
        <v>Price Review 2024</v>
      </c>
      <c r="F15" s="314">
        <f xml:space="preserve"> IF(InpOverride!F15 = 0, F_Inputs!F15, InpOverride!F15)</f>
        <v>278.3</v>
      </c>
      <c r="G15" s="314">
        <f xml:space="preserve"> IF(InpOverride!G15 = 0, F_Inputs!G15, InpOverride!G15)</f>
        <v>285.10000000000002</v>
      </c>
      <c r="H15" s="314">
        <f xml:space="preserve"> IF(InpOverride!H15 = 0, F_Inputs!H15, InpOverride!H15)</f>
        <v>292.60000000000002</v>
      </c>
      <c r="I15" s="314">
        <f xml:space="preserve"> IF(InpOverride!I15 = 0, F_Inputs!I15, InpOverride!I15)</f>
        <v>296.89999999999998</v>
      </c>
      <c r="J15" s="314">
        <f xml:space="preserve"> IF(InpOverride!J15 = 0, F_Inputs!J15, InpOverride!J15)</f>
        <v>323.5</v>
      </c>
      <c r="K15" s="314">
        <f xml:space="preserve"> IF(InpOverride!K15 = 0, F_Inputs!K15, InpOverride!K15)</f>
        <v>367.2</v>
      </c>
      <c r="L15" s="314">
        <f xml:space="preserve"> IF(InpOverride!L15 = 0, F_Inputs!L15, InpOverride!L15)</f>
        <v>390.10333562832369</v>
      </c>
      <c r="M15" s="314">
        <f xml:space="preserve"> IF(InpOverride!M15 = 0, F_Inputs!M15, InpOverride!M15)</f>
        <v>391.86854303851925</v>
      </c>
    </row>
    <row r="16" spans="1:13" x14ac:dyDescent="0.25">
      <c r="A16" t="str">
        <f xml:space="preserve"> F_Inputs!A16</f>
        <v>PRT</v>
      </c>
      <c r="B16" t="str">
        <f xml:space="preserve"> F_Inputs!B16</f>
        <v>C_PR24FM_BB3905AL_PR24</v>
      </c>
      <c r="C16" t="str">
        <f xml:space="preserve"> F_Inputs!C16</f>
        <v>Ofwat - Consumer price index (including housing costs) - Consumer Price Index (with housing) for April</v>
      </c>
      <c r="D16" t="str">
        <f xml:space="preserve"> F_Inputs!D16</f>
        <v>nr</v>
      </c>
      <c r="E16" t="str">
        <f xml:space="preserve"> F_Inputs!E16</f>
        <v>Price Review 2024</v>
      </c>
      <c r="F16" s="314">
        <f xml:space="preserve"> IF(InpOverride!F16 = 0, F_Inputs!F16, InpOverride!F16)</f>
        <v>103.2</v>
      </c>
      <c r="G16" s="314">
        <f xml:space="preserve"> IF(InpOverride!G16 = 0, F_Inputs!G16, InpOverride!G16)</f>
        <v>105.5</v>
      </c>
      <c r="H16" s="314">
        <f xml:space="preserve"> IF(InpOverride!H16 = 0, F_Inputs!H16, InpOverride!H16)</f>
        <v>107.6</v>
      </c>
      <c r="I16" s="314">
        <f xml:space="preserve"> IF(InpOverride!I16 = 0, F_Inputs!I16, InpOverride!I16)</f>
        <v>108.6</v>
      </c>
      <c r="J16" s="314">
        <f xml:space="preserve"> IF(InpOverride!J16 = 0, F_Inputs!J16, InpOverride!J16)</f>
        <v>110.4</v>
      </c>
      <c r="K16" s="314">
        <f xml:space="preserve"> IF(InpOverride!K16 = 0, F_Inputs!K16, InpOverride!K16)</f>
        <v>119</v>
      </c>
      <c r="L16" s="314">
        <f xml:space="preserve"> IF(InpOverride!L16 = 0, F_Inputs!L16, InpOverride!L16)</f>
        <v>128.30000000000001</v>
      </c>
      <c r="M16" s="314">
        <f xml:space="preserve"> IF(InpOverride!M16 = 0, F_Inputs!M16, InpOverride!M16)</f>
        <v>130.78040132655698</v>
      </c>
    </row>
    <row r="17" spans="1:13" x14ac:dyDescent="0.25">
      <c r="A17" t="str">
        <f xml:space="preserve"> F_Inputs!A17</f>
        <v>PRT</v>
      </c>
      <c r="B17" t="str">
        <f xml:space="preserve"> F_Inputs!B17</f>
        <v>C_PR24FM_BB3905MY_PR24</v>
      </c>
      <c r="C17" t="str">
        <f xml:space="preserve"> F_Inputs!C17</f>
        <v>Ofwat - Consumer price index (including housing costs) - Consumer Price Index (with housing) for May</v>
      </c>
      <c r="D17" t="str">
        <f xml:space="preserve"> F_Inputs!D17</f>
        <v>nr</v>
      </c>
      <c r="E17" t="str">
        <f xml:space="preserve"> F_Inputs!E17</f>
        <v>Price Review 2024</v>
      </c>
      <c r="F17" s="314">
        <f xml:space="preserve"> IF(InpOverride!F17 = 0, F_Inputs!F17, InpOverride!F17)</f>
        <v>103.5</v>
      </c>
      <c r="G17" s="314">
        <f xml:space="preserve"> IF(InpOverride!G17 = 0, F_Inputs!G17, InpOverride!G17)</f>
        <v>105.9</v>
      </c>
      <c r="H17" s="314">
        <f xml:space="preserve"> IF(InpOverride!H17 = 0, F_Inputs!H17, InpOverride!H17)</f>
        <v>107.9</v>
      </c>
      <c r="I17" s="314">
        <f xml:space="preserve"> IF(InpOverride!I17 = 0, F_Inputs!I17, InpOverride!I17)</f>
        <v>108.6</v>
      </c>
      <c r="J17" s="314">
        <f xml:space="preserve"> IF(InpOverride!J17 = 0, F_Inputs!J17, InpOverride!J17)</f>
        <v>111</v>
      </c>
      <c r="K17" s="314">
        <f xml:space="preserve"> IF(InpOverride!K17 = 0, F_Inputs!K17, InpOverride!K17)</f>
        <v>119.7</v>
      </c>
      <c r="L17" s="314">
        <f xml:space="preserve"> IF(InpOverride!L17 = 0, F_Inputs!L17, InpOverride!L17)</f>
        <v>129.1</v>
      </c>
      <c r="M17" s="314">
        <f xml:space="preserve"> IF(InpOverride!M17 = 0, F_Inputs!M17, InpOverride!M17)</f>
        <v>131.04157478721001</v>
      </c>
    </row>
    <row r="18" spans="1:13" x14ac:dyDescent="0.25">
      <c r="A18" t="str">
        <f xml:space="preserve"> F_Inputs!A18</f>
        <v>PRT</v>
      </c>
      <c r="B18" t="str">
        <f xml:space="preserve"> F_Inputs!B18</f>
        <v>C_PR24FM_BB3905JN_PR24</v>
      </c>
      <c r="C18" t="str">
        <f xml:space="preserve"> F_Inputs!C18</f>
        <v>Ofwat - Consumer price index (including housing costs) - Consumer Price Index (with housing) for June</v>
      </c>
      <c r="D18" t="str">
        <f xml:space="preserve"> F_Inputs!D18</f>
        <v>nr</v>
      </c>
      <c r="E18" t="str">
        <f xml:space="preserve"> F_Inputs!E18</f>
        <v>Price Review 2024</v>
      </c>
      <c r="F18" s="314">
        <f xml:space="preserve"> IF(InpOverride!F18 = 0, F_Inputs!F18, InpOverride!F18)</f>
        <v>103.5</v>
      </c>
      <c r="G18" s="314">
        <f xml:space="preserve"> IF(InpOverride!G18 = 0, F_Inputs!G18, InpOverride!G18)</f>
        <v>105.9</v>
      </c>
      <c r="H18" s="314">
        <f xml:space="preserve"> IF(InpOverride!H18 = 0, F_Inputs!H18, InpOverride!H18)</f>
        <v>107.9</v>
      </c>
      <c r="I18" s="314">
        <f xml:space="preserve"> IF(InpOverride!I18 = 0, F_Inputs!I18, InpOverride!I18)</f>
        <v>108.8</v>
      </c>
      <c r="J18" s="314">
        <f xml:space="preserve"> IF(InpOverride!J18 = 0, F_Inputs!J18, InpOverride!J18)</f>
        <v>111.4</v>
      </c>
      <c r="K18" s="314">
        <f xml:space="preserve"> IF(InpOverride!K18 = 0, F_Inputs!K18, InpOverride!K18)</f>
        <v>120.5</v>
      </c>
      <c r="L18" s="314">
        <f xml:space="preserve"> IF(InpOverride!L18 = 0, F_Inputs!L18, InpOverride!L18)</f>
        <v>129.4</v>
      </c>
      <c r="M18" s="314">
        <f xml:space="preserve"> IF(InpOverride!M18 = 0, F_Inputs!M18, InpOverride!M18)</f>
        <v>131.30326982124757</v>
      </c>
    </row>
    <row r="19" spans="1:13" x14ac:dyDescent="0.25">
      <c r="A19" t="str">
        <f xml:space="preserve"> F_Inputs!A19</f>
        <v>PRT</v>
      </c>
      <c r="B19" t="str">
        <f xml:space="preserve"> F_Inputs!B19</f>
        <v>C_PR24FM_BB3905JL_PR24</v>
      </c>
      <c r="C19" t="str">
        <f xml:space="preserve"> F_Inputs!C19</f>
        <v>Ofwat - Consumer price index (including housing costs) - Consumer Price Index (with housing) for July</v>
      </c>
      <c r="D19" t="str">
        <f xml:space="preserve"> F_Inputs!D19</f>
        <v>nr</v>
      </c>
      <c r="E19" t="str">
        <f xml:space="preserve"> F_Inputs!E19</f>
        <v>Price Review 2024</v>
      </c>
      <c r="F19" s="314">
        <f xml:space="preserve"> IF(InpOverride!F19 = 0, F_Inputs!F19, InpOverride!F19)</f>
        <v>103.5</v>
      </c>
      <c r="G19" s="314">
        <f xml:space="preserve"> IF(InpOverride!G19 = 0, F_Inputs!G19, InpOverride!G19)</f>
        <v>105.9</v>
      </c>
      <c r="H19" s="314">
        <f xml:space="preserve"> IF(InpOverride!H19 = 0, F_Inputs!H19, InpOverride!H19)</f>
        <v>108</v>
      </c>
      <c r="I19" s="314">
        <f xml:space="preserve"> IF(InpOverride!I19 = 0, F_Inputs!I19, InpOverride!I19)</f>
        <v>109.2</v>
      </c>
      <c r="J19" s="314">
        <f xml:space="preserve"> IF(InpOverride!J19 = 0, F_Inputs!J19, InpOverride!J19)</f>
        <v>111.4</v>
      </c>
      <c r="K19" s="314">
        <f xml:space="preserve"> IF(InpOverride!K19 = 0, F_Inputs!K19, InpOverride!K19)</f>
        <v>121.2</v>
      </c>
      <c r="L19" s="314">
        <f xml:space="preserve"> IF(InpOverride!L19 = 0, F_Inputs!L19, InpOverride!L19)</f>
        <v>129</v>
      </c>
      <c r="M19" s="314">
        <f xml:space="preserve"> IF(InpOverride!M19 = 0, F_Inputs!M19, InpOverride!M19)</f>
        <v>131.56548747027162</v>
      </c>
    </row>
    <row r="20" spans="1:13" x14ac:dyDescent="0.25">
      <c r="A20" t="str">
        <f xml:space="preserve"> F_Inputs!A20</f>
        <v>PRT</v>
      </c>
      <c r="B20" t="str">
        <f xml:space="preserve"> F_Inputs!B20</f>
        <v>C_PR24FM_BB3905AT_PR24</v>
      </c>
      <c r="C20" t="str">
        <f xml:space="preserve"> F_Inputs!C20</f>
        <v>Ofwat - Consumer price index (including housing costs) - Consumer Price Index (with housing) for August</v>
      </c>
      <c r="D20" t="str">
        <f xml:space="preserve"> F_Inputs!D20</f>
        <v>nr</v>
      </c>
      <c r="E20" t="str">
        <f xml:space="preserve"> F_Inputs!E20</f>
        <v>Price Review 2024</v>
      </c>
      <c r="F20" s="314">
        <f xml:space="preserve"> IF(InpOverride!F20 = 0, F_Inputs!F20, InpOverride!F20)</f>
        <v>104</v>
      </c>
      <c r="G20" s="314">
        <f xml:space="preserve"> IF(InpOverride!G20 = 0, F_Inputs!G20, InpOverride!G20)</f>
        <v>106.5</v>
      </c>
      <c r="H20" s="314">
        <f xml:space="preserve"> IF(InpOverride!H20 = 0, F_Inputs!H20, InpOverride!H20)</f>
        <v>108.3</v>
      </c>
      <c r="I20" s="314">
        <f xml:space="preserve"> IF(InpOverride!I20 = 0, F_Inputs!I20, InpOverride!I20)</f>
        <v>108.8</v>
      </c>
      <c r="J20" s="314">
        <f xml:space="preserve"> IF(InpOverride!J20 = 0, F_Inputs!J20, InpOverride!J20)</f>
        <v>112.1</v>
      </c>
      <c r="K20" s="314">
        <f xml:space="preserve"> IF(InpOverride!K20 = 0, F_Inputs!K20, InpOverride!K20)</f>
        <v>121.8</v>
      </c>
      <c r="L20" s="314">
        <f xml:space="preserve"> IF(InpOverride!L20 = 0, F_Inputs!L20, InpOverride!L20)</f>
        <v>129.4</v>
      </c>
      <c r="M20" s="314">
        <f xml:space="preserve"> IF(InpOverride!M20 = 0, F_Inputs!M20, InpOverride!M20)</f>
        <v>131.82822877796431</v>
      </c>
    </row>
    <row r="21" spans="1:13" x14ac:dyDescent="0.25">
      <c r="A21" t="str">
        <f xml:space="preserve"> F_Inputs!A21</f>
        <v>PRT</v>
      </c>
      <c r="B21" t="str">
        <f xml:space="preserve"> F_Inputs!B21</f>
        <v>C_PR24FM_BB3905SR_PR24</v>
      </c>
      <c r="C21" t="str">
        <f xml:space="preserve"> F_Inputs!C21</f>
        <v>Ofwat - Consumer price index (including housing costs) - Consumer Price Index (with housing) for September</v>
      </c>
      <c r="D21" t="str">
        <f xml:space="preserve"> F_Inputs!D21</f>
        <v>nr</v>
      </c>
      <c r="E21" t="str">
        <f xml:space="preserve"> F_Inputs!E21</f>
        <v>Price Review 2024</v>
      </c>
      <c r="F21" s="314">
        <f xml:space="preserve"> IF(InpOverride!F21 = 0, F_Inputs!F21, InpOverride!F21)</f>
        <v>104.3</v>
      </c>
      <c r="G21" s="314">
        <f xml:space="preserve"> IF(InpOverride!G21 = 0, F_Inputs!G21, InpOverride!G21)</f>
        <v>106.6</v>
      </c>
      <c r="H21" s="314">
        <f xml:space="preserve"> IF(InpOverride!H21 = 0, F_Inputs!H21, InpOverride!H21)</f>
        <v>108.4</v>
      </c>
      <c r="I21" s="314">
        <f xml:space="preserve"> IF(InpOverride!I21 = 0, F_Inputs!I21, InpOverride!I21)</f>
        <v>109.2</v>
      </c>
      <c r="J21" s="314">
        <f xml:space="preserve"> IF(InpOverride!J21 = 0, F_Inputs!J21, InpOverride!J21)</f>
        <v>112.4</v>
      </c>
      <c r="K21" s="314">
        <f xml:space="preserve"> IF(InpOverride!K21 = 0, F_Inputs!K21, InpOverride!K21)</f>
        <v>122.3</v>
      </c>
      <c r="L21" s="314">
        <f xml:space="preserve"> IF(InpOverride!L21 = 0, F_Inputs!L21, InpOverride!L21)</f>
        <v>130.1</v>
      </c>
      <c r="M21" s="314">
        <f xml:space="preserve"> IF(InpOverride!M21 = 0, F_Inputs!M21, InpOverride!M21)</f>
        <v>132.09149479009199</v>
      </c>
    </row>
    <row r="22" spans="1:13" x14ac:dyDescent="0.25">
      <c r="A22" t="str">
        <f xml:space="preserve"> F_Inputs!A22</f>
        <v>PRT</v>
      </c>
      <c r="B22" t="str">
        <f xml:space="preserve"> F_Inputs!B22</f>
        <v>C_PR24FM_BB3905OR_PR24</v>
      </c>
      <c r="C22" t="str">
        <f xml:space="preserve"> F_Inputs!C22</f>
        <v>Ofwat - Consumer price index (including housing costs) - Consumer Price Index (with housing) for October</v>
      </c>
      <c r="D22" t="str">
        <f xml:space="preserve"> F_Inputs!D22</f>
        <v>nr</v>
      </c>
      <c r="E22" t="str">
        <f xml:space="preserve"> F_Inputs!E22</f>
        <v>Price Review 2024</v>
      </c>
      <c r="F22" s="314">
        <f xml:space="preserve"> IF(InpOverride!F22 = 0, F_Inputs!F22, InpOverride!F22)</f>
        <v>104.4</v>
      </c>
      <c r="G22" s="314">
        <f xml:space="preserve"> IF(InpOverride!G22 = 0, F_Inputs!G22, InpOverride!G22)</f>
        <v>106.7</v>
      </c>
      <c r="H22" s="314">
        <f xml:space="preserve"> IF(InpOverride!H22 = 0, F_Inputs!H22, InpOverride!H22)</f>
        <v>108.3</v>
      </c>
      <c r="I22" s="314">
        <f xml:space="preserve"> IF(InpOverride!I22 = 0, F_Inputs!I22, InpOverride!I22)</f>
        <v>109.2</v>
      </c>
      <c r="J22" s="314">
        <f xml:space="preserve"> IF(InpOverride!J22 = 0, F_Inputs!J22, InpOverride!J22)</f>
        <v>113.4</v>
      </c>
      <c r="K22" s="314">
        <f xml:space="preserve"> IF(InpOverride!K22 = 0, F_Inputs!K22, InpOverride!K22)</f>
        <v>124.3</v>
      </c>
      <c r="L22" s="314">
        <f xml:space="preserve"> IF(InpOverride!L22 = 0, F_Inputs!L22, InpOverride!L22)</f>
        <v>130.19999999999999</v>
      </c>
      <c r="M22" s="314">
        <f xml:space="preserve"> IF(InpOverride!M22 = 0, F_Inputs!M22, InpOverride!M22)</f>
        <v>132.35528655450946</v>
      </c>
    </row>
    <row r="23" spans="1:13" x14ac:dyDescent="0.25">
      <c r="A23" t="str">
        <f xml:space="preserve"> F_Inputs!A23</f>
        <v>PRT</v>
      </c>
      <c r="B23" t="str">
        <f xml:space="preserve"> F_Inputs!B23</f>
        <v>C_PR24FM_BB3905NR_PR24</v>
      </c>
      <c r="C23" t="str">
        <f xml:space="preserve"> F_Inputs!C23</f>
        <v>Ofwat - Consumer price index (including housing costs) - Consumer Price Index (with housing) for November</v>
      </c>
      <c r="D23" t="str">
        <f xml:space="preserve"> F_Inputs!D23</f>
        <v>nr</v>
      </c>
      <c r="E23" t="str">
        <f xml:space="preserve"> F_Inputs!E23</f>
        <v>Price Review 2024</v>
      </c>
      <c r="F23" s="314">
        <f xml:space="preserve"> IF(InpOverride!F23 = 0, F_Inputs!F23, InpOverride!F23)</f>
        <v>104.7</v>
      </c>
      <c r="G23" s="314">
        <f xml:space="preserve"> IF(InpOverride!G23 = 0, F_Inputs!G23, InpOverride!G23)</f>
        <v>106.9</v>
      </c>
      <c r="H23" s="314">
        <f xml:space="preserve"> IF(InpOverride!H23 = 0, F_Inputs!H23, InpOverride!H23)</f>
        <v>108.5</v>
      </c>
      <c r="I23" s="314">
        <f xml:space="preserve"> IF(InpOverride!I23 = 0, F_Inputs!I23, InpOverride!I23)</f>
        <v>109.1</v>
      </c>
      <c r="J23" s="314">
        <f xml:space="preserve"> IF(InpOverride!J23 = 0, F_Inputs!J23, InpOverride!J23)</f>
        <v>114.1</v>
      </c>
      <c r="K23" s="314">
        <f xml:space="preserve"> IF(InpOverride!K23 = 0, F_Inputs!K23, InpOverride!K23)</f>
        <v>124.8</v>
      </c>
      <c r="L23" s="314">
        <f xml:space="preserve"> IF(InpOverride!L23 = 0, F_Inputs!L23, InpOverride!L23)</f>
        <v>130</v>
      </c>
      <c r="M23" s="314">
        <f xml:space="preserve"> IF(InpOverride!M23 = 0, F_Inputs!M23, InpOverride!M23)</f>
        <v>132.61960512116417</v>
      </c>
    </row>
    <row r="24" spans="1:13" x14ac:dyDescent="0.25">
      <c r="A24" t="str">
        <f xml:space="preserve"> F_Inputs!A24</f>
        <v>PRT</v>
      </c>
      <c r="B24" t="str">
        <f xml:space="preserve"> F_Inputs!B24</f>
        <v>C_PR24FM_BB3905DR_PR24</v>
      </c>
      <c r="C24" t="str">
        <f xml:space="preserve"> F_Inputs!C24</f>
        <v>Ofwat - Consumer price index (including housing costs) - Consumer Price Index (with housing) for December</v>
      </c>
      <c r="D24" t="str">
        <f xml:space="preserve"> F_Inputs!D24</f>
        <v>nr</v>
      </c>
      <c r="E24" t="str">
        <f xml:space="preserve"> F_Inputs!E24</f>
        <v>Price Review 2024</v>
      </c>
      <c r="F24" s="314">
        <f xml:space="preserve"> IF(InpOverride!F24 = 0, F_Inputs!F24, InpOverride!F24)</f>
        <v>105</v>
      </c>
      <c r="G24" s="314">
        <f xml:space="preserve"> IF(InpOverride!G24 = 0, F_Inputs!G24, InpOverride!G24)</f>
        <v>107.1</v>
      </c>
      <c r="H24" s="314">
        <f xml:space="preserve"> IF(InpOverride!H24 = 0, F_Inputs!H24, InpOverride!H24)</f>
        <v>108.5</v>
      </c>
      <c r="I24" s="314">
        <f xml:space="preserve"> IF(InpOverride!I24 = 0, F_Inputs!I24, InpOverride!I24)</f>
        <v>109.4</v>
      </c>
      <c r="J24" s="314">
        <f xml:space="preserve"> IF(InpOverride!J24 = 0, F_Inputs!J24, InpOverride!J24)</f>
        <v>114.7</v>
      </c>
      <c r="K24" s="314">
        <f xml:space="preserve"> IF(InpOverride!K24 = 0, F_Inputs!K24, InpOverride!K24)</f>
        <v>125.3</v>
      </c>
      <c r="L24" s="314">
        <f xml:space="preserve"> IF(InpOverride!L24 = 0, F_Inputs!L24, InpOverride!L24)</f>
        <v>130.5</v>
      </c>
      <c r="M24" s="314">
        <f xml:space="preserve"> IF(InpOverride!M24 = 0, F_Inputs!M24, InpOverride!M24)</f>
        <v>132.88445154210032</v>
      </c>
    </row>
    <row r="25" spans="1:13" x14ac:dyDescent="0.25">
      <c r="A25" t="str">
        <f xml:space="preserve"> F_Inputs!A25</f>
        <v>PRT</v>
      </c>
      <c r="B25" t="str">
        <f xml:space="preserve"> F_Inputs!B25</f>
        <v>C_PR24FM_BB3905JY_PR24</v>
      </c>
      <c r="C25" t="str">
        <f xml:space="preserve"> F_Inputs!C25</f>
        <v>Ofwat - Consumer price index (including housing costs) - Consumer Price Index (with housing) for January</v>
      </c>
      <c r="D25" t="str">
        <f xml:space="preserve"> F_Inputs!D25</f>
        <v>nr</v>
      </c>
      <c r="E25" t="str">
        <f xml:space="preserve"> F_Inputs!E25</f>
        <v>Price Review 2024</v>
      </c>
      <c r="F25" s="314">
        <f xml:space="preserve"> IF(InpOverride!F25 = 0, F_Inputs!F25, InpOverride!F25)</f>
        <v>104.5</v>
      </c>
      <c r="G25" s="314">
        <f xml:space="preserve"> IF(InpOverride!G25 = 0, F_Inputs!G25, InpOverride!G25)</f>
        <v>106.4</v>
      </c>
      <c r="H25" s="314">
        <f xml:space="preserve"> IF(InpOverride!H25 = 0, F_Inputs!H25, InpOverride!H25)</f>
        <v>108.3</v>
      </c>
      <c r="I25" s="314">
        <f xml:space="preserve"> IF(InpOverride!I25 = 0, F_Inputs!I25, InpOverride!I25)</f>
        <v>109.3</v>
      </c>
      <c r="J25" s="314">
        <f xml:space="preserve"> IF(InpOverride!J25 = 0, F_Inputs!J25, InpOverride!J25)</f>
        <v>114.6</v>
      </c>
      <c r="K25" s="314">
        <f xml:space="preserve"> IF(InpOverride!K25 = 0, F_Inputs!K25, InpOverride!K25)</f>
        <v>124.8</v>
      </c>
      <c r="L25" s="314">
        <f xml:space="preserve"> IF(InpOverride!L25 = 0, F_Inputs!L25, InpOverride!L25)</f>
        <v>130</v>
      </c>
      <c r="M25" s="314">
        <f xml:space="preserve"> IF(InpOverride!M25 = 0, F_Inputs!M25, InpOverride!M25)</f>
        <v>132.95933237383022</v>
      </c>
    </row>
    <row r="26" spans="1:13" x14ac:dyDescent="0.25">
      <c r="A26" t="str">
        <f xml:space="preserve"> F_Inputs!A26</f>
        <v>PRT</v>
      </c>
      <c r="B26" t="str">
        <f xml:space="preserve"> F_Inputs!B26</f>
        <v>C_PR24FM_BB3905FY_PR24</v>
      </c>
      <c r="C26" t="str">
        <f xml:space="preserve"> F_Inputs!C26</f>
        <v>Ofwat - Consumer price index (including housing costs) - Consumer Price Index (with housing) for February</v>
      </c>
      <c r="D26" t="str">
        <f xml:space="preserve"> F_Inputs!D26</f>
        <v>nr</v>
      </c>
      <c r="E26" t="str">
        <f xml:space="preserve"> F_Inputs!E26</f>
        <v>Price Review 2024</v>
      </c>
      <c r="F26" s="314">
        <f xml:space="preserve"> IF(InpOverride!F26 = 0, F_Inputs!F26, InpOverride!F26)</f>
        <v>104.9</v>
      </c>
      <c r="G26" s="314">
        <f xml:space="preserve"> IF(InpOverride!G26 = 0, F_Inputs!G26, InpOverride!G26)</f>
        <v>106.8</v>
      </c>
      <c r="H26" s="314">
        <f xml:space="preserve"> IF(InpOverride!H26 = 0, F_Inputs!H26, InpOverride!H26)</f>
        <v>108.6</v>
      </c>
      <c r="I26" s="314">
        <f xml:space="preserve"> IF(InpOverride!I26 = 0, F_Inputs!I26, InpOverride!I26)</f>
        <v>109.4</v>
      </c>
      <c r="J26" s="314">
        <f xml:space="preserve"> IF(InpOverride!J26 = 0, F_Inputs!J26, InpOverride!J26)</f>
        <v>115.4</v>
      </c>
      <c r="K26" s="314">
        <f xml:space="preserve"> IF(InpOverride!K26 = 0, F_Inputs!K26, InpOverride!K26)</f>
        <v>126</v>
      </c>
      <c r="L26" s="314">
        <f xml:space="preserve"> IF(InpOverride!L26 = 0, F_Inputs!L26, InpOverride!L26)</f>
        <v>130.25961496937231</v>
      </c>
      <c r="M26" s="314">
        <f xml:space="preserve"> IF(InpOverride!M26 = 0, F_Inputs!M26, InpOverride!M26)</f>
        <v>133.03425540115859</v>
      </c>
    </row>
    <row r="27" spans="1:13" x14ac:dyDescent="0.25">
      <c r="A27" t="str">
        <f xml:space="preserve"> F_Inputs!A27</f>
        <v>PRT</v>
      </c>
      <c r="B27" t="str">
        <f xml:space="preserve"> F_Inputs!B27</f>
        <v>C_PR24FM_BB3905MH_PR24</v>
      </c>
      <c r="C27" t="str">
        <f xml:space="preserve"> F_Inputs!C27</f>
        <v>Ofwat - Consumer price index (including housing costs) - Consumer Price Index (with housing) for March</v>
      </c>
      <c r="D27" t="str">
        <f xml:space="preserve"> F_Inputs!D27</f>
        <v>nr</v>
      </c>
      <c r="E27" t="str">
        <f xml:space="preserve"> F_Inputs!E27</f>
        <v>Price Review 2024</v>
      </c>
      <c r="F27" s="314">
        <f xml:space="preserve"> IF(InpOverride!F27 = 0, F_Inputs!F27, InpOverride!F27)</f>
        <v>105.1</v>
      </c>
      <c r="G27" s="314">
        <f xml:space="preserve"> IF(InpOverride!G27 = 0, F_Inputs!G27, InpOverride!G27)</f>
        <v>107</v>
      </c>
      <c r="H27" s="314">
        <f xml:space="preserve"> IF(InpOverride!H27 = 0, F_Inputs!H27, InpOverride!H27)</f>
        <v>108.6</v>
      </c>
      <c r="I27" s="314">
        <f xml:space="preserve"> IF(InpOverride!I27 = 0, F_Inputs!I27, InpOverride!I27)</f>
        <v>109.7</v>
      </c>
      <c r="J27" s="314">
        <f xml:space="preserve"> IF(InpOverride!J27 = 0, F_Inputs!J27, InpOverride!J27)</f>
        <v>116.5</v>
      </c>
      <c r="K27" s="314">
        <f xml:space="preserve"> IF(InpOverride!K27 = 0, F_Inputs!K27, InpOverride!K27)</f>
        <v>126.8</v>
      </c>
      <c r="L27" s="314">
        <f xml:space="preserve"> IF(InpOverride!L27 = 0, F_Inputs!L27, InpOverride!L27)</f>
        <v>130.51974839976248</v>
      </c>
      <c r="M27" s="314">
        <f xml:space="preserve"> IF(InpOverride!M27 = 0, F_Inputs!M27, InpOverride!M27)</f>
        <v>133.1092206478628</v>
      </c>
    </row>
  </sheetData>
  <pageMargins left="0.70866141732283472" right="0.70866141732283472" top="0.74803149606299213" bottom="0.74803149606299213" header="0.31496062992125984" footer="0.31496062992125984"/>
  <pageSetup paperSize="8" fitToHeight="0" orientation="landscape" r:id="rId1"/>
  <headerFooter>
    <oddHeader>&amp;L&amp;F&amp;C&amp;A&amp;ROFFICIAL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63B30-EBB3-40F6-9FC4-880A39F4EF41}">
  <sheetPr>
    <pageSetUpPr fitToPage="1"/>
  </sheetPr>
  <dimension ref="A1:I103"/>
  <sheetViews>
    <sheetView zoomScale="80" zoomScaleNormal="80" workbookViewId="0"/>
  </sheetViews>
  <sheetFormatPr defaultColWidth="9.109375" defaultRowHeight="13.8" x14ac:dyDescent="0.25"/>
  <cols>
    <col min="1" max="1" width="10" style="299" bestFit="1" customWidth="1"/>
    <col min="2" max="2" width="61.44140625" style="299" bestFit="1" customWidth="1"/>
    <col min="3" max="3" width="57.5546875" style="299" bestFit="1" customWidth="1"/>
    <col min="4" max="4" width="9.5546875" style="299" bestFit="1" customWidth="1"/>
    <col min="5" max="9" width="8.5546875" style="299" bestFit="1" customWidth="1"/>
    <col min="10" max="16384" width="9.109375" style="299"/>
  </cols>
  <sheetData>
    <row r="1" spans="1:9" x14ac:dyDescent="0.25">
      <c r="A1" s="299" t="s">
        <v>141</v>
      </c>
      <c r="B1" s="299" t="s">
        <v>242</v>
      </c>
      <c r="C1" s="299" t="s">
        <v>243</v>
      </c>
      <c r="D1" s="299" t="s">
        <v>244</v>
      </c>
      <c r="E1" s="299" t="s">
        <v>184</v>
      </c>
      <c r="F1" s="299" t="s">
        <v>185</v>
      </c>
      <c r="G1" s="299" t="s">
        <v>186</v>
      </c>
      <c r="H1" s="299" t="s">
        <v>187</v>
      </c>
      <c r="I1" s="299" t="s">
        <v>188</v>
      </c>
    </row>
    <row r="3" spans="1:9" x14ac:dyDescent="0.25">
      <c r="A3" s="300" t="s">
        <v>144</v>
      </c>
      <c r="B3" s="301" t="s">
        <v>245</v>
      </c>
      <c r="C3" s="300" t="s">
        <v>246</v>
      </c>
      <c r="D3" s="302">
        <v>100.14279315168956</v>
      </c>
    </row>
    <row r="4" spans="1:9" x14ac:dyDescent="0.25">
      <c r="A4" s="300" t="s">
        <v>144</v>
      </c>
      <c r="B4" s="301" t="s">
        <v>247</v>
      </c>
      <c r="C4" s="300" t="s">
        <v>248</v>
      </c>
      <c r="D4" s="302">
        <v>1412.917700349386</v>
      </c>
    </row>
    <row r="5" spans="1:9" x14ac:dyDescent="0.25">
      <c r="A5" s="300" t="s">
        <v>144</v>
      </c>
      <c r="B5" s="301" t="s">
        <v>249</v>
      </c>
      <c r="C5" s="300" t="s">
        <v>250</v>
      </c>
      <c r="D5" s="302">
        <v>2260.3511631556275</v>
      </c>
    </row>
    <row r="6" spans="1:9" x14ac:dyDescent="0.25">
      <c r="A6" s="300" t="s">
        <v>144</v>
      </c>
      <c r="B6" s="301" t="s">
        <v>251</v>
      </c>
      <c r="C6" s="300" t="s">
        <v>252</v>
      </c>
      <c r="D6" s="302">
        <v>166.35833363837622</v>
      </c>
    </row>
    <row r="7" spans="1:9" x14ac:dyDescent="0.25">
      <c r="A7" s="300" t="s">
        <v>144</v>
      </c>
      <c r="B7" s="301" t="s">
        <v>253</v>
      </c>
      <c r="C7" s="300" t="s">
        <v>254</v>
      </c>
      <c r="D7" s="302">
        <v>0</v>
      </c>
    </row>
    <row r="9" spans="1:9" x14ac:dyDescent="0.25">
      <c r="A9" s="300" t="s">
        <v>146</v>
      </c>
      <c r="B9" s="301" t="s">
        <v>245</v>
      </c>
      <c r="C9" s="300" t="s">
        <v>246</v>
      </c>
      <c r="D9" s="302">
        <v>101.67373439267088</v>
      </c>
    </row>
    <row r="10" spans="1:9" x14ac:dyDescent="0.25">
      <c r="A10" s="300" t="s">
        <v>146</v>
      </c>
      <c r="B10" s="301" t="s">
        <v>247</v>
      </c>
      <c r="C10" s="300" t="s">
        <v>248</v>
      </c>
      <c r="D10" s="302">
        <v>860.35727519019451</v>
      </c>
    </row>
    <row r="11" spans="1:9" x14ac:dyDescent="0.25">
      <c r="A11" s="300" t="s">
        <v>146</v>
      </c>
      <c r="B11" s="301" t="s">
        <v>249</v>
      </c>
      <c r="C11" s="300" t="s">
        <v>250</v>
      </c>
      <c r="D11" s="302">
        <v>1874.7307090641443</v>
      </c>
    </row>
    <row r="12" spans="1:9" x14ac:dyDescent="0.25">
      <c r="A12" s="300" t="s">
        <v>146</v>
      </c>
      <c r="B12" s="301" t="s">
        <v>251</v>
      </c>
      <c r="C12" s="300" t="s">
        <v>252</v>
      </c>
      <c r="D12" s="302">
        <v>114.56413067011066</v>
      </c>
    </row>
    <row r="13" spans="1:9" x14ac:dyDescent="0.25">
      <c r="A13" s="300" t="s">
        <v>146</v>
      </c>
      <c r="B13" s="301" t="s">
        <v>253</v>
      </c>
      <c r="C13" s="300" t="s">
        <v>254</v>
      </c>
      <c r="D13" s="302">
        <v>0</v>
      </c>
    </row>
    <row r="15" spans="1:9" x14ac:dyDescent="0.25">
      <c r="A15" s="300" t="s">
        <v>148</v>
      </c>
      <c r="B15" s="301" t="s">
        <v>245</v>
      </c>
      <c r="C15" s="300" t="s">
        <v>246</v>
      </c>
      <c r="D15" s="302">
        <v>29.244130396136857</v>
      </c>
    </row>
    <row r="16" spans="1:9" x14ac:dyDescent="0.25">
      <c r="A16" s="300" t="s">
        <v>148</v>
      </c>
      <c r="B16" s="301" t="s">
        <v>247</v>
      </c>
      <c r="C16" s="300" t="s">
        <v>248</v>
      </c>
      <c r="D16" s="302">
        <v>7.1918853040036952</v>
      </c>
    </row>
    <row r="17" spans="1:4" x14ac:dyDescent="0.25">
      <c r="A17" s="300" t="s">
        <v>148</v>
      </c>
      <c r="B17" s="301" t="s">
        <v>249</v>
      </c>
      <c r="C17" s="300" t="s">
        <v>250</v>
      </c>
      <c r="D17" s="302">
        <v>0.3483929058972437</v>
      </c>
    </row>
    <row r="18" spans="1:4" x14ac:dyDescent="0.25">
      <c r="A18" s="300" t="s">
        <v>148</v>
      </c>
      <c r="B18" s="301" t="s">
        <v>251</v>
      </c>
      <c r="C18" s="300" t="s">
        <v>252</v>
      </c>
      <c r="D18" s="302">
        <v>0</v>
      </c>
    </row>
    <row r="19" spans="1:4" x14ac:dyDescent="0.25">
      <c r="A19" s="300" t="s">
        <v>148</v>
      </c>
      <c r="B19" s="301" t="s">
        <v>253</v>
      </c>
      <c r="C19" s="300" t="s">
        <v>254</v>
      </c>
      <c r="D19" s="302">
        <v>0</v>
      </c>
    </row>
    <row r="21" spans="1:4" x14ac:dyDescent="0.25">
      <c r="A21" s="300" t="s">
        <v>150</v>
      </c>
      <c r="B21" s="301" t="s">
        <v>245</v>
      </c>
      <c r="C21" s="300" t="s">
        <v>246</v>
      </c>
      <c r="D21" s="302">
        <v>156.15683143012828</v>
      </c>
    </row>
    <row r="22" spans="1:4" x14ac:dyDescent="0.25">
      <c r="A22" s="300" t="s">
        <v>150</v>
      </c>
      <c r="B22" s="301" t="s">
        <v>247</v>
      </c>
      <c r="C22" s="300" t="s">
        <v>248</v>
      </c>
      <c r="D22" s="302">
        <v>885.97074589756835</v>
      </c>
    </row>
    <row r="23" spans="1:4" x14ac:dyDescent="0.25">
      <c r="A23" s="300" t="s">
        <v>150</v>
      </c>
      <c r="B23" s="301" t="s">
        <v>249</v>
      </c>
      <c r="C23" s="300" t="s">
        <v>250</v>
      </c>
      <c r="D23" s="302">
        <v>953.83984644932923</v>
      </c>
    </row>
    <row r="24" spans="1:4" x14ac:dyDescent="0.25">
      <c r="A24" s="300" t="s">
        <v>150</v>
      </c>
      <c r="B24" s="301" t="s">
        <v>251</v>
      </c>
      <c r="C24" s="300" t="s">
        <v>252</v>
      </c>
      <c r="D24" s="302">
        <v>71.869584750680133</v>
      </c>
    </row>
    <row r="25" spans="1:4" x14ac:dyDescent="0.25">
      <c r="A25" s="300" t="s">
        <v>150</v>
      </c>
      <c r="B25" s="301" t="s">
        <v>253</v>
      </c>
      <c r="C25" s="300" t="s">
        <v>254</v>
      </c>
      <c r="D25" s="302">
        <v>0</v>
      </c>
    </row>
    <row r="27" spans="1:4" x14ac:dyDescent="0.25">
      <c r="A27" s="300" t="s">
        <v>152</v>
      </c>
      <c r="B27" s="301" t="s">
        <v>245</v>
      </c>
      <c r="C27" s="300" t="s">
        <v>246</v>
      </c>
      <c r="D27" s="302">
        <v>196.81050795431895</v>
      </c>
    </row>
    <row r="28" spans="1:4" x14ac:dyDescent="0.25">
      <c r="A28" s="300" t="s">
        <v>152</v>
      </c>
      <c r="B28" s="301" t="s">
        <v>247</v>
      </c>
      <c r="C28" s="300" t="s">
        <v>248</v>
      </c>
      <c r="D28" s="302">
        <v>2143.4777499463653</v>
      </c>
    </row>
    <row r="29" spans="1:4" x14ac:dyDescent="0.25">
      <c r="A29" s="300" t="s">
        <v>152</v>
      </c>
      <c r="B29" s="301" t="s">
        <v>249</v>
      </c>
      <c r="C29" s="300" t="s">
        <v>250</v>
      </c>
      <c r="D29" s="302">
        <v>2047.8244913972812</v>
      </c>
    </row>
    <row r="30" spans="1:4" x14ac:dyDescent="0.25">
      <c r="A30" s="300" t="s">
        <v>152</v>
      </c>
      <c r="B30" s="301" t="s">
        <v>251</v>
      </c>
      <c r="C30" s="300" t="s">
        <v>252</v>
      </c>
      <c r="D30" s="302">
        <v>264.06053413906636</v>
      </c>
    </row>
    <row r="31" spans="1:4" x14ac:dyDescent="0.25">
      <c r="A31" s="300" t="s">
        <v>152</v>
      </c>
      <c r="B31" s="301" t="s">
        <v>253</v>
      </c>
      <c r="C31" s="300" t="s">
        <v>254</v>
      </c>
      <c r="D31" s="302">
        <v>0</v>
      </c>
    </row>
    <row r="33" spans="1:4" x14ac:dyDescent="0.25">
      <c r="A33" s="300" t="s">
        <v>156</v>
      </c>
      <c r="B33" s="301" t="s">
        <v>245</v>
      </c>
      <c r="C33" s="300" t="s">
        <v>246</v>
      </c>
      <c r="D33" s="302">
        <v>69.397842562853171</v>
      </c>
    </row>
    <row r="34" spans="1:4" x14ac:dyDescent="0.25">
      <c r="A34" s="300" t="s">
        <v>156</v>
      </c>
      <c r="B34" s="301" t="s">
        <v>247</v>
      </c>
      <c r="C34" s="300" t="s">
        <v>248</v>
      </c>
      <c r="D34" s="302">
        <v>713.63222102093437</v>
      </c>
    </row>
    <row r="35" spans="1:4" x14ac:dyDescent="0.25">
      <c r="A35" s="300" t="s">
        <v>156</v>
      </c>
      <c r="B35" s="301" t="s">
        <v>249</v>
      </c>
      <c r="C35" s="300" t="s">
        <v>250</v>
      </c>
      <c r="D35" s="302">
        <v>857.516860323885</v>
      </c>
    </row>
    <row r="36" spans="1:4" x14ac:dyDescent="0.25">
      <c r="A36" s="300" t="s">
        <v>156</v>
      </c>
      <c r="B36" s="301" t="s">
        <v>251</v>
      </c>
      <c r="C36" s="300" t="s">
        <v>252</v>
      </c>
      <c r="D36" s="302">
        <v>41.895108772290762</v>
      </c>
    </row>
    <row r="37" spans="1:4" x14ac:dyDescent="0.25">
      <c r="A37" s="300" t="s">
        <v>156</v>
      </c>
      <c r="B37" s="301" t="s">
        <v>253</v>
      </c>
      <c r="C37" s="300" t="s">
        <v>254</v>
      </c>
      <c r="D37" s="302">
        <v>0</v>
      </c>
    </row>
    <row r="39" spans="1:4" x14ac:dyDescent="0.25">
      <c r="A39" s="300" t="s">
        <v>154</v>
      </c>
      <c r="B39" s="301" t="s">
        <v>245</v>
      </c>
      <c r="C39" s="300" t="s">
        <v>246</v>
      </c>
      <c r="D39" s="302">
        <v>43.795215561555487</v>
      </c>
    </row>
    <row r="40" spans="1:4" x14ac:dyDescent="0.25">
      <c r="A40" s="300" t="s">
        <v>154</v>
      </c>
      <c r="B40" s="301" t="s">
        <v>247</v>
      </c>
      <c r="C40" s="300" t="s">
        <v>248</v>
      </c>
      <c r="D40" s="302">
        <v>501.75510545299852</v>
      </c>
    </row>
    <row r="41" spans="1:4" x14ac:dyDescent="0.25">
      <c r="A41" s="300" t="s">
        <v>154</v>
      </c>
      <c r="B41" s="301" t="s">
        <v>249</v>
      </c>
      <c r="C41" s="300" t="s">
        <v>250</v>
      </c>
      <c r="D41" s="302">
        <v>1851.624733463603</v>
      </c>
    </row>
    <row r="42" spans="1:4" x14ac:dyDescent="0.25">
      <c r="A42" s="300" t="s">
        <v>154</v>
      </c>
      <c r="B42" s="301" t="s">
        <v>251</v>
      </c>
      <c r="C42" s="300" t="s">
        <v>252</v>
      </c>
      <c r="D42" s="302">
        <v>105.66862178224518</v>
      </c>
    </row>
    <row r="43" spans="1:4" x14ac:dyDescent="0.25">
      <c r="A43" s="300" t="s">
        <v>154</v>
      </c>
      <c r="B43" s="301" t="s">
        <v>253</v>
      </c>
      <c r="C43" s="300" t="s">
        <v>254</v>
      </c>
      <c r="D43" s="302">
        <v>0</v>
      </c>
    </row>
    <row r="45" spans="1:4" x14ac:dyDescent="0.25">
      <c r="A45" s="300" t="s">
        <v>158</v>
      </c>
      <c r="B45" s="301" t="s">
        <v>245</v>
      </c>
      <c r="C45" s="300" t="s">
        <v>246</v>
      </c>
      <c r="D45" s="302">
        <v>154.53411630374859</v>
      </c>
    </row>
    <row r="46" spans="1:4" x14ac:dyDescent="0.25">
      <c r="A46" s="300" t="s">
        <v>158</v>
      </c>
      <c r="B46" s="301" t="s">
        <v>247</v>
      </c>
      <c r="C46" s="300" t="s">
        <v>248</v>
      </c>
      <c r="D46" s="302">
        <v>3044.3049001496593</v>
      </c>
    </row>
    <row r="47" spans="1:4" x14ac:dyDescent="0.25">
      <c r="A47" s="300" t="s">
        <v>158</v>
      </c>
      <c r="B47" s="301" t="s">
        <v>249</v>
      </c>
      <c r="C47" s="300" t="s">
        <v>250</v>
      </c>
      <c r="D47" s="302">
        <v>2586.4622922651042</v>
      </c>
    </row>
    <row r="48" spans="1:4" x14ac:dyDescent="0.25">
      <c r="A48" s="300" t="s">
        <v>158</v>
      </c>
      <c r="B48" s="301" t="s">
        <v>251</v>
      </c>
      <c r="C48" s="300" t="s">
        <v>252</v>
      </c>
      <c r="D48" s="302">
        <v>786.02466600100399</v>
      </c>
    </row>
    <row r="49" spans="1:4" x14ac:dyDescent="0.25">
      <c r="A49" s="300" t="s">
        <v>158</v>
      </c>
      <c r="B49" s="301" t="s">
        <v>253</v>
      </c>
      <c r="C49" s="300" t="s">
        <v>254</v>
      </c>
      <c r="D49" s="302">
        <v>667.13801270430952</v>
      </c>
    </row>
    <row r="51" spans="1:4" x14ac:dyDescent="0.25">
      <c r="A51" s="300" t="s">
        <v>160</v>
      </c>
      <c r="B51" s="301" t="s">
        <v>245</v>
      </c>
      <c r="C51" s="300" t="s">
        <v>246</v>
      </c>
      <c r="D51" s="302">
        <v>311.37807049987555</v>
      </c>
    </row>
    <row r="52" spans="1:4" x14ac:dyDescent="0.25">
      <c r="A52" s="300" t="s">
        <v>160</v>
      </c>
      <c r="B52" s="301" t="s">
        <v>247</v>
      </c>
      <c r="C52" s="300" t="s">
        <v>248</v>
      </c>
      <c r="D52" s="302">
        <v>1764.7679912942431</v>
      </c>
    </row>
    <row r="53" spans="1:4" x14ac:dyDescent="0.25">
      <c r="A53" s="300" t="s">
        <v>160</v>
      </c>
      <c r="B53" s="301" t="s">
        <v>249</v>
      </c>
      <c r="C53" s="300" t="s">
        <v>250</v>
      </c>
      <c r="D53" s="302">
        <v>3569.8765147248641</v>
      </c>
    </row>
    <row r="54" spans="1:4" x14ac:dyDescent="0.25">
      <c r="A54" s="300" t="s">
        <v>160</v>
      </c>
      <c r="B54" s="301" t="s">
        <v>251</v>
      </c>
      <c r="C54" s="300" t="s">
        <v>252</v>
      </c>
      <c r="D54" s="302">
        <v>227.79501084610644</v>
      </c>
    </row>
    <row r="55" spans="1:4" x14ac:dyDescent="0.25">
      <c r="A55" s="300" t="s">
        <v>160</v>
      </c>
      <c r="B55" s="301" t="s">
        <v>253</v>
      </c>
      <c r="C55" s="300" t="s">
        <v>254</v>
      </c>
      <c r="D55" s="302">
        <v>0</v>
      </c>
    </row>
    <row r="57" spans="1:4" x14ac:dyDescent="0.25">
      <c r="A57" s="300" t="s">
        <v>162</v>
      </c>
      <c r="B57" s="301" t="s">
        <v>245</v>
      </c>
      <c r="C57" s="300" t="s">
        <v>246</v>
      </c>
      <c r="D57" s="302">
        <v>33.989041389145022</v>
      </c>
    </row>
    <row r="58" spans="1:4" x14ac:dyDescent="0.25">
      <c r="A58" s="300" t="s">
        <v>162</v>
      </c>
      <c r="B58" s="301" t="s">
        <v>247</v>
      </c>
      <c r="C58" s="300" t="s">
        <v>248</v>
      </c>
      <c r="D58" s="302">
        <v>536.74673332378848</v>
      </c>
    </row>
    <row r="59" spans="1:4" x14ac:dyDescent="0.25">
      <c r="A59" s="300" t="s">
        <v>162</v>
      </c>
      <c r="B59" s="301" t="s">
        <v>249</v>
      </c>
      <c r="C59" s="300" t="s">
        <v>250</v>
      </c>
      <c r="D59" s="302">
        <v>961.48477658014474</v>
      </c>
    </row>
    <row r="60" spans="1:4" x14ac:dyDescent="0.25">
      <c r="A60" s="300" t="s">
        <v>162</v>
      </c>
      <c r="B60" s="301" t="s">
        <v>251</v>
      </c>
      <c r="C60" s="300" t="s">
        <v>252</v>
      </c>
      <c r="D60" s="302">
        <v>60.653781606219432</v>
      </c>
    </row>
    <row r="61" spans="1:4" x14ac:dyDescent="0.25">
      <c r="A61" s="300" t="s">
        <v>162</v>
      </c>
      <c r="B61" s="301" t="s">
        <v>253</v>
      </c>
      <c r="C61" s="300" t="s">
        <v>254</v>
      </c>
      <c r="D61" s="302">
        <v>0</v>
      </c>
    </row>
    <row r="63" spans="1:4" x14ac:dyDescent="0.25">
      <c r="A63" s="300" t="s">
        <v>164</v>
      </c>
      <c r="B63" s="301" t="s">
        <v>245</v>
      </c>
      <c r="C63" s="300" t="s">
        <v>246</v>
      </c>
      <c r="D63" s="302">
        <v>291.0737575560272</v>
      </c>
    </row>
    <row r="64" spans="1:4" x14ac:dyDescent="0.25">
      <c r="A64" s="300" t="s">
        <v>164</v>
      </c>
      <c r="B64" s="301" t="s">
        <v>247</v>
      </c>
      <c r="C64" s="300" t="s">
        <v>248</v>
      </c>
      <c r="D64" s="302">
        <v>1146.0182885286627</v>
      </c>
    </row>
    <row r="65" spans="1:4" x14ac:dyDescent="0.25">
      <c r="A65" s="300" t="s">
        <v>164</v>
      </c>
      <c r="B65" s="301" t="s">
        <v>249</v>
      </c>
      <c r="C65" s="300" t="s">
        <v>250</v>
      </c>
      <c r="D65" s="302">
        <v>1803.1876473489592</v>
      </c>
    </row>
    <row r="66" spans="1:4" x14ac:dyDescent="0.25">
      <c r="A66" s="300" t="s">
        <v>164</v>
      </c>
      <c r="B66" s="301" t="s">
        <v>251</v>
      </c>
      <c r="C66" s="300" t="s">
        <v>252</v>
      </c>
      <c r="D66" s="302">
        <v>153.29897633677135</v>
      </c>
    </row>
    <row r="67" spans="1:4" x14ac:dyDescent="0.25">
      <c r="A67" s="300" t="s">
        <v>164</v>
      </c>
      <c r="B67" s="301" t="s">
        <v>253</v>
      </c>
      <c r="C67" s="300" t="s">
        <v>254</v>
      </c>
      <c r="D67" s="302">
        <v>0</v>
      </c>
    </row>
    <row r="69" spans="1:4" x14ac:dyDescent="0.25">
      <c r="A69" s="300" t="s">
        <v>166</v>
      </c>
      <c r="B69" s="301" t="s">
        <v>245</v>
      </c>
      <c r="C69" s="300" t="s">
        <v>246</v>
      </c>
      <c r="D69" s="302">
        <v>66.00558311414261</v>
      </c>
    </row>
    <row r="70" spans="1:4" x14ac:dyDescent="0.25">
      <c r="A70" s="300" t="s">
        <v>166</v>
      </c>
      <c r="B70" s="301" t="s">
        <v>247</v>
      </c>
      <c r="C70" s="300" t="s">
        <v>248</v>
      </c>
      <c r="D70" s="302">
        <v>540.72802274345452</v>
      </c>
    </row>
    <row r="71" spans="1:4" x14ac:dyDescent="0.25">
      <c r="A71" s="300" t="s">
        <v>166</v>
      </c>
      <c r="B71" s="301" t="s">
        <v>249</v>
      </c>
      <c r="C71" s="300" t="s">
        <v>250</v>
      </c>
      <c r="D71" s="302">
        <v>0</v>
      </c>
    </row>
    <row r="72" spans="1:4" x14ac:dyDescent="0.25">
      <c r="A72" s="300" t="s">
        <v>166</v>
      </c>
      <c r="B72" s="301" t="s">
        <v>251</v>
      </c>
      <c r="C72" s="300" t="s">
        <v>252</v>
      </c>
      <c r="D72" s="302">
        <v>0</v>
      </c>
    </row>
    <row r="73" spans="1:4" x14ac:dyDescent="0.25">
      <c r="A73" s="300" t="s">
        <v>166</v>
      </c>
      <c r="B73" s="301" t="s">
        <v>253</v>
      </c>
      <c r="C73" s="300" t="s">
        <v>254</v>
      </c>
      <c r="D73" s="302">
        <v>0</v>
      </c>
    </row>
    <row r="75" spans="1:4" x14ac:dyDescent="0.25">
      <c r="A75" s="300" t="s">
        <v>168</v>
      </c>
      <c r="B75" s="301" t="s">
        <v>245</v>
      </c>
      <c r="C75" s="300" t="s">
        <v>246</v>
      </c>
      <c r="D75" s="302">
        <v>60.481206124897533</v>
      </c>
    </row>
    <row r="76" spans="1:4" x14ac:dyDescent="0.25">
      <c r="A76" s="300" t="s">
        <v>168</v>
      </c>
      <c r="B76" s="301" t="s">
        <v>247</v>
      </c>
      <c r="C76" s="300" t="s">
        <v>248</v>
      </c>
      <c r="D76" s="302">
        <v>213.18178167511095</v>
      </c>
    </row>
    <row r="77" spans="1:4" x14ac:dyDescent="0.25">
      <c r="A77" s="300" t="s">
        <v>168</v>
      </c>
      <c r="B77" s="301" t="s">
        <v>249</v>
      </c>
      <c r="C77" s="300" t="s">
        <v>250</v>
      </c>
      <c r="D77" s="302">
        <v>0</v>
      </c>
    </row>
    <row r="78" spans="1:4" x14ac:dyDescent="0.25">
      <c r="A78" s="300" t="s">
        <v>168</v>
      </c>
      <c r="B78" s="301" t="s">
        <v>251</v>
      </c>
      <c r="C78" s="300" t="s">
        <v>252</v>
      </c>
      <c r="D78" s="302">
        <v>0</v>
      </c>
    </row>
    <row r="79" spans="1:4" x14ac:dyDescent="0.25">
      <c r="A79" s="300" t="s">
        <v>168</v>
      </c>
      <c r="B79" s="301" t="s">
        <v>253</v>
      </c>
      <c r="C79" s="300" t="s">
        <v>254</v>
      </c>
      <c r="D79" s="302">
        <v>0</v>
      </c>
    </row>
    <row r="81" spans="1:4" x14ac:dyDescent="0.25">
      <c r="A81" s="300" t="s">
        <v>170</v>
      </c>
      <c r="B81" s="301" t="s">
        <v>245</v>
      </c>
      <c r="C81" s="300" t="s">
        <v>246</v>
      </c>
      <c r="D81" s="302">
        <v>2.3245890862940608</v>
      </c>
    </row>
    <row r="82" spans="1:4" x14ac:dyDescent="0.25">
      <c r="A82" s="300" t="s">
        <v>170</v>
      </c>
      <c r="B82" s="301" t="s">
        <v>247</v>
      </c>
      <c r="C82" s="300" t="s">
        <v>248</v>
      </c>
      <c r="D82" s="302">
        <v>73.560799707246957</v>
      </c>
    </row>
    <row r="83" spans="1:4" x14ac:dyDescent="0.25">
      <c r="A83" s="300" t="s">
        <v>170</v>
      </c>
      <c r="B83" s="301" t="s">
        <v>249</v>
      </c>
      <c r="C83" s="300" t="s">
        <v>250</v>
      </c>
      <c r="D83" s="302">
        <v>0</v>
      </c>
    </row>
    <row r="84" spans="1:4" x14ac:dyDescent="0.25">
      <c r="A84" s="300" t="s">
        <v>170</v>
      </c>
      <c r="B84" s="301" t="s">
        <v>251</v>
      </c>
      <c r="C84" s="300" t="s">
        <v>252</v>
      </c>
      <c r="D84" s="302">
        <v>0</v>
      </c>
    </row>
    <row r="85" spans="1:4" x14ac:dyDescent="0.25">
      <c r="A85" s="300" t="s">
        <v>170</v>
      </c>
      <c r="B85" s="301" t="s">
        <v>253</v>
      </c>
      <c r="C85" s="300" t="s">
        <v>254</v>
      </c>
      <c r="D85" s="302">
        <v>5.2080146007555897E-9</v>
      </c>
    </row>
    <row r="87" spans="1:4" x14ac:dyDescent="0.25">
      <c r="A87" s="300" t="s">
        <v>174</v>
      </c>
      <c r="B87" s="301" t="s">
        <v>245</v>
      </c>
      <c r="C87" s="300" t="s">
        <v>246</v>
      </c>
      <c r="D87" s="302">
        <v>34.479747463860264</v>
      </c>
    </row>
    <row r="88" spans="1:4" x14ac:dyDescent="0.25">
      <c r="A88" s="300" t="s">
        <v>174</v>
      </c>
      <c r="B88" s="301" t="s">
        <v>247</v>
      </c>
      <c r="C88" s="300" t="s">
        <v>248</v>
      </c>
      <c r="D88" s="302">
        <v>651.37933061226192</v>
      </c>
    </row>
    <row r="89" spans="1:4" x14ac:dyDescent="0.25">
      <c r="A89" s="300" t="s">
        <v>174</v>
      </c>
      <c r="B89" s="301" t="s">
        <v>249</v>
      </c>
      <c r="C89" s="300" t="s">
        <v>250</v>
      </c>
      <c r="D89" s="302">
        <v>0</v>
      </c>
    </row>
    <row r="90" spans="1:4" x14ac:dyDescent="0.25">
      <c r="A90" s="300" t="s">
        <v>174</v>
      </c>
      <c r="B90" s="301" t="s">
        <v>251</v>
      </c>
      <c r="C90" s="300" t="s">
        <v>252</v>
      </c>
      <c r="D90" s="302">
        <v>0</v>
      </c>
    </row>
    <row r="91" spans="1:4" x14ac:dyDescent="0.25">
      <c r="A91" s="300" t="s">
        <v>174</v>
      </c>
      <c r="B91" s="301" t="s">
        <v>253</v>
      </c>
      <c r="C91" s="300" t="s">
        <v>254</v>
      </c>
      <c r="D91" s="302">
        <v>0</v>
      </c>
    </row>
    <row r="93" spans="1:4" x14ac:dyDescent="0.25">
      <c r="A93" s="300" t="s">
        <v>176</v>
      </c>
      <c r="B93" s="301" t="s">
        <v>245</v>
      </c>
      <c r="C93" s="300" t="s">
        <v>246</v>
      </c>
      <c r="D93" s="302">
        <v>7.102396891658155</v>
      </c>
    </row>
    <row r="94" spans="1:4" x14ac:dyDescent="0.25">
      <c r="A94" s="300" t="s">
        <v>176</v>
      </c>
      <c r="B94" s="301" t="s">
        <v>247</v>
      </c>
      <c r="C94" s="300" t="s">
        <v>248</v>
      </c>
      <c r="D94" s="302">
        <v>186.58613499220516</v>
      </c>
    </row>
    <row r="95" spans="1:4" x14ac:dyDescent="0.25">
      <c r="A95" s="300" t="s">
        <v>176</v>
      </c>
      <c r="B95" s="301" t="s">
        <v>249</v>
      </c>
      <c r="C95" s="300" t="s">
        <v>250</v>
      </c>
      <c r="D95" s="302">
        <v>0</v>
      </c>
    </row>
    <row r="96" spans="1:4" x14ac:dyDescent="0.25">
      <c r="A96" s="300" t="s">
        <v>176</v>
      </c>
      <c r="B96" s="301" t="s">
        <v>251</v>
      </c>
      <c r="C96" s="300" t="s">
        <v>252</v>
      </c>
      <c r="D96" s="302">
        <v>0</v>
      </c>
    </row>
    <row r="97" spans="1:4" x14ac:dyDescent="0.25">
      <c r="A97" s="300" t="s">
        <v>176</v>
      </c>
      <c r="B97" s="301" t="s">
        <v>253</v>
      </c>
      <c r="C97" s="300" t="s">
        <v>254</v>
      </c>
      <c r="D97" s="302">
        <v>0</v>
      </c>
    </row>
    <row r="99" spans="1:4" x14ac:dyDescent="0.25">
      <c r="A99" s="300" t="s">
        <v>172</v>
      </c>
      <c r="B99" s="301" t="s">
        <v>245</v>
      </c>
      <c r="C99" s="300" t="s">
        <v>246</v>
      </c>
      <c r="D99" s="302">
        <v>6.8404376013101507</v>
      </c>
    </row>
    <row r="100" spans="1:4" x14ac:dyDescent="0.25">
      <c r="A100" s="300" t="s">
        <v>172</v>
      </c>
      <c r="B100" s="301" t="s">
        <v>247</v>
      </c>
      <c r="C100" s="300" t="s">
        <v>248</v>
      </c>
      <c r="D100" s="302">
        <v>123.98967626241405</v>
      </c>
    </row>
    <row r="101" spans="1:4" x14ac:dyDescent="0.25">
      <c r="A101" s="300" t="s">
        <v>172</v>
      </c>
      <c r="B101" s="301" t="s">
        <v>249</v>
      </c>
      <c r="C101" s="300" t="s">
        <v>250</v>
      </c>
      <c r="D101" s="302">
        <v>0</v>
      </c>
    </row>
    <row r="102" spans="1:4" x14ac:dyDescent="0.25">
      <c r="A102" s="300" t="s">
        <v>172</v>
      </c>
      <c r="B102" s="301" t="s">
        <v>251</v>
      </c>
      <c r="C102" s="300" t="s">
        <v>252</v>
      </c>
      <c r="D102" s="302">
        <v>0</v>
      </c>
    </row>
    <row r="103" spans="1:4" x14ac:dyDescent="0.25">
      <c r="A103" s="300" t="s">
        <v>172</v>
      </c>
      <c r="B103" s="301" t="s">
        <v>253</v>
      </c>
      <c r="C103" s="300" t="s">
        <v>254</v>
      </c>
      <c r="D103" s="302">
        <v>0</v>
      </c>
    </row>
  </sheetData>
  <pageMargins left="0.70866141732283472" right="0.70866141732283472" top="0.74803149606299213" bottom="0.74803149606299213" header="0.31496062992125984" footer="0.31496062992125984"/>
  <pageSetup paperSize="8" fitToHeight="0" orientation="landscape" r:id="rId1"/>
  <headerFooter>
    <oddHeader>&amp;L&amp;F&amp;C&amp;A&amp;ROFFICIAL</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34693-5D23-4188-9A4F-D7590074C01F}">
  <sheetPr>
    <pageSetUpPr fitToPage="1"/>
  </sheetPr>
  <dimension ref="A1:I103"/>
  <sheetViews>
    <sheetView zoomScale="80" zoomScaleNormal="80" workbookViewId="0"/>
  </sheetViews>
  <sheetFormatPr defaultColWidth="9.109375" defaultRowHeight="13.8" x14ac:dyDescent="0.25"/>
  <cols>
    <col min="1" max="1" width="9.109375" style="299"/>
    <col min="2" max="2" width="74.88671875" style="299" bestFit="1" customWidth="1"/>
    <col min="3" max="3" width="49" style="299" bestFit="1" customWidth="1"/>
    <col min="4" max="16384" width="9.109375" style="299"/>
  </cols>
  <sheetData>
    <row r="1" spans="1:9" x14ac:dyDescent="0.25">
      <c r="A1" s="299" t="s">
        <v>141</v>
      </c>
      <c r="B1" s="299" t="s">
        <v>242</v>
      </c>
      <c r="C1" s="299" t="s">
        <v>243</v>
      </c>
      <c r="D1" s="299" t="s">
        <v>244</v>
      </c>
      <c r="E1" s="299" t="s">
        <v>184</v>
      </c>
      <c r="F1" s="299" t="s">
        <v>185</v>
      </c>
      <c r="G1" s="299" t="s">
        <v>186</v>
      </c>
      <c r="H1" s="299" t="s">
        <v>187</v>
      </c>
      <c r="I1" s="299" t="s">
        <v>188</v>
      </c>
    </row>
    <row r="3" spans="1:9" x14ac:dyDescent="0.25">
      <c r="A3" s="300" t="s">
        <v>144</v>
      </c>
      <c r="B3" s="303" t="s">
        <v>255</v>
      </c>
      <c r="C3" s="299" t="s">
        <v>256</v>
      </c>
      <c r="D3" s="302"/>
      <c r="E3" s="304">
        <v>4.9599999999999998E-2</v>
      </c>
      <c r="F3" s="304">
        <v>4.9599999999999998E-2</v>
      </c>
      <c r="G3" s="304">
        <v>4.9599999999999998E-2</v>
      </c>
      <c r="H3" s="304">
        <v>4.9599999999999998E-2</v>
      </c>
      <c r="I3" s="304">
        <v>4.9599999999999998E-2</v>
      </c>
    </row>
    <row r="4" spans="1:9" x14ac:dyDescent="0.25">
      <c r="A4" s="300" t="s">
        <v>144</v>
      </c>
      <c r="B4" s="303" t="s">
        <v>257</v>
      </c>
      <c r="C4" s="299" t="s">
        <v>258</v>
      </c>
      <c r="D4" s="302"/>
      <c r="E4" s="304">
        <v>3.9100000000000003E-2</v>
      </c>
      <c r="F4" s="304">
        <v>3.9100000000000003E-2</v>
      </c>
      <c r="G4" s="304">
        <v>3.9100000000000003E-2</v>
      </c>
      <c r="H4" s="304">
        <v>3.9100000000000003E-2</v>
      </c>
      <c r="I4" s="304">
        <v>3.9100000000000003E-2</v>
      </c>
    </row>
    <row r="5" spans="1:9" x14ac:dyDescent="0.25">
      <c r="A5" s="300" t="s">
        <v>144</v>
      </c>
      <c r="B5" s="303" t="s">
        <v>259</v>
      </c>
      <c r="C5" s="299" t="s">
        <v>260</v>
      </c>
      <c r="D5" s="302"/>
      <c r="E5" s="304">
        <v>5.0575500000000002E-2</v>
      </c>
      <c r="F5" s="304">
        <v>5.0575500000000002E-2</v>
      </c>
      <c r="G5" s="304">
        <v>5.0575500000000002E-2</v>
      </c>
      <c r="H5" s="304">
        <v>5.0575500000000002E-2</v>
      </c>
      <c r="I5" s="304">
        <v>5.0575500000000002E-2</v>
      </c>
    </row>
    <row r="6" spans="1:9" x14ac:dyDescent="0.25">
      <c r="A6" s="300" t="s">
        <v>144</v>
      </c>
      <c r="B6" s="303" t="s">
        <v>261</v>
      </c>
      <c r="C6" s="299" t="s">
        <v>262</v>
      </c>
      <c r="D6" s="302"/>
      <c r="E6" s="304">
        <v>0.06</v>
      </c>
      <c r="F6" s="304">
        <v>0.06</v>
      </c>
      <c r="G6" s="304">
        <v>0.06</v>
      </c>
      <c r="H6" s="304">
        <v>0.06</v>
      </c>
      <c r="I6" s="304">
        <v>0.06</v>
      </c>
    </row>
    <row r="7" spans="1:9" x14ac:dyDescent="0.25">
      <c r="A7" s="300" t="s">
        <v>144</v>
      </c>
      <c r="B7" s="303" t="s">
        <v>263</v>
      </c>
      <c r="C7" s="299" t="s">
        <v>264</v>
      </c>
      <c r="D7" s="302"/>
      <c r="E7" s="304">
        <v>0</v>
      </c>
      <c r="F7" s="304">
        <v>0</v>
      </c>
      <c r="G7" s="304">
        <v>0</v>
      </c>
      <c r="H7" s="304">
        <v>0</v>
      </c>
      <c r="I7" s="304">
        <v>0</v>
      </c>
    </row>
    <row r="9" spans="1:9" x14ac:dyDescent="0.25">
      <c r="A9" s="300" t="s">
        <v>146</v>
      </c>
      <c r="B9" s="303" t="s">
        <v>255</v>
      </c>
      <c r="C9" s="299" t="s">
        <v>256</v>
      </c>
      <c r="D9" s="302"/>
      <c r="E9" s="304">
        <v>4.0680214846322976E-2</v>
      </c>
      <c r="F9" s="304">
        <v>4.0680214846322976E-2</v>
      </c>
      <c r="G9" s="304">
        <v>4.0680214846322976E-2</v>
      </c>
      <c r="H9" s="304">
        <v>4.0680214846322976E-2</v>
      </c>
      <c r="I9" s="304">
        <v>4.0680214846322976E-2</v>
      </c>
    </row>
    <row r="10" spans="1:9" x14ac:dyDescent="0.25">
      <c r="A10" s="300" t="s">
        <v>146</v>
      </c>
      <c r="B10" s="303" t="s">
        <v>257</v>
      </c>
      <c r="C10" s="299" t="s">
        <v>258</v>
      </c>
      <c r="D10" s="302"/>
      <c r="E10" s="304">
        <v>4.7380214846322981E-2</v>
      </c>
      <c r="F10" s="304">
        <v>4.7380214846322981E-2</v>
      </c>
      <c r="G10" s="304">
        <v>4.7380214846322981E-2</v>
      </c>
      <c r="H10" s="304">
        <v>4.7380214846322981E-2</v>
      </c>
      <c r="I10" s="304">
        <v>4.7380214846322981E-2</v>
      </c>
    </row>
    <row r="11" spans="1:9" x14ac:dyDescent="0.25">
      <c r="A11" s="300" t="s">
        <v>146</v>
      </c>
      <c r="B11" s="303" t="s">
        <v>259</v>
      </c>
      <c r="C11" s="299" t="s">
        <v>260</v>
      </c>
      <c r="D11" s="302"/>
      <c r="E11" s="304">
        <v>3.6780214846322976E-2</v>
      </c>
      <c r="F11" s="304">
        <v>3.6780214846322976E-2</v>
      </c>
      <c r="G11" s="304">
        <v>3.6780214846322976E-2</v>
      </c>
      <c r="H11" s="304">
        <v>3.6780214846322976E-2</v>
      </c>
      <c r="I11" s="304">
        <v>3.6780214846322976E-2</v>
      </c>
    </row>
    <row r="12" spans="1:9" x14ac:dyDescent="0.25">
      <c r="A12" s="300" t="s">
        <v>146</v>
      </c>
      <c r="B12" s="303" t="s">
        <v>261</v>
      </c>
      <c r="C12" s="299" t="s">
        <v>262</v>
      </c>
      <c r="D12" s="302"/>
      <c r="E12" s="304">
        <v>6.5880214846322976E-2</v>
      </c>
      <c r="F12" s="304">
        <v>6.5880214846322976E-2</v>
      </c>
      <c r="G12" s="304">
        <v>6.5880214846322976E-2</v>
      </c>
      <c r="H12" s="304">
        <v>6.5880214846322976E-2</v>
      </c>
      <c r="I12" s="304">
        <v>6.5880214846322976E-2</v>
      </c>
    </row>
    <row r="13" spans="1:9" x14ac:dyDescent="0.25">
      <c r="A13" s="300" t="s">
        <v>146</v>
      </c>
      <c r="B13" s="303" t="s">
        <v>263</v>
      </c>
      <c r="C13" s="299" t="s">
        <v>264</v>
      </c>
      <c r="D13" s="302"/>
      <c r="E13" s="304">
        <v>0</v>
      </c>
      <c r="F13" s="304">
        <v>0</v>
      </c>
      <c r="G13" s="304">
        <v>0</v>
      </c>
      <c r="H13" s="304">
        <v>0</v>
      </c>
      <c r="I13" s="304">
        <v>0</v>
      </c>
    </row>
    <row r="15" spans="1:9" x14ac:dyDescent="0.25">
      <c r="A15" s="300" t="s">
        <v>148</v>
      </c>
      <c r="B15" s="303" t="s">
        <v>255</v>
      </c>
      <c r="C15" s="299" t="s">
        <v>256</v>
      </c>
      <c r="D15" s="302"/>
      <c r="E15" s="304">
        <v>6.3E-2</v>
      </c>
      <c r="F15" s="304">
        <v>6.3E-2</v>
      </c>
      <c r="G15" s="304">
        <v>6.3E-2</v>
      </c>
      <c r="H15" s="304">
        <v>6.3E-2</v>
      </c>
      <c r="I15" s="304">
        <v>6.3E-2</v>
      </c>
    </row>
    <row r="16" spans="1:9" x14ac:dyDescent="0.25">
      <c r="A16" s="300" t="s">
        <v>148</v>
      </c>
      <c r="B16" s="303" t="s">
        <v>257</v>
      </c>
      <c r="C16" s="299" t="s">
        <v>258</v>
      </c>
      <c r="D16" s="302"/>
      <c r="E16" s="304">
        <v>6.3E-2</v>
      </c>
      <c r="F16" s="304">
        <v>6.3E-2</v>
      </c>
      <c r="G16" s="304">
        <v>6.3E-2</v>
      </c>
      <c r="H16" s="304">
        <v>6.3E-2</v>
      </c>
      <c r="I16" s="304">
        <v>6.3E-2</v>
      </c>
    </row>
    <row r="17" spans="1:9" x14ac:dyDescent="0.25">
      <c r="A17" s="300" t="s">
        <v>148</v>
      </c>
      <c r="B17" s="303" t="s">
        <v>259</v>
      </c>
      <c r="C17" s="299" t="s">
        <v>260</v>
      </c>
      <c r="D17" s="302"/>
      <c r="E17" s="304">
        <v>4.2999999999999997E-2</v>
      </c>
      <c r="F17" s="304">
        <v>4.2999999999999997E-2</v>
      </c>
      <c r="G17" s="304">
        <v>4.2999999999999997E-2</v>
      </c>
      <c r="H17" s="304">
        <v>4.2999999999999997E-2</v>
      </c>
      <c r="I17" s="304">
        <v>4.2999999999999997E-2</v>
      </c>
    </row>
    <row r="18" spans="1:9" x14ac:dyDescent="0.25">
      <c r="A18" s="300" t="s">
        <v>148</v>
      </c>
      <c r="B18" s="303" t="s">
        <v>261</v>
      </c>
      <c r="C18" s="299" t="s">
        <v>262</v>
      </c>
      <c r="D18" s="302"/>
      <c r="E18" s="304">
        <v>0</v>
      </c>
      <c r="F18" s="304">
        <v>0</v>
      </c>
      <c r="G18" s="304">
        <v>0</v>
      </c>
      <c r="H18" s="304">
        <v>0</v>
      </c>
      <c r="I18" s="304">
        <v>0</v>
      </c>
    </row>
    <row r="19" spans="1:9" x14ac:dyDescent="0.25">
      <c r="A19" s="300" t="s">
        <v>148</v>
      </c>
      <c r="B19" s="303" t="s">
        <v>263</v>
      </c>
      <c r="C19" s="299" t="s">
        <v>264</v>
      </c>
      <c r="D19" s="302"/>
      <c r="E19" s="304">
        <v>0</v>
      </c>
      <c r="F19" s="304">
        <v>0</v>
      </c>
      <c r="G19" s="304">
        <v>0</v>
      </c>
      <c r="H19" s="304">
        <v>0</v>
      </c>
      <c r="I19" s="304">
        <v>0</v>
      </c>
    </row>
    <row r="21" spans="1:9" x14ac:dyDescent="0.25">
      <c r="A21" s="300" t="s">
        <v>150</v>
      </c>
      <c r="B21" s="303" t="s">
        <v>255</v>
      </c>
      <c r="C21" s="299" t="s">
        <v>256</v>
      </c>
      <c r="D21" s="302"/>
      <c r="E21" s="304">
        <v>5.57E-2</v>
      </c>
      <c r="F21" s="304">
        <v>5.57E-2</v>
      </c>
      <c r="G21" s="304">
        <v>5.57E-2</v>
      </c>
      <c r="H21" s="304">
        <v>5.57E-2</v>
      </c>
      <c r="I21" s="304">
        <v>5.57E-2</v>
      </c>
    </row>
    <row r="22" spans="1:9" x14ac:dyDescent="0.25">
      <c r="A22" s="300" t="s">
        <v>150</v>
      </c>
      <c r="B22" s="303" t="s">
        <v>257</v>
      </c>
      <c r="C22" s="299" t="s">
        <v>258</v>
      </c>
      <c r="D22" s="302"/>
      <c r="E22" s="304">
        <v>4.7899999999999998E-2</v>
      </c>
      <c r="F22" s="304">
        <v>4.7899999999999998E-2</v>
      </c>
      <c r="G22" s="304">
        <v>4.7899999999999998E-2</v>
      </c>
      <c r="H22" s="304">
        <v>4.7899999999999998E-2</v>
      </c>
      <c r="I22" s="304">
        <v>4.7899999999999998E-2</v>
      </c>
    </row>
    <row r="23" spans="1:9" x14ac:dyDescent="0.25">
      <c r="A23" s="300" t="s">
        <v>150</v>
      </c>
      <c r="B23" s="303" t="s">
        <v>259</v>
      </c>
      <c r="C23" s="299" t="s">
        <v>260</v>
      </c>
      <c r="D23" s="302"/>
      <c r="E23" s="304">
        <v>4.6300000000000001E-2</v>
      </c>
      <c r="F23" s="304">
        <v>4.6300000000000001E-2</v>
      </c>
      <c r="G23" s="304">
        <v>4.6300000000000001E-2</v>
      </c>
      <c r="H23" s="304">
        <v>4.6300000000000001E-2</v>
      </c>
      <c r="I23" s="304">
        <v>4.6300000000000001E-2</v>
      </c>
    </row>
    <row r="24" spans="1:9" x14ac:dyDescent="0.25">
      <c r="A24" s="300" t="s">
        <v>150</v>
      </c>
      <c r="B24" s="303" t="s">
        <v>261</v>
      </c>
      <c r="C24" s="299" t="s">
        <v>262</v>
      </c>
      <c r="D24" s="302"/>
      <c r="E24" s="304">
        <v>7.9899999999999999E-2</v>
      </c>
      <c r="F24" s="304">
        <v>7.9899999999999999E-2</v>
      </c>
      <c r="G24" s="304">
        <v>7.9899999999999999E-2</v>
      </c>
      <c r="H24" s="304">
        <v>7.9899999999999999E-2</v>
      </c>
      <c r="I24" s="304">
        <v>7.9899999999999999E-2</v>
      </c>
    </row>
    <row r="25" spans="1:9" x14ac:dyDescent="0.25">
      <c r="A25" s="300" t="s">
        <v>150</v>
      </c>
      <c r="B25" s="303" t="s">
        <v>263</v>
      </c>
      <c r="C25" s="299" t="s">
        <v>264</v>
      </c>
      <c r="D25" s="302"/>
      <c r="E25" s="304">
        <v>0</v>
      </c>
      <c r="F25" s="304">
        <v>0</v>
      </c>
      <c r="G25" s="304">
        <v>0</v>
      </c>
      <c r="H25" s="304">
        <v>0</v>
      </c>
      <c r="I25" s="304">
        <v>0</v>
      </c>
    </row>
    <row r="27" spans="1:9" x14ac:dyDescent="0.25">
      <c r="A27" s="300" t="s">
        <v>152</v>
      </c>
      <c r="B27" s="303" t="s">
        <v>255</v>
      </c>
      <c r="C27" s="299" t="s">
        <v>256</v>
      </c>
      <c r="D27" s="302"/>
      <c r="E27" s="304">
        <v>5.0439999999999999E-2</v>
      </c>
      <c r="F27" s="304">
        <v>5.0439999999999999E-2</v>
      </c>
      <c r="G27" s="304">
        <v>5.0439999999999999E-2</v>
      </c>
      <c r="H27" s="304">
        <v>5.0439999999999999E-2</v>
      </c>
      <c r="I27" s="304">
        <v>5.0439999999999999E-2</v>
      </c>
    </row>
    <row r="28" spans="1:9" x14ac:dyDescent="0.25">
      <c r="A28" s="300" t="s">
        <v>152</v>
      </c>
      <c r="B28" s="303" t="s">
        <v>257</v>
      </c>
      <c r="C28" s="299" t="s">
        <v>258</v>
      </c>
      <c r="D28" s="302"/>
      <c r="E28" s="304">
        <v>4.9439999999999998E-2</v>
      </c>
      <c r="F28" s="304">
        <v>4.9439999999999998E-2</v>
      </c>
      <c r="G28" s="304">
        <v>4.9439999999999998E-2</v>
      </c>
      <c r="H28" s="304">
        <v>4.9439999999999998E-2</v>
      </c>
      <c r="I28" s="304">
        <v>4.9439999999999998E-2</v>
      </c>
    </row>
    <row r="29" spans="1:9" x14ac:dyDescent="0.25">
      <c r="A29" s="300" t="s">
        <v>152</v>
      </c>
      <c r="B29" s="303" t="s">
        <v>259</v>
      </c>
      <c r="C29" s="299" t="s">
        <v>260</v>
      </c>
      <c r="D29" s="302"/>
      <c r="E29" s="304">
        <v>5.6439999999999997E-2</v>
      </c>
      <c r="F29" s="304">
        <v>5.6439999999999997E-2</v>
      </c>
      <c r="G29" s="304">
        <v>5.6439999999999997E-2</v>
      </c>
      <c r="H29" s="304">
        <v>5.6439999999999997E-2</v>
      </c>
      <c r="I29" s="304">
        <v>5.6440000000000004E-2</v>
      </c>
    </row>
    <row r="30" spans="1:9" x14ac:dyDescent="0.25">
      <c r="A30" s="300" t="s">
        <v>152</v>
      </c>
      <c r="B30" s="303" t="s">
        <v>261</v>
      </c>
      <c r="C30" s="299" t="s">
        <v>262</v>
      </c>
      <c r="D30" s="302"/>
      <c r="E30" s="304">
        <v>7.3439999999999991E-2</v>
      </c>
      <c r="F30" s="304">
        <v>7.3439999999999991E-2</v>
      </c>
      <c r="G30" s="304">
        <v>7.3439999999999991E-2</v>
      </c>
      <c r="H30" s="304">
        <v>7.3440000000000005E-2</v>
      </c>
      <c r="I30" s="304">
        <v>7.3439999999999991E-2</v>
      </c>
    </row>
    <row r="31" spans="1:9" x14ac:dyDescent="0.25">
      <c r="A31" s="300" t="s">
        <v>152</v>
      </c>
      <c r="B31" s="303" t="s">
        <v>263</v>
      </c>
      <c r="C31" s="299" t="s">
        <v>264</v>
      </c>
      <c r="D31" s="302"/>
      <c r="E31" s="304">
        <v>0</v>
      </c>
      <c r="F31" s="304">
        <v>0</v>
      </c>
      <c r="G31" s="304">
        <v>0</v>
      </c>
      <c r="H31" s="304">
        <v>0</v>
      </c>
      <c r="I31" s="304">
        <v>0</v>
      </c>
    </row>
    <row r="33" spans="1:9" x14ac:dyDescent="0.25">
      <c r="A33" s="300" t="s">
        <v>156</v>
      </c>
      <c r="B33" s="303" t="s">
        <v>255</v>
      </c>
      <c r="C33" s="299" t="s">
        <v>256</v>
      </c>
      <c r="D33" s="302"/>
      <c r="E33" s="304">
        <v>2.52E-2</v>
      </c>
      <c r="F33" s="304">
        <v>2.52E-2</v>
      </c>
      <c r="G33" s="304">
        <v>2.52E-2</v>
      </c>
      <c r="H33" s="304">
        <v>2.52E-2</v>
      </c>
      <c r="I33" s="304">
        <v>2.52E-2</v>
      </c>
    </row>
    <row r="34" spans="1:9" x14ac:dyDescent="0.25">
      <c r="A34" s="300" t="s">
        <v>156</v>
      </c>
      <c r="B34" s="303" t="s">
        <v>257</v>
      </c>
      <c r="C34" s="299" t="s">
        <v>258</v>
      </c>
      <c r="D34" s="302"/>
      <c r="E34" s="304">
        <v>4.7E-2</v>
      </c>
      <c r="F34" s="304">
        <v>4.7E-2</v>
      </c>
      <c r="G34" s="304">
        <v>4.7E-2</v>
      </c>
      <c r="H34" s="304">
        <v>4.7E-2</v>
      </c>
      <c r="I34" s="304">
        <v>4.7E-2</v>
      </c>
    </row>
    <row r="35" spans="1:9" x14ac:dyDescent="0.25">
      <c r="A35" s="300" t="s">
        <v>156</v>
      </c>
      <c r="B35" s="303" t="s">
        <v>259</v>
      </c>
      <c r="C35" s="299" t="s">
        <v>260</v>
      </c>
      <c r="D35" s="302"/>
      <c r="E35" s="304">
        <v>5.2000000000000005E-2</v>
      </c>
      <c r="F35" s="304">
        <v>5.2000000000000005E-2</v>
      </c>
      <c r="G35" s="304">
        <v>5.2000000000000005E-2</v>
      </c>
      <c r="H35" s="304">
        <v>5.2000000000000005E-2</v>
      </c>
      <c r="I35" s="304">
        <v>5.2000000000000005E-2</v>
      </c>
    </row>
    <row r="36" spans="1:9" x14ac:dyDescent="0.25">
      <c r="A36" s="300" t="s">
        <v>156</v>
      </c>
      <c r="B36" s="303" t="s">
        <v>261</v>
      </c>
      <c r="C36" s="299" t="s">
        <v>262</v>
      </c>
      <c r="D36" s="302"/>
      <c r="E36" s="304">
        <v>9.180000000000002E-2</v>
      </c>
      <c r="F36" s="304">
        <v>9.180000000000002E-2</v>
      </c>
      <c r="G36" s="304">
        <v>9.180000000000002E-2</v>
      </c>
      <c r="H36" s="304">
        <v>9.180000000000002E-2</v>
      </c>
      <c r="I36" s="304">
        <v>9.180000000000002E-2</v>
      </c>
    </row>
    <row r="37" spans="1:9" x14ac:dyDescent="0.25">
      <c r="A37" s="300" t="s">
        <v>156</v>
      </c>
      <c r="B37" s="303" t="s">
        <v>263</v>
      </c>
      <c r="C37" s="299" t="s">
        <v>264</v>
      </c>
      <c r="D37" s="302"/>
      <c r="E37" s="304">
        <v>0</v>
      </c>
      <c r="F37" s="304">
        <v>0</v>
      </c>
      <c r="G37" s="304">
        <v>0</v>
      </c>
      <c r="H37" s="304">
        <v>0</v>
      </c>
      <c r="I37" s="304">
        <v>0</v>
      </c>
    </row>
    <row r="39" spans="1:9" x14ac:dyDescent="0.25">
      <c r="A39" s="300" t="s">
        <v>154</v>
      </c>
      <c r="B39" s="303" t="s">
        <v>255</v>
      </c>
      <c r="C39" s="299" t="s">
        <v>256</v>
      </c>
      <c r="D39" s="302"/>
      <c r="E39" s="304">
        <v>6.7500000000000004E-2</v>
      </c>
      <c r="F39" s="304">
        <v>6.7500000000000004E-2</v>
      </c>
      <c r="G39" s="304">
        <v>6.7500000000000004E-2</v>
      </c>
      <c r="H39" s="304">
        <v>6.7500000000000004E-2</v>
      </c>
      <c r="I39" s="304">
        <v>6.7500000000000004E-2</v>
      </c>
    </row>
    <row r="40" spans="1:9" x14ac:dyDescent="0.25">
      <c r="A40" s="300" t="s">
        <v>154</v>
      </c>
      <c r="B40" s="303" t="s">
        <v>257</v>
      </c>
      <c r="C40" s="299" t="s">
        <v>258</v>
      </c>
      <c r="D40" s="302"/>
      <c r="E40" s="304">
        <v>3.8399999999999997E-2</v>
      </c>
      <c r="F40" s="304">
        <v>3.8399999999999997E-2</v>
      </c>
      <c r="G40" s="304">
        <v>3.8399999999999997E-2</v>
      </c>
      <c r="H40" s="304">
        <v>3.8399999999999997E-2</v>
      </c>
      <c r="I40" s="304">
        <v>3.8399999999999997E-2</v>
      </c>
    </row>
    <row r="41" spans="1:9" x14ac:dyDescent="0.25">
      <c r="A41" s="300" t="s">
        <v>154</v>
      </c>
      <c r="B41" s="303" t="s">
        <v>259</v>
      </c>
      <c r="C41" s="299" t="s">
        <v>260</v>
      </c>
      <c r="D41" s="302"/>
      <c r="E41" s="304">
        <v>5.2499999999999998E-2</v>
      </c>
      <c r="F41" s="304">
        <v>5.2499999999999998E-2</v>
      </c>
      <c r="G41" s="304">
        <v>5.2499999999999998E-2</v>
      </c>
      <c r="H41" s="304">
        <v>5.2499999999999998E-2</v>
      </c>
      <c r="I41" s="304">
        <v>5.2499999999999998E-2</v>
      </c>
    </row>
    <row r="42" spans="1:9" x14ac:dyDescent="0.25">
      <c r="A42" s="300" t="s">
        <v>154</v>
      </c>
      <c r="B42" s="303" t="s">
        <v>261</v>
      </c>
      <c r="C42" s="299" t="s">
        <v>262</v>
      </c>
      <c r="D42" s="302"/>
      <c r="E42" s="304">
        <v>9.9299999999999999E-2</v>
      </c>
      <c r="F42" s="304">
        <v>9.9299999999999999E-2</v>
      </c>
      <c r="G42" s="304">
        <v>9.9299999999999999E-2</v>
      </c>
      <c r="H42" s="304">
        <v>9.9299999999999999E-2</v>
      </c>
      <c r="I42" s="304">
        <v>9.9299999999999999E-2</v>
      </c>
    </row>
    <row r="43" spans="1:9" x14ac:dyDescent="0.25">
      <c r="A43" s="300" t="s">
        <v>154</v>
      </c>
      <c r="B43" s="303" t="s">
        <v>263</v>
      </c>
      <c r="C43" s="299" t="s">
        <v>264</v>
      </c>
      <c r="D43" s="302"/>
      <c r="E43" s="304">
        <v>0</v>
      </c>
      <c r="F43" s="304">
        <v>0</v>
      </c>
      <c r="G43" s="304">
        <v>0</v>
      </c>
      <c r="H43" s="304">
        <v>0</v>
      </c>
      <c r="I43" s="304">
        <v>0</v>
      </c>
    </row>
    <row r="45" spans="1:9" x14ac:dyDescent="0.25">
      <c r="A45" s="300" t="s">
        <v>158</v>
      </c>
      <c r="B45" s="303" t="s">
        <v>255</v>
      </c>
      <c r="C45" s="299" t="s">
        <v>256</v>
      </c>
      <c r="D45" s="302"/>
      <c r="E45" s="304">
        <v>4.2932058605787707E-2</v>
      </c>
      <c r="F45" s="304">
        <v>4.22038708162433E-2</v>
      </c>
      <c r="G45" s="304">
        <v>4.0525241611227197E-2</v>
      </c>
      <c r="H45" s="304">
        <v>3.96366126792825E-2</v>
      </c>
      <c r="I45" s="304">
        <v>3.8908454928127702E-2</v>
      </c>
    </row>
    <row r="46" spans="1:9" x14ac:dyDescent="0.25">
      <c r="A46" s="300" t="s">
        <v>158</v>
      </c>
      <c r="B46" s="303" t="s">
        <v>257</v>
      </c>
      <c r="C46" s="299" t="s">
        <v>258</v>
      </c>
      <c r="D46" s="302"/>
      <c r="E46" s="304">
        <v>3.63122760763782E-2</v>
      </c>
      <c r="F46" s="304">
        <v>3.48736368017609E-2</v>
      </c>
      <c r="G46" s="304">
        <v>3.75356889776872E-2</v>
      </c>
      <c r="H46" s="304">
        <v>4.5037551291320706E-2</v>
      </c>
      <c r="I46" s="304">
        <v>4.51122655078528E-2</v>
      </c>
    </row>
    <row r="47" spans="1:9" x14ac:dyDescent="0.25">
      <c r="A47" s="300" t="s">
        <v>158</v>
      </c>
      <c r="B47" s="303" t="s">
        <v>259</v>
      </c>
      <c r="C47" s="299" t="s">
        <v>260</v>
      </c>
      <c r="D47" s="302"/>
      <c r="E47" s="304">
        <v>5.47173422377214E-2</v>
      </c>
      <c r="F47" s="304">
        <v>5.5366508753347699E-2</v>
      </c>
      <c r="G47" s="304">
        <v>5.1235792038852201E-2</v>
      </c>
      <c r="H47" s="304">
        <v>5.2218042727556299E-2</v>
      </c>
      <c r="I47" s="304">
        <v>5.1735881622974593E-2</v>
      </c>
    </row>
    <row r="48" spans="1:9" x14ac:dyDescent="0.25">
      <c r="A48" s="300" t="s">
        <v>158</v>
      </c>
      <c r="B48" s="303" t="s">
        <v>261</v>
      </c>
      <c r="C48" s="299" t="s">
        <v>262</v>
      </c>
      <c r="D48" s="302"/>
      <c r="E48" s="304">
        <v>4.3016223288310701E-2</v>
      </c>
      <c r="F48" s="304">
        <v>4.4943699034008994E-2</v>
      </c>
      <c r="G48" s="304">
        <v>4.7034518072930097E-2</v>
      </c>
      <c r="H48" s="304">
        <v>4.91689427684594E-2</v>
      </c>
      <c r="I48" s="304">
        <v>5.1632027572433896E-2</v>
      </c>
    </row>
    <row r="49" spans="1:9" x14ac:dyDescent="0.25">
      <c r="A49" s="300" t="s">
        <v>158</v>
      </c>
      <c r="B49" s="303" t="s">
        <v>263</v>
      </c>
      <c r="C49" s="299" t="s">
        <v>264</v>
      </c>
      <c r="D49" s="302"/>
      <c r="E49" s="304">
        <v>1.2893284995231399E-4</v>
      </c>
      <c r="F49" s="304">
        <v>7.3668378168334294E-5</v>
      </c>
      <c r="G49" s="304">
        <v>2.7992655805066602E-5</v>
      </c>
      <c r="H49" s="304">
        <v>6.4455507792185896E-6</v>
      </c>
      <c r="I49" s="304">
        <v>1.3840090707875201E-6</v>
      </c>
    </row>
    <row r="51" spans="1:9" x14ac:dyDescent="0.25">
      <c r="A51" s="300" t="s">
        <v>160</v>
      </c>
      <c r="B51" s="303" t="s">
        <v>255</v>
      </c>
      <c r="C51" s="299" t="s">
        <v>256</v>
      </c>
      <c r="D51" s="302"/>
      <c r="E51" s="304">
        <v>4.1344946225885998E-2</v>
      </c>
      <c r="F51" s="304">
        <v>4.1883005399591729E-2</v>
      </c>
      <c r="G51" s="304">
        <v>4.223459476624325E-2</v>
      </c>
      <c r="H51" s="304">
        <v>4.305089430237128E-2</v>
      </c>
      <c r="I51" s="304">
        <v>4.313585630470209E-2</v>
      </c>
    </row>
    <row r="52" spans="1:9" x14ac:dyDescent="0.25">
      <c r="A52" s="300" t="s">
        <v>160</v>
      </c>
      <c r="B52" s="303" t="s">
        <v>257</v>
      </c>
      <c r="C52" s="299" t="s">
        <v>258</v>
      </c>
      <c r="D52" s="302"/>
      <c r="E52" s="304">
        <v>5.8565375054682095E-2</v>
      </c>
      <c r="F52" s="304">
        <v>5.909712316305249E-2</v>
      </c>
      <c r="G52" s="304">
        <v>5.9538375038752277E-2</v>
      </c>
      <c r="H52" s="304">
        <v>6.138174217935561E-2</v>
      </c>
      <c r="I52" s="304">
        <v>6.2809382673339312E-2</v>
      </c>
    </row>
    <row r="53" spans="1:9" x14ac:dyDescent="0.25">
      <c r="A53" s="300" t="s">
        <v>160</v>
      </c>
      <c r="B53" s="303" t="s">
        <v>259</v>
      </c>
      <c r="C53" s="299" t="s">
        <v>260</v>
      </c>
      <c r="D53" s="302"/>
      <c r="E53" s="304">
        <v>5.4279256124742374E-2</v>
      </c>
      <c r="F53" s="304">
        <v>5.301407394657548E-2</v>
      </c>
      <c r="G53" s="304">
        <v>5.3081398010918948E-2</v>
      </c>
      <c r="H53" s="304">
        <v>5.2958441258248605E-2</v>
      </c>
      <c r="I53" s="304">
        <v>5.2185413869164303E-2</v>
      </c>
    </row>
    <row r="54" spans="1:9" x14ac:dyDescent="0.25">
      <c r="A54" s="300" t="s">
        <v>160</v>
      </c>
      <c r="B54" s="303" t="s">
        <v>261</v>
      </c>
      <c r="C54" s="299" t="s">
        <v>262</v>
      </c>
      <c r="D54" s="302"/>
      <c r="E54" s="304">
        <v>9.0749934941345756E-2</v>
      </c>
      <c r="F54" s="304">
        <v>9.3636850448844164E-2</v>
      </c>
      <c r="G54" s="304">
        <v>9.8058595748849606E-2</v>
      </c>
      <c r="H54" s="304">
        <v>0.10350955723135224</v>
      </c>
      <c r="I54" s="304">
        <v>0.10950797283107613</v>
      </c>
    </row>
    <row r="55" spans="1:9" x14ac:dyDescent="0.25">
      <c r="A55" s="300" t="s">
        <v>160</v>
      </c>
      <c r="B55" s="303" t="s">
        <v>263</v>
      </c>
      <c r="C55" s="299" t="s">
        <v>264</v>
      </c>
      <c r="D55" s="302"/>
      <c r="E55" s="304">
        <v>0</v>
      </c>
      <c r="F55" s="304">
        <v>0</v>
      </c>
      <c r="G55" s="304">
        <v>0</v>
      </c>
      <c r="H55" s="304">
        <v>0</v>
      </c>
      <c r="I55" s="304">
        <v>0</v>
      </c>
    </row>
    <row r="57" spans="1:9" x14ac:dyDescent="0.25">
      <c r="A57" s="300" t="s">
        <v>162</v>
      </c>
      <c r="B57" s="303" t="s">
        <v>255</v>
      </c>
      <c r="C57" s="299" t="s">
        <v>256</v>
      </c>
      <c r="D57" s="302"/>
      <c r="E57" s="304">
        <v>6.1899999999999997E-2</v>
      </c>
      <c r="F57" s="304">
        <v>6.0600000000000008E-2</v>
      </c>
      <c r="G57" s="304">
        <v>6.2100000000000002E-2</v>
      </c>
      <c r="H57" s="304">
        <v>6.1600000000000002E-2</v>
      </c>
      <c r="I57" s="304">
        <v>6.3E-2</v>
      </c>
    </row>
    <row r="58" spans="1:9" x14ac:dyDescent="0.25">
      <c r="A58" s="300" t="s">
        <v>162</v>
      </c>
      <c r="B58" s="303" t="s">
        <v>257</v>
      </c>
      <c r="C58" s="299" t="s">
        <v>258</v>
      </c>
      <c r="D58" s="302"/>
      <c r="E58" s="304">
        <v>4.0399999999999998E-2</v>
      </c>
      <c r="F58" s="304">
        <v>3.8399999999999997E-2</v>
      </c>
      <c r="G58" s="304">
        <v>3.7499999999999999E-2</v>
      </c>
      <c r="H58" s="304">
        <v>3.6499999999999998E-2</v>
      </c>
      <c r="I58" s="304">
        <v>3.56E-2</v>
      </c>
    </row>
    <row r="59" spans="1:9" x14ac:dyDescent="0.25">
      <c r="A59" s="300" t="s">
        <v>162</v>
      </c>
      <c r="B59" s="303" t="s">
        <v>259</v>
      </c>
      <c r="C59" s="299" t="s">
        <v>260</v>
      </c>
      <c r="D59" s="302"/>
      <c r="E59" s="304">
        <v>3.8600000000000002E-2</v>
      </c>
      <c r="F59" s="304">
        <v>3.6900000000000002E-2</v>
      </c>
      <c r="G59" s="304">
        <v>3.6200000000000003E-2</v>
      </c>
      <c r="H59" s="304">
        <v>3.5000000000000003E-2</v>
      </c>
      <c r="I59" s="304">
        <v>3.39E-2</v>
      </c>
    </row>
    <row r="60" spans="1:9" x14ac:dyDescent="0.25">
      <c r="A60" s="300" t="s">
        <v>162</v>
      </c>
      <c r="B60" s="303" t="s">
        <v>261</v>
      </c>
      <c r="C60" s="299" t="s">
        <v>262</v>
      </c>
      <c r="D60" s="302"/>
      <c r="E60" s="304">
        <v>9.7799999999999998E-2</v>
      </c>
      <c r="F60" s="304">
        <v>0.10009999999999999</v>
      </c>
      <c r="G60" s="304">
        <v>0.10249999999999999</v>
      </c>
      <c r="H60" s="304">
        <v>0.1069</v>
      </c>
      <c r="I60" s="304">
        <v>0.1116</v>
      </c>
    </row>
    <row r="61" spans="1:9" x14ac:dyDescent="0.25">
      <c r="A61" s="300" t="s">
        <v>162</v>
      </c>
      <c r="B61" s="303" t="s">
        <v>263</v>
      </c>
      <c r="C61" s="299" t="s">
        <v>264</v>
      </c>
      <c r="D61" s="302"/>
      <c r="E61" s="304">
        <v>0</v>
      </c>
      <c r="F61" s="304">
        <v>0</v>
      </c>
      <c r="G61" s="304">
        <v>0</v>
      </c>
      <c r="H61" s="304">
        <v>0</v>
      </c>
      <c r="I61" s="304">
        <v>0</v>
      </c>
    </row>
    <row r="63" spans="1:9" x14ac:dyDescent="0.25">
      <c r="A63" s="300" t="s">
        <v>164</v>
      </c>
      <c r="B63" s="303" t="s">
        <v>255</v>
      </c>
      <c r="C63" s="299" t="s">
        <v>256</v>
      </c>
      <c r="D63" s="302"/>
      <c r="E63" s="304">
        <v>2.4799999999999999E-2</v>
      </c>
      <c r="F63" s="304">
        <v>2.4799999999999999E-2</v>
      </c>
      <c r="G63" s="304">
        <v>2.4799999999999999E-2</v>
      </c>
      <c r="H63" s="304">
        <v>2.4799999999999999E-2</v>
      </c>
      <c r="I63" s="304">
        <v>2.4799999999999999E-2</v>
      </c>
    </row>
    <row r="64" spans="1:9" x14ac:dyDescent="0.25">
      <c r="A64" s="300" t="s">
        <v>164</v>
      </c>
      <c r="B64" s="303" t="s">
        <v>257</v>
      </c>
      <c r="C64" s="299" t="s">
        <v>258</v>
      </c>
      <c r="D64" s="302"/>
      <c r="E64" s="304">
        <v>3.4599999999999999E-2</v>
      </c>
      <c r="F64" s="304">
        <v>3.4599999999999999E-2</v>
      </c>
      <c r="G64" s="304">
        <v>3.4599999999999999E-2</v>
      </c>
      <c r="H64" s="304">
        <v>3.4599999999999999E-2</v>
      </c>
      <c r="I64" s="304">
        <v>3.4599999999999999E-2</v>
      </c>
    </row>
    <row r="65" spans="1:9" x14ac:dyDescent="0.25">
      <c r="A65" s="300" t="s">
        <v>164</v>
      </c>
      <c r="B65" s="303" t="s">
        <v>259</v>
      </c>
      <c r="C65" s="299" t="s">
        <v>260</v>
      </c>
      <c r="D65" s="302"/>
      <c r="E65" s="304">
        <v>3.6799999999999999E-2</v>
      </c>
      <c r="F65" s="304">
        <v>3.6799999999999999E-2</v>
      </c>
      <c r="G65" s="304">
        <v>3.6799999999999999E-2</v>
      </c>
      <c r="H65" s="304">
        <v>3.6799999999999999E-2</v>
      </c>
      <c r="I65" s="304">
        <v>3.6799999999999999E-2</v>
      </c>
    </row>
    <row r="66" spans="1:9" x14ac:dyDescent="0.25">
      <c r="A66" s="300" t="s">
        <v>164</v>
      </c>
      <c r="B66" s="303" t="s">
        <v>261</v>
      </c>
      <c r="C66" s="299" t="s">
        <v>262</v>
      </c>
      <c r="D66" s="302"/>
      <c r="E66" s="304">
        <v>9.3900000000000011E-2</v>
      </c>
      <c r="F66" s="304">
        <v>9.3900000000000011E-2</v>
      </c>
      <c r="G66" s="304">
        <v>9.3900000000000011E-2</v>
      </c>
      <c r="H66" s="304">
        <v>9.3900000000000011E-2</v>
      </c>
      <c r="I66" s="304">
        <v>9.3900000000000011E-2</v>
      </c>
    </row>
    <row r="67" spans="1:9" x14ac:dyDescent="0.25">
      <c r="A67" s="300" t="s">
        <v>164</v>
      </c>
      <c r="B67" s="303" t="s">
        <v>263</v>
      </c>
      <c r="C67" s="299" t="s">
        <v>264</v>
      </c>
      <c r="D67" s="302"/>
      <c r="E67" s="304">
        <v>0</v>
      </c>
      <c r="F67" s="304">
        <v>0</v>
      </c>
      <c r="G67" s="304">
        <v>0</v>
      </c>
      <c r="H67" s="304">
        <v>0</v>
      </c>
      <c r="I67" s="304">
        <v>0</v>
      </c>
    </row>
    <row r="69" spans="1:9" x14ac:dyDescent="0.25">
      <c r="A69" s="300" t="s">
        <v>166</v>
      </c>
      <c r="B69" s="303" t="s">
        <v>255</v>
      </c>
      <c r="C69" s="299" t="s">
        <v>256</v>
      </c>
      <c r="D69" s="302"/>
      <c r="E69" s="304">
        <v>7.4751147145812491E-2</v>
      </c>
      <c r="F69" s="304">
        <v>7.4751147145812491E-2</v>
      </c>
      <c r="G69" s="304">
        <v>7.4751147145812491E-2</v>
      </c>
      <c r="H69" s="304">
        <v>7.4751147145812491E-2</v>
      </c>
      <c r="I69" s="304">
        <v>7.4751147145812491E-2</v>
      </c>
    </row>
    <row r="70" spans="1:9" x14ac:dyDescent="0.25">
      <c r="A70" s="300" t="s">
        <v>166</v>
      </c>
      <c r="B70" s="303" t="s">
        <v>257</v>
      </c>
      <c r="C70" s="299" t="s">
        <v>258</v>
      </c>
      <c r="D70" s="302"/>
      <c r="E70" s="304">
        <v>3.8923105486887502E-2</v>
      </c>
      <c r="F70" s="304">
        <v>3.8923105486887502E-2</v>
      </c>
      <c r="G70" s="304">
        <v>3.8923105486887502E-2</v>
      </c>
      <c r="H70" s="304">
        <v>3.8923105486887502E-2</v>
      </c>
      <c r="I70" s="304">
        <v>3.8923105486887502E-2</v>
      </c>
    </row>
    <row r="71" spans="1:9" x14ac:dyDescent="0.25">
      <c r="A71" s="300" t="s">
        <v>166</v>
      </c>
      <c r="B71" s="303" t="s">
        <v>259</v>
      </c>
      <c r="C71" s="299" t="s">
        <v>260</v>
      </c>
      <c r="D71" s="302"/>
      <c r="E71" s="304">
        <v>0</v>
      </c>
      <c r="F71" s="304">
        <v>0</v>
      </c>
      <c r="G71" s="304">
        <v>0</v>
      </c>
      <c r="H71" s="304">
        <v>0</v>
      </c>
      <c r="I71" s="304">
        <v>0</v>
      </c>
    </row>
    <row r="72" spans="1:9" x14ac:dyDescent="0.25">
      <c r="A72" s="300" t="s">
        <v>166</v>
      </c>
      <c r="B72" s="303" t="s">
        <v>261</v>
      </c>
      <c r="C72" s="299" t="s">
        <v>262</v>
      </c>
      <c r="D72" s="302"/>
      <c r="E72" s="304">
        <v>0</v>
      </c>
      <c r="F72" s="304">
        <v>0</v>
      </c>
      <c r="G72" s="304">
        <v>0</v>
      </c>
      <c r="H72" s="304">
        <v>0</v>
      </c>
      <c r="I72" s="304">
        <v>0</v>
      </c>
    </row>
    <row r="73" spans="1:9" x14ac:dyDescent="0.25">
      <c r="A73" s="300" t="s">
        <v>166</v>
      </c>
      <c r="B73" s="303" t="s">
        <v>263</v>
      </c>
      <c r="C73" s="299" t="s">
        <v>264</v>
      </c>
      <c r="D73" s="302"/>
      <c r="E73" s="304">
        <v>0</v>
      </c>
      <c r="F73" s="304">
        <v>0</v>
      </c>
      <c r="G73" s="304">
        <v>0</v>
      </c>
      <c r="H73" s="304">
        <v>0</v>
      </c>
      <c r="I73" s="304">
        <v>0</v>
      </c>
    </row>
    <row r="75" spans="1:9" x14ac:dyDescent="0.25">
      <c r="A75" s="300" t="s">
        <v>168</v>
      </c>
      <c r="B75" s="303" t="s">
        <v>255</v>
      </c>
      <c r="C75" s="299" t="s">
        <v>256</v>
      </c>
      <c r="D75" s="302"/>
      <c r="E75" s="304">
        <v>2.1000000000000001E-2</v>
      </c>
      <c r="F75" s="304">
        <v>2.1000000000000001E-2</v>
      </c>
      <c r="G75" s="304">
        <v>2.1000000000000001E-2</v>
      </c>
      <c r="H75" s="304">
        <v>2.1000000000000001E-2</v>
      </c>
      <c r="I75" s="304">
        <v>2.1000000000000001E-2</v>
      </c>
    </row>
    <row r="76" spans="1:9" x14ac:dyDescent="0.25">
      <c r="A76" s="300" t="s">
        <v>168</v>
      </c>
      <c r="B76" s="303" t="s">
        <v>257</v>
      </c>
      <c r="C76" s="299" t="s">
        <v>258</v>
      </c>
      <c r="D76" s="302"/>
      <c r="E76" s="304">
        <v>5.6500000000000002E-2</v>
      </c>
      <c r="F76" s="304">
        <v>5.6500000000000002E-2</v>
      </c>
      <c r="G76" s="304">
        <v>5.6500000000000002E-2</v>
      </c>
      <c r="H76" s="304">
        <v>5.6500000000000002E-2</v>
      </c>
      <c r="I76" s="304">
        <v>5.6500000000000002E-2</v>
      </c>
    </row>
    <row r="77" spans="1:9" x14ac:dyDescent="0.25">
      <c r="A77" s="300" t="s">
        <v>168</v>
      </c>
      <c r="B77" s="303" t="s">
        <v>259</v>
      </c>
      <c r="C77" s="299" t="s">
        <v>260</v>
      </c>
      <c r="D77" s="302"/>
      <c r="E77" s="304">
        <v>0</v>
      </c>
      <c r="F77" s="304">
        <v>0</v>
      </c>
      <c r="G77" s="304">
        <v>0</v>
      </c>
      <c r="H77" s="304">
        <v>0</v>
      </c>
      <c r="I77" s="304">
        <v>0</v>
      </c>
    </row>
    <row r="78" spans="1:9" x14ac:dyDescent="0.25">
      <c r="A78" s="300" t="s">
        <v>168</v>
      </c>
      <c r="B78" s="303" t="s">
        <v>261</v>
      </c>
      <c r="C78" s="299" t="s">
        <v>262</v>
      </c>
      <c r="D78" s="302"/>
      <c r="E78" s="304">
        <v>0</v>
      </c>
      <c r="F78" s="304">
        <v>0</v>
      </c>
      <c r="G78" s="304">
        <v>0</v>
      </c>
      <c r="H78" s="304">
        <v>0</v>
      </c>
      <c r="I78" s="304">
        <v>0</v>
      </c>
    </row>
    <row r="79" spans="1:9" x14ac:dyDescent="0.25">
      <c r="A79" s="300" t="s">
        <v>168</v>
      </c>
      <c r="B79" s="303" t="s">
        <v>263</v>
      </c>
      <c r="C79" s="299" t="s">
        <v>264</v>
      </c>
      <c r="D79" s="302"/>
      <c r="E79" s="304">
        <v>0</v>
      </c>
      <c r="F79" s="304">
        <v>0</v>
      </c>
      <c r="G79" s="304">
        <v>0</v>
      </c>
      <c r="H79" s="304">
        <v>0</v>
      </c>
      <c r="I79" s="304">
        <v>0</v>
      </c>
    </row>
    <row r="81" spans="1:9" x14ac:dyDescent="0.25">
      <c r="A81" s="300" t="s">
        <v>170</v>
      </c>
      <c r="B81" s="303" t="s">
        <v>255</v>
      </c>
      <c r="C81" s="299" t="s">
        <v>256</v>
      </c>
      <c r="D81" s="302"/>
      <c r="E81" s="304">
        <v>6.6000000000000003E-2</v>
      </c>
      <c r="F81" s="304">
        <v>6.6000000000000003E-2</v>
      </c>
      <c r="G81" s="304">
        <v>6.6000000000000003E-2</v>
      </c>
      <c r="H81" s="304">
        <v>6.6000000000000003E-2</v>
      </c>
      <c r="I81" s="304">
        <v>6.6000000000000003E-2</v>
      </c>
    </row>
    <row r="82" spans="1:9" x14ac:dyDescent="0.25">
      <c r="A82" s="300" t="s">
        <v>170</v>
      </c>
      <c r="B82" s="303" t="s">
        <v>257</v>
      </c>
      <c r="C82" s="299" t="s">
        <v>258</v>
      </c>
      <c r="D82" s="302"/>
      <c r="E82" s="304">
        <v>4.4999999999999998E-2</v>
      </c>
      <c r="F82" s="304">
        <v>4.4999999999999998E-2</v>
      </c>
      <c r="G82" s="304">
        <v>4.4999999999999998E-2</v>
      </c>
      <c r="H82" s="304">
        <v>4.4999999999999998E-2</v>
      </c>
      <c r="I82" s="304">
        <v>4.4999999999999998E-2</v>
      </c>
    </row>
    <row r="83" spans="1:9" x14ac:dyDescent="0.25">
      <c r="A83" s="300" t="s">
        <v>170</v>
      </c>
      <c r="B83" s="303" t="s">
        <v>259</v>
      </c>
      <c r="C83" s="299" t="s">
        <v>260</v>
      </c>
      <c r="D83" s="302"/>
      <c r="E83" s="304">
        <v>0</v>
      </c>
      <c r="F83" s="304">
        <v>0</v>
      </c>
      <c r="G83" s="304">
        <v>0</v>
      </c>
      <c r="H83" s="304">
        <v>0</v>
      </c>
      <c r="I83" s="304">
        <v>0</v>
      </c>
    </row>
    <row r="84" spans="1:9" x14ac:dyDescent="0.25">
      <c r="A84" s="300" t="s">
        <v>170</v>
      </c>
      <c r="B84" s="303" t="s">
        <v>261</v>
      </c>
      <c r="C84" s="299" t="s">
        <v>262</v>
      </c>
      <c r="D84" s="302"/>
      <c r="E84" s="304">
        <v>0</v>
      </c>
      <c r="F84" s="304">
        <v>0</v>
      </c>
      <c r="G84" s="304">
        <v>0</v>
      </c>
      <c r="H84" s="304">
        <v>0</v>
      </c>
      <c r="I84" s="304">
        <v>0</v>
      </c>
    </row>
    <row r="85" spans="1:9" x14ac:dyDescent="0.25">
      <c r="A85" s="300" t="s">
        <v>170</v>
      </c>
      <c r="B85" s="303" t="s">
        <v>263</v>
      </c>
      <c r="C85" s="299" t="s">
        <v>264</v>
      </c>
      <c r="D85" s="302"/>
      <c r="E85" s="304">
        <v>0</v>
      </c>
      <c r="F85" s="304">
        <v>0</v>
      </c>
      <c r="G85" s="304">
        <v>0</v>
      </c>
      <c r="H85" s="304">
        <v>0</v>
      </c>
      <c r="I85" s="304">
        <v>0</v>
      </c>
    </row>
    <row r="87" spans="1:9" x14ac:dyDescent="0.25">
      <c r="A87" s="300" t="s">
        <v>174</v>
      </c>
      <c r="B87" s="303" t="s">
        <v>255</v>
      </c>
      <c r="C87" s="299" t="s">
        <v>256</v>
      </c>
      <c r="D87" s="302"/>
      <c r="E87" s="304">
        <v>3.94773964521715E-2</v>
      </c>
      <c r="F87" s="304">
        <v>3.94773964521715E-2</v>
      </c>
      <c r="G87" s="304">
        <v>3.94773964521715E-2</v>
      </c>
      <c r="H87" s="304">
        <v>3.94773964521715E-2</v>
      </c>
      <c r="I87" s="304">
        <v>3.94773964521715E-2</v>
      </c>
    </row>
    <row r="88" spans="1:9" x14ac:dyDescent="0.25">
      <c r="A88" s="300" t="s">
        <v>174</v>
      </c>
      <c r="B88" s="303" t="s">
        <v>257</v>
      </c>
      <c r="C88" s="299" t="s">
        <v>258</v>
      </c>
      <c r="D88" s="302"/>
      <c r="E88" s="304">
        <v>4.04773964521715E-2</v>
      </c>
      <c r="F88" s="304">
        <v>4.04773964521715E-2</v>
      </c>
      <c r="G88" s="304">
        <v>4.04773964521715E-2</v>
      </c>
      <c r="H88" s="304">
        <v>4.04773964521715E-2</v>
      </c>
      <c r="I88" s="304">
        <v>4.04773964521715E-2</v>
      </c>
    </row>
    <row r="89" spans="1:9" x14ac:dyDescent="0.25">
      <c r="A89" s="300" t="s">
        <v>174</v>
      </c>
      <c r="B89" s="303" t="s">
        <v>259</v>
      </c>
      <c r="C89" s="299" t="s">
        <v>260</v>
      </c>
      <c r="D89" s="302"/>
      <c r="E89" s="304">
        <v>0</v>
      </c>
      <c r="F89" s="304">
        <v>0</v>
      </c>
      <c r="G89" s="304">
        <v>0</v>
      </c>
      <c r="H89" s="304">
        <v>0</v>
      </c>
      <c r="I89" s="304">
        <v>0</v>
      </c>
    </row>
    <row r="90" spans="1:9" x14ac:dyDescent="0.25">
      <c r="A90" s="300" t="s">
        <v>174</v>
      </c>
      <c r="B90" s="303" t="s">
        <v>261</v>
      </c>
      <c r="C90" s="299" t="s">
        <v>262</v>
      </c>
      <c r="D90" s="302"/>
      <c r="E90" s="304">
        <v>0</v>
      </c>
      <c r="F90" s="304">
        <v>0</v>
      </c>
      <c r="G90" s="304">
        <v>0</v>
      </c>
      <c r="H90" s="304">
        <v>0</v>
      </c>
      <c r="I90" s="304">
        <v>0</v>
      </c>
    </row>
    <row r="91" spans="1:9" x14ac:dyDescent="0.25">
      <c r="A91" s="300" t="s">
        <v>174</v>
      </c>
      <c r="B91" s="303" t="s">
        <v>263</v>
      </c>
      <c r="C91" s="299" t="s">
        <v>264</v>
      </c>
      <c r="D91" s="302"/>
      <c r="E91" s="304">
        <v>0</v>
      </c>
      <c r="F91" s="304">
        <v>0</v>
      </c>
      <c r="G91" s="304">
        <v>0</v>
      </c>
      <c r="H91" s="304">
        <v>0</v>
      </c>
      <c r="I91" s="304">
        <v>0</v>
      </c>
    </row>
    <row r="93" spans="1:9" x14ac:dyDescent="0.25">
      <c r="A93" s="300" t="s">
        <v>176</v>
      </c>
      <c r="B93" s="303" t="s">
        <v>255</v>
      </c>
      <c r="C93" s="299" t="s">
        <v>256</v>
      </c>
      <c r="D93" s="302"/>
      <c r="E93" s="304">
        <v>0.130272074726663</v>
      </c>
      <c r="F93" s="304">
        <v>0.13347523989729801</v>
      </c>
      <c r="G93" s="304">
        <v>0.14693534130306099</v>
      </c>
      <c r="H93" s="304">
        <v>0.16527951521456397</v>
      </c>
      <c r="I93" s="304">
        <v>0.17398859178014198</v>
      </c>
    </row>
    <row r="94" spans="1:9" x14ac:dyDescent="0.25">
      <c r="A94" s="300" t="s">
        <v>176</v>
      </c>
      <c r="B94" s="303" t="s">
        <v>257</v>
      </c>
      <c r="C94" s="299" t="s">
        <v>258</v>
      </c>
      <c r="D94" s="302"/>
      <c r="E94" s="304">
        <v>7.8E-2</v>
      </c>
      <c r="F94" s="304">
        <v>7.8299999999999995E-2</v>
      </c>
      <c r="G94" s="304">
        <v>8.1000000000000003E-2</v>
      </c>
      <c r="H94" s="304">
        <v>0.08</v>
      </c>
      <c r="I94" s="304">
        <v>7.8E-2</v>
      </c>
    </row>
    <row r="95" spans="1:9" x14ac:dyDescent="0.25">
      <c r="A95" s="300" t="s">
        <v>176</v>
      </c>
      <c r="B95" s="303" t="s">
        <v>259</v>
      </c>
      <c r="C95" s="299" t="s">
        <v>260</v>
      </c>
      <c r="D95" s="302"/>
      <c r="E95" s="304">
        <v>0</v>
      </c>
      <c r="F95" s="304">
        <v>0</v>
      </c>
      <c r="G95" s="304">
        <v>0</v>
      </c>
      <c r="H95" s="304">
        <v>0</v>
      </c>
      <c r="I95" s="304">
        <v>0</v>
      </c>
    </row>
    <row r="96" spans="1:9" x14ac:dyDescent="0.25">
      <c r="A96" s="300" t="s">
        <v>176</v>
      </c>
      <c r="B96" s="303" t="s">
        <v>261</v>
      </c>
      <c r="C96" s="299" t="s">
        <v>262</v>
      </c>
      <c r="D96" s="302"/>
      <c r="E96" s="304">
        <v>0</v>
      </c>
      <c r="F96" s="304">
        <v>0</v>
      </c>
      <c r="G96" s="304">
        <v>0</v>
      </c>
      <c r="H96" s="304">
        <v>0</v>
      </c>
      <c r="I96" s="304">
        <v>0</v>
      </c>
    </row>
    <row r="97" spans="1:9" x14ac:dyDescent="0.25">
      <c r="A97" s="300" t="s">
        <v>176</v>
      </c>
      <c r="B97" s="303" t="s">
        <v>263</v>
      </c>
      <c r="C97" s="299" t="s">
        <v>264</v>
      </c>
      <c r="D97" s="302"/>
      <c r="E97" s="304">
        <v>0</v>
      </c>
      <c r="F97" s="304">
        <v>0</v>
      </c>
      <c r="G97" s="304">
        <v>0</v>
      </c>
      <c r="H97" s="304">
        <v>0</v>
      </c>
      <c r="I97" s="304">
        <v>0</v>
      </c>
    </row>
    <row r="99" spans="1:9" x14ac:dyDescent="0.25">
      <c r="A99" s="300" t="s">
        <v>172</v>
      </c>
      <c r="B99" s="303" t="s">
        <v>255</v>
      </c>
      <c r="C99" s="299" t="s">
        <v>256</v>
      </c>
      <c r="D99" s="302"/>
      <c r="E99" s="304">
        <v>6.9500000000000006E-2</v>
      </c>
      <c r="F99" s="304">
        <v>6.9500000000000006E-2</v>
      </c>
      <c r="G99" s="304">
        <v>6.9500000000000006E-2</v>
      </c>
      <c r="H99" s="304">
        <v>6.9500000000000006E-2</v>
      </c>
      <c r="I99" s="304">
        <v>6.9500000000000006E-2</v>
      </c>
    </row>
    <row r="100" spans="1:9" x14ac:dyDescent="0.25">
      <c r="A100" s="300" t="s">
        <v>172</v>
      </c>
      <c r="B100" s="303" t="s">
        <v>257</v>
      </c>
      <c r="C100" s="299" t="s">
        <v>258</v>
      </c>
      <c r="D100" s="302"/>
      <c r="E100" s="304">
        <v>6.9500000000000006E-2</v>
      </c>
      <c r="F100" s="304">
        <v>6.9500000000000006E-2</v>
      </c>
      <c r="G100" s="304">
        <v>6.9500000000000006E-2</v>
      </c>
      <c r="H100" s="304">
        <v>6.9500000000000006E-2</v>
      </c>
      <c r="I100" s="304">
        <v>6.9500000000000006E-2</v>
      </c>
    </row>
    <row r="101" spans="1:9" x14ac:dyDescent="0.25">
      <c r="A101" s="300" t="s">
        <v>172</v>
      </c>
      <c r="B101" s="303" t="s">
        <v>259</v>
      </c>
      <c r="C101" s="299" t="s">
        <v>260</v>
      </c>
      <c r="D101" s="302"/>
      <c r="E101" s="304">
        <v>0</v>
      </c>
      <c r="F101" s="304">
        <v>0</v>
      </c>
      <c r="G101" s="304">
        <v>0</v>
      </c>
      <c r="H101" s="304">
        <v>0</v>
      </c>
      <c r="I101" s="304">
        <v>0</v>
      </c>
    </row>
    <row r="102" spans="1:9" x14ac:dyDescent="0.25">
      <c r="A102" s="300" t="s">
        <v>172</v>
      </c>
      <c r="B102" s="303" t="s">
        <v>261</v>
      </c>
      <c r="C102" s="299" t="s">
        <v>262</v>
      </c>
      <c r="D102" s="302"/>
      <c r="E102" s="304">
        <v>0</v>
      </c>
      <c r="F102" s="304">
        <v>0</v>
      </c>
      <c r="G102" s="304">
        <v>0</v>
      </c>
      <c r="H102" s="304">
        <v>0</v>
      </c>
      <c r="I102" s="304">
        <v>0</v>
      </c>
    </row>
    <row r="103" spans="1:9" x14ac:dyDescent="0.25">
      <c r="A103" s="300" t="s">
        <v>172</v>
      </c>
      <c r="B103" s="303" t="s">
        <v>263</v>
      </c>
      <c r="C103" s="299" t="s">
        <v>264</v>
      </c>
      <c r="D103" s="302"/>
      <c r="E103" s="304">
        <v>0</v>
      </c>
      <c r="F103" s="304">
        <v>0</v>
      </c>
      <c r="G103" s="304">
        <v>0</v>
      </c>
      <c r="H103" s="304">
        <v>0</v>
      </c>
      <c r="I103" s="304">
        <v>0</v>
      </c>
    </row>
  </sheetData>
  <pageMargins left="0.70866141732283472" right="0.70866141732283472" top="0.74803149606299213" bottom="0.74803149606299213" header="0.31496062992125984" footer="0.31496062992125984"/>
  <pageSetup paperSize="8" fitToHeight="0" orientation="landscape" r:id="rId1"/>
  <headerFooter>
    <oddHeader>&amp;L&amp;F&amp;C&amp;A&amp;ROFFICIAL</oddHeader>
    <oddFooter>&amp;LPrinted on &amp;D at &amp;T&amp;CPage &amp;P of &amp;N&amp;ROFWAT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8D0392DED4F7E479A0A3066E12DF5DC" ma:contentTypeVersion="6" ma:contentTypeDescription="Create a new document." ma:contentTypeScope="" ma:versionID="0c5f47c155361ad584d1ccc864167603">
  <xsd:schema xmlns:xsd="http://www.w3.org/2001/XMLSchema" xmlns:xs="http://www.w3.org/2001/XMLSchema" xmlns:p="http://schemas.microsoft.com/office/2006/metadata/properties" xmlns:ns2="033394bd-4dd4-4264-a5f5-d8508d168eea" xmlns:ns3="4a00aea4-edc4-4bb0-ae57-31fa6caa4979" targetNamespace="http://schemas.microsoft.com/office/2006/metadata/properties" ma:root="true" ma:fieldsID="f0ce1a6c84585a297766f7659934a922" ns2:_="" ns3:_="">
    <xsd:import namespace="033394bd-4dd4-4264-a5f5-d8508d168eea"/>
    <xsd:import namespace="4a00aea4-edc4-4bb0-ae57-31fa6caa497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33394bd-4dd4-4264-a5f5-d8508d168ee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a00aea4-edc4-4bb0-ae57-31fa6caa497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0337FE0-4FF0-477F-AC05-5DEA49848D22}">
  <ds:schemaRefs>
    <ds:schemaRef ds:uri="http://schemas.microsoft.com/office/2006/metadata/properties"/>
    <ds:schemaRef ds:uri="http://schemas.microsoft.com/office/infopath/2007/PartnerControls"/>
    <ds:schemaRef ds:uri="307abaa3-da97-4002-88b1-9d2d708ebea3"/>
    <ds:schemaRef ds:uri="71c95305-930c-4d63-9794-2d644343057c"/>
  </ds:schemaRefs>
</ds:datastoreItem>
</file>

<file path=customXml/itemProps2.xml><?xml version="1.0" encoding="utf-8"?>
<ds:datastoreItem xmlns:ds="http://schemas.openxmlformats.org/officeDocument/2006/customXml" ds:itemID="{DECD3082-DE69-4413-B058-D03D62BF0F8B}">
  <ds:schemaRefs>
    <ds:schemaRef ds:uri="http://schemas.microsoft.com/sharepoint/v3/contenttype/forms"/>
  </ds:schemaRefs>
</ds:datastoreItem>
</file>

<file path=customXml/itemProps3.xml><?xml version="1.0" encoding="utf-8"?>
<ds:datastoreItem xmlns:ds="http://schemas.openxmlformats.org/officeDocument/2006/customXml" ds:itemID="{4CFF1270-7387-4000-92AD-E83FF4AB65E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11</vt:i4>
      </vt:variant>
    </vt:vector>
  </HeadingPairs>
  <TitlesOfParts>
    <vt:vector size="34" baseType="lpstr">
      <vt:lpstr>Cover</vt:lpstr>
      <vt:lpstr>Style Guide</vt:lpstr>
      <vt:lpstr>ToC</vt:lpstr>
      <vt:lpstr>Validation</vt:lpstr>
      <vt:lpstr>F_Inputs</vt:lpstr>
      <vt:lpstr>InpOverride</vt:lpstr>
      <vt:lpstr>Inp_active PR24</vt:lpstr>
      <vt:lpstr>InitialBalance</vt:lpstr>
      <vt:lpstr>RunOffRate</vt:lpstr>
      <vt:lpstr>RealRPIBasedWACC</vt:lpstr>
      <vt:lpstr>RealCPIHBasedWACC</vt:lpstr>
      <vt:lpstr>BYR</vt:lpstr>
      <vt:lpstr>InpR</vt:lpstr>
      <vt:lpstr>Time</vt:lpstr>
      <vt:lpstr>Index</vt:lpstr>
      <vt:lpstr>Calcs-WR</vt:lpstr>
      <vt:lpstr>Calcs-WN</vt:lpstr>
      <vt:lpstr>Calcs-WWN</vt:lpstr>
      <vt:lpstr>Calcs-BR</vt:lpstr>
      <vt:lpstr>Calcs-DMMY</vt:lpstr>
      <vt:lpstr>Adjustments</vt:lpstr>
      <vt:lpstr>Checks</vt:lpstr>
      <vt:lpstr>F_Outputs</vt:lpstr>
      <vt:lpstr>ChK_Tol</vt:lpstr>
      <vt:lpstr>Adjustments!Print_Titles</vt:lpstr>
      <vt:lpstr>'Calcs-BR'!Print_Titles</vt:lpstr>
      <vt:lpstr>'Calcs-DMMY'!Print_Titles</vt:lpstr>
      <vt:lpstr>'Calcs-WN'!Print_Titles</vt:lpstr>
      <vt:lpstr>'Calcs-WR'!Print_Titles</vt:lpstr>
      <vt:lpstr>'Calcs-WWN'!Print_Titles</vt:lpstr>
      <vt:lpstr>Checks!Print_Titles</vt:lpstr>
      <vt:lpstr>Index!Print_Titles</vt:lpstr>
      <vt:lpstr>InpR!Print_Titles</vt:lpstr>
      <vt:lpstr>Time!Print_Titles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revision>1</cp:revision>
  <dcterms:created xsi:type="dcterms:W3CDTF">2024-05-16T08:44:54Z</dcterms:created>
  <dcterms:modified xsi:type="dcterms:W3CDTF">2024-07-24T12:27:34Z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eting">
    <vt:lpwstr/>
  </property>
  <property fmtid="{D5CDD505-2E9C-101B-9397-08002B2CF9AE}" pid="3" name="MediaServiceImageTags">
    <vt:lpwstr/>
  </property>
  <property fmtid="{D5CDD505-2E9C-101B-9397-08002B2CF9AE}" pid="4" name="Stakeholder 2">
    <vt:lpwstr/>
  </property>
  <property fmtid="{D5CDD505-2E9C-101B-9397-08002B2CF9AE}" pid="5" name="ContentTypeId">
    <vt:lpwstr>0x01010098D0392DED4F7E479A0A3066E12DF5DC</vt:lpwstr>
  </property>
  <property fmtid="{D5CDD505-2E9C-101B-9397-08002B2CF9AE}" pid="6" name="Hierarchy">
    <vt:lpwstr/>
  </property>
  <property fmtid="{D5CDD505-2E9C-101B-9397-08002B2CF9AE}" pid="7" name="Collection">
    <vt:lpwstr/>
  </property>
  <property fmtid="{D5CDD505-2E9C-101B-9397-08002B2CF9AE}" pid="8" name="Stakeholder 5">
    <vt:lpwstr/>
  </property>
  <property fmtid="{D5CDD505-2E9C-101B-9397-08002B2CF9AE}" pid="9" name="Project Code">
    <vt:lpwstr>1896;#Company performance monitoring ＆ engagement|3cbb2248-aeb0-4f5e-8833-d72f52afb8f0</vt:lpwstr>
  </property>
  <property fmtid="{D5CDD505-2E9C-101B-9397-08002B2CF9AE}" pid="10" name="Stakeholder 3">
    <vt:lpwstr/>
  </property>
  <property fmtid="{D5CDD505-2E9C-101B-9397-08002B2CF9AE}" pid="11" name="Follow-up">
    <vt:bool>false</vt:bool>
  </property>
  <property fmtid="{D5CDD505-2E9C-101B-9397-08002B2CF9AE}" pid="12" name="Stakeholder">
    <vt:lpwstr>25;#Water and wastewater companies (WaSCs)|1f450446-47d1-4fe9-8d64-c249a3be1897</vt:lpwstr>
  </property>
  <property fmtid="{D5CDD505-2E9C-101B-9397-08002B2CF9AE}" pid="13" name="Security Classification">
    <vt:lpwstr>21;#OFFICIAL|c2540f30-f875-494b-a43f-ebfb5017a6ad</vt:lpwstr>
  </property>
  <property fmtid="{D5CDD505-2E9C-101B-9397-08002B2CF9AE}" pid="14" name="Stakeholder 4">
    <vt:lpwstr/>
  </property>
</Properties>
</file>